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samblesf-my.sharepoint.com/personal/jjimenez_ensamblesformula_com/Documents/Escritorio/ENVIO/"/>
    </mc:Choice>
  </mc:AlternateContent>
  <xr:revisionPtr revIDLastSave="131" documentId="13_ncr:1_{78483E76-608F-4232-A8C6-C75414E8052C}" xr6:coauthVersionLast="47" xr6:coauthVersionMax="47" xr10:uidLastSave="{01EEE433-B174-4775-B434-E8311315DBD0}"/>
  <bookViews>
    <workbookView xWindow="-120" yWindow="-120" windowWidth="20730" windowHeight="11040" tabRatio="599" xr2:uid="{76885E2D-D158-4594-BF75-8B7F4E8882A5}"/>
  </bookViews>
  <sheets>
    <sheet name="06-05-2025" sheetId="132" r:id="rId1"/>
    <sheet name="05-28-2025" sheetId="131" r:id="rId2"/>
    <sheet name="05-21-2025" sheetId="130" r:id="rId3"/>
    <sheet name="05-14-2025" sheetId="129" r:id="rId4"/>
    <sheet name="05-07-2025" sheetId="128" r:id="rId5"/>
    <sheet name="04-30-2025" sheetId="127" r:id="rId6"/>
    <sheet name="04-23-2025" sheetId="126" r:id="rId7"/>
    <sheet name="04-16-2025" sheetId="125" r:id="rId8"/>
    <sheet name="04-09-2025" sheetId="124" r:id="rId9"/>
    <sheet name="04-02-2025" sheetId="123" r:id="rId10"/>
    <sheet name="03-26-2025" sheetId="122" r:id="rId11"/>
    <sheet name="03-19-2025" sheetId="121" r:id="rId12"/>
    <sheet name="03-12-2025" sheetId="120" r:id="rId13"/>
    <sheet name="03-05-2025" sheetId="119" r:id="rId14"/>
    <sheet name="02-26-2025" sheetId="118" r:id="rId15"/>
    <sheet name="02-19-2025" sheetId="117" r:id="rId16"/>
    <sheet name="02-12-2025" sheetId="116" r:id="rId17"/>
    <sheet name="02-05-2025 " sheetId="115" r:id="rId18"/>
    <sheet name="01-29-2025" sheetId="114" r:id="rId19"/>
    <sheet name="01-22-2025" sheetId="113" r:id="rId20"/>
    <sheet name="01-15-2025" sheetId="112" r:id="rId21"/>
    <sheet name="01-08-2025" sheetId="111" r:id="rId22"/>
    <sheet name="12-30-2024" sheetId="110" r:id="rId23"/>
    <sheet name="12-26-2024" sheetId="109" r:id="rId24"/>
    <sheet name="12-11-2024" sheetId="108" r:id="rId25"/>
    <sheet name="12-04-2024" sheetId="107" r:id="rId26"/>
    <sheet name="11-26-2024" sheetId="106" r:id="rId27"/>
    <sheet name="11-20-2024" sheetId="105" r:id="rId28"/>
    <sheet name="11-13-2024" sheetId="104" r:id="rId29"/>
    <sheet name="11-06-2024" sheetId="103" r:id="rId30"/>
    <sheet name="10-23-2024" sheetId="102" r:id="rId31"/>
    <sheet name="10-16-2024" sheetId="101" r:id="rId32"/>
    <sheet name="10-09-2024" sheetId="100" r:id="rId33"/>
    <sheet name="10-02-2024" sheetId="99" r:id="rId34"/>
    <sheet name="09-25-2024" sheetId="98" r:id="rId35"/>
    <sheet name="09-18-2024" sheetId="97" r:id="rId36"/>
    <sheet name="09-11-2024" sheetId="96" r:id="rId37"/>
    <sheet name="08-28-2024" sheetId="95" r:id="rId38"/>
    <sheet name="08-21-2024" sheetId="94" r:id="rId39"/>
    <sheet name="08-14-2024" sheetId="93" r:id="rId40"/>
    <sheet name="08-07-2024" sheetId="92" r:id="rId41"/>
    <sheet name="07-31-2024" sheetId="91" r:id="rId42"/>
    <sheet name="07-24-2024" sheetId="90" r:id="rId43"/>
    <sheet name="07-17-2024" sheetId="89" r:id="rId44"/>
    <sheet name="07-10-2024" sheetId="88" r:id="rId45"/>
    <sheet name="07-03-2024" sheetId="87" r:id="rId46"/>
    <sheet name="06-26-2024" sheetId="86" r:id="rId47"/>
    <sheet name="06-19-2024" sheetId="85" r:id="rId48"/>
    <sheet name="06-12-2024" sheetId="84" r:id="rId49"/>
    <sheet name="06-05-2024" sheetId="83" r:id="rId50"/>
    <sheet name="05-29-2024" sheetId="82" r:id="rId51"/>
    <sheet name="05-22-2024" sheetId="81" r:id="rId52"/>
    <sheet name="05-15-2024" sheetId="80" r:id="rId53"/>
    <sheet name="05-01-2024" sheetId="79" r:id="rId54"/>
    <sheet name="04-24-2024" sheetId="78" r:id="rId55"/>
    <sheet name="04-17-2024" sheetId="77" r:id="rId56"/>
    <sheet name="04-10-2024" sheetId="76" r:id="rId57"/>
    <sheet name="04-03-2024" sheetId="75" r:id="rId58"/>
    <sheet name="03-27-2024" sheetId="74" r:id="rId59"/>
    <sheet name="03-20-2024" sheetId="73" r:id="rId60"/>
    <sheet name="03-13-2024" sheetId="72" r:id="rId61"/>
    <sheet name="03-06-2024" sheetId="71" r:id="rId62"/>
    <sheet name="02-28-2024" sheetId="70" r:id="rId63"/>
    <sheet name="02-21-2024" sheetId="69" r:id="rId64"/>
    <sheet name="02-14-2024" sheetId="68" r:id="rId65"/>
    <sheet name="02-07-2024" sheetId="67" r:id="rId66"/>
    <sheet name="1-24-2024" sheetId="66" r:id="rId67"/>
    <sheet name="1-17-2024" sheetId="65" r:id="rId68"/>
    <sheet name="1-03-2024" sheetId="64" r:id="rId69"/>
    <sheet name="12-27-2023" sheetId="63" r:id="rId70"/>
    <sheet name="12-20-2023" sheetId="62" r:id="rId71"/>
    <sheet name="12-13-2023" sheetId="61" r:id="rId72"/>
    <sheet name="12-06-2023" sheetId="60" r:id="rId73"/>
    <sheet name="11-29-2023" sheetId="59" r:id="rId74"/>
    <sheet name="09-06-2023" sheetId="58" r:id="rId75"/>
    <sheet name="08-30-2023" sheetId="57" r:id="rId76"/>
    <sheet name="08-23-2023" sheetId="56" r:id="rId77"/>
    <sheet name="08-16-2023" sheetId="55" r:id="rId78"/>
    <sheet name="08-09-2023" sheetId="54" r:id="rId79"/>
    <sheet name="08-02-2023" sheetId="53" r:id="rId80"/>
    <sheet name="07-26-2023" sheetId="52" r:id="rId81"/>
    <sheet name="07-19-2023" sheetId="51" r:id="rId82"/>
    <sheet name="07-12-2023" sheetId="50" r:id="rId83"/>
    <sheet name="07-05-2023 " sheetId="49" r:id="rId84"/>
    <sheet name="06-14-2023" sheetId="48" r:id="rId85"/>
    <sheet name="06-07-2023" sheetId="47" r:id="rId86"/>
    <sheet name="05-31-23" sheetId="46" r:id="rId87"/>
    <sheet name="05-17-23" sheetId="45" r:id="rId88"/>
    <sheet name="05-10-23" sheetId="44" r:id="rId89"/>
    <sheet name="05-03-2023" sheetId="43" r:id="rId90"/>
    <sheet name="04-26-2023 " sheetId="42" r:id="rId91"/>
    <sheet name="04-19-2023 " sheetId="40" r:id="rId92"/>
    <sheet name="04-12-2023" sheetId="39" r:id="rId93"/>
    <sheet name="04-05-2023 " sheetId="38" r:id="rId94"/>
    <sheet name="03-29-2023" sheetId="37" r:id="rId95"/>
    <sheet name="03-22-2023" sheetId="36" r:id="rId96"/>
    <sheet name="03-15-2023" sheetId="35" r:id="rId97"/>
    <sheet name="03-08-2023" sheetId="34" r:id="rId98"/>
    <sheet name="03-01-2023 " sheetId="33" r:id="rId99"/>
    <sheet name="02-22-2023" sheetId="32" r:id="rId100"/>
    <sheet name="02-15-2023" sheetId="31" r:id="rId101"/>
    <sheet name="02-08-23" sheetId="30" r:id="rId102"/>
    <sheet name="02-01-23" sheetId="29" r:id="rId103"/>
    <sheet name="01-25-23" sheetId="28" r:id="rId104"/>
    <sheet name="01-18-23" sheetId="21" r:id="rId105"/>
    <sheet name="01-11-23" sheetId="22" r:id="rId106"/>
    <sheet name="01-04-23" sheetId="19" r:id="rId107"/>
    <sheet name="12-28-22" sheetId="18" r:id="rId108"/>
    <sheet name="12-21-22" sheetId="17" r:id="rId109"/>
    <sheet name="12-14-22" sheetId="16" r:id="rId110"/>
    <sheet name="12-07-22" sheetId="15" r:id="rId111"/>
    <sheet name="11-30-22" sheetId="14" r:id="rId112"/>
    <sheet name="11-23-22" sheetId="13" r:id="rId113"/>
    <sheet name="11-16-22" sheetId="12" r:id="rId114"/>
    <sheet name="11-09-22" sheetId="11" r:id="rId115"/>
    <sheet name="11-02-22" sheetId="10" r:id="rId116"/>
    <sheet name="10-26-22 (2)" sheetId="9" r:id="rId117"/>
    <sheet name="10-26-22" sheetId="8" r:id="rId118"/>
    <sheet name="10-19-22" sheetId="7" r:id="rId119"/>
    <sheet name="10-12-22" sheetId="6" r:id="rId120"/>
    <sheet name="10-05-22" sheetId="5" r:id="rId121"/>
    <sheet name="09-28-22" sheetId="4" r:id="rId122"/>
    <sheet name="09-21-22" sheetId="2" r:id="rId123"/>
  </sheets>
  <definedNames>
    <definedName name="_xlnm._FilterDatabase" localSheetId="106" hidden="1">'01-04-23'!$A$10:$H$182</definedName>
    <definedName name="_xlnm._FilterDatabase" localSheetId="21" hidden="1">'01-08-2025'!$A$10:$H$196</definedName>
    <definedName name="_xlnm._FilterDatabase" localSheetId="105" hidden="1">'01-11-23'!$A$10:$H$182</definedName>
    <definedName name="_xlnm._FilterDatabase" localSheetId="20" hidden="1">'01-15-2025'!$A$10:$H$196</definedName>
    <definedName name="_xlnm._FilterDatabase" localSheetId="104" hidden="1">'01-18-23'!$A$10:$H$182</definedName>
    <definedName name="_xlnm._FilterDatabase" localSheetId="19" hidden="1">'01-22-2025'!$A$10:$H$196</definedName>
    <definedName name="_xlnm._FilterDatabase" localSheetId="103" hidden="1">'01-25-23'!$A$10:$H$182</definedName>
    <definedName name="_xlnm._FilterDatabase" localSheetId="18" hidden="1">'01-29-2025'!$A$10:$H$196</definedName>
    <definedName name="_xlnm._FilterDatabase" localSheetId="102" hidden="1">'02-01-23'!$A$10:$H$182</definedName>
    <definedName name="_xlnm._FilterDatabase" localSheetId="17" hidden="1">'02-05-2025 '!$A$10:$H$196</definedName>
    <definedName name="_xlnm._FilterDatabase" localSheetId="65" hidden="1">'02-07-2024'!$A$10:$H$182</definedName>
    <definedName name="_xlnm._FilterDatabase" localSheetId="101" hidden="1">'02-08-23'!$A$10:$H$183</definedName>
    <definedName name="_xlnm._FilterDatabase" localSheetId="16" hidden="1">'02-12-2025'!$A$10:$H$196</definedName>
    <definedName name="_xlnm._FilterDatabase" localSheetId="64" hidden="1">'02-14-2024'!$A$10:$H$182</definedName>
    <definedName name="_xlnm._FilterDatabase" localSheetId="100" hidden="1">'02-15-2023'!$A$10:$H$183</definedName>
    <definedName name="_xlnm._FilterDatabase" localSheetId="15" hidden="1">'02-19-2025'!$A$10:$H$196</definedName>
    <definedName name="_xlnm._FilterDatabase" localSheetId="63" hidden="1">'02-21-2024'!$A$10:$H$182</definedName>
    <definedName name="_xlnm._FilterDatabase" localSheetId="99" hidden="1">'02-22-2023'!$A$10:$H$183</definedName>
    <definedName name="_xlnm._FilterDatabase" localSheetId="14" hidden="1">'02-26-2025'!$A$10:$H$196</definedName>
    <definedName name="_xlnm._FilterDatabase" localSheetId="62" hidden="1">'02-28-2024'!$A$10:$H$182</definedName>
    <definedName name="_xlnm._FilterDatabase" localSheetId="98" hidden="1">'03-01-2023 '!$A$10:$H$183</definedName>
    <definedName name="_xlnm._FilterDatabase" localSheetId="13" hidden="1">'03-05-2025'!$A$10:$H$196</definedName>
    <definedName name="_xlnm._FilterDatabase" localSheetId="61" hidden="1">'03-06-2024'!$A$10:$H$182</definedName>
    <definedName name="_xlnm._FilterDatabase" localSheetId="97" hidden="1">'03-08-2023'!$A$10:$H$183</definedName>
    <definedName name="_xlnm._FilterDatabase" localSheetId="12" hidden="1">'03-12-2025'!$A$10:$H$196</definedName>
    <definedName name="_xlnm._FilterDatabase" localSheetId="60" hidden="1">'03-13-2024'!$A$10:$H$182</definedName>
    <definedName name="_xlnm._FilterDatabase" localSheetId="96" hidden="1">'03-15-2023'!$A$10:$H$183</definedName>
    <definedName name="_xlnm._FilterDatabase" localSheetId="11" hidden="1">'03-19-2025'!$A$10:$H$196</definedName>
    <definedName name="_xlnm._FilterDatabase" localSheetId="59" hidden="1">'03-20-2024'!$A$10:$H$182</definedName>
    <definedName name="_xlnm._FilterDatabase" localSheetId="95" hidden="1">'03-22-2023'!$A$10:$H$183</definedName>
    <definedName name="_xlnm._FilterDatabase" localSheetId="10" hidden="1">'03-26-2025'!$A$10:$H$196</definedName>
    <definedName name="_xlnm._FilterDatabase" localSheetId="58" hidden="1">'03-27-2024'!$A$10:$H$182</definedName>
    <definedName name="_xlnm._FilterDatabase" localSheetId="94" hidden="1">'03-29-2023'!$A$10:$H$183</definedName>
    <definedName name="_xlnm._FilterDatabase" localSheetId="9" hidden="1">'04-02-2025'!$A$10:$H$196</definedName>
    <definedName name="_xlnm._FilterDatabase" localSheetId="57" hidden="1">'04-03-2024'!$A$10:$H$182</definedName>
    <definedName name="_xlnm._FilterDatabase" localSheetId="93" hidden="1">'04-05-2023 '!$A$10:$H$183</definedName>
    <definedName name="_xlnm._FilterDatabase" localSheetId="8" hidden="1">'04-09-2025'!$A$10:$H$196</definedName>
    <definedName name="_xlnm._FilterDatabase" localSheetId="56" hidden="1">'04-10-2024'!$A$10:$H$182</definedName>
    <definedName name="_xlnm._FilterDatabase" localSheetId="92" hidden="1">'04-12-2023'!$A$10:$H$183</definedName>
    <definedName name="_xlnm._FilterDatabase" localSheetId="7" hidden="1">'04-16-2025'!$A$10:$H$196</definedName>
    <definedName name="_xlnm._FilterDatabase" localSheetId="55" hidden="1">'04-17-2024'!$A$10:$H$182</definedName>
    <definedName name="_xlnm._FilterDatabase" localSheetId="91" hidden="1">'04-19-2023 '!$A$10:$H$183</definedName>
    <definedName name="_xlnm._FilterDatabase" localSheetId="6" hidden="1">'04-23-2025'!$A$10:$H$196</definedName>
    <definedName name="_xlnm._FilterDatabase" localSheetId="54" hidden="1">'04-24-2024'!$A$10:$H$182</definedName>
    <definedName name="_xlnm._FilterDatabase" localSheetId="90" hidden="1">'04-26-2023 '!$A$10:$H$183</definedName>
    <definedName name="_xlnm._FilterDatabase" localSheetId="5" hidden="1">'04-30-2025'!$A$10:$H$196</definedName>
    <definedName name="_xlnm._FilterDatabase" localSheetId="53" hidden="1">'05-01-2024'!$A$10:$H$184</definedName>
    <definedName name="_xlnm._FilterDatabase" localSheetId="89" hidden="1">'05-03-2023'!$A$10:$H$183</definedName>
    <definedName name="_xlnm._FilterDatabase" localSheetId="4" hidden="1">'05-07-2025'!$A$10:$H$196</definedName>
    <definedName name="_xlnm._FilterDatabase" localSheetId="88" hidden="1">'05-10-23'!$A$10:$H$183</definedName>
    <definedName name="_xlnm._FilterDatabase" localSheetId="3" hidden="1">'05-14-2025'!$A$10:$H$196</definedName>
    <definedName name="_xlnm._FilterDatabase" localSheetId="52" hidden="1">'05-15-2024'!$A$10:$H$184</definedName>
    <definedName name="_xlnm._FilterDatabase" localSheetId="87" hidden="1">'05-17-23'!$A$10:$H$184</definedName>
    <definedName name="_xlnm._FilterDatabase" localSheetId="2" hidden="1">'05-21-2025'!$A$10:$H$196</definedName>
    <definedName name="_xlnm._FilterDatabase" localSheetId="51" hidden="1">'05-22-2024'!$A$10:$H$184</definedName>
    <definedName name="_xlnm._FilterDatabase" localSheetId="1" hidden="1">'05-28-2025'!$A$10:$H$196</definedName>
    <definedName name="_xlnm._FilterDatabase" localSheetId="50" hidden="1">'05-29-2024'!$A$10:$H$184</definedName>
    <definedName name="_xlnm._FilterDatabase" localSheetId="86" hidden="1">'05-31-23'!$A$10:$H$183</definedName>
    <definedName name="_xlnm._FilterDatabase" localSheetId="49" hidden="1">'06-05-2024'!$A$10:$H$184</definedName>
    <definedName name="_xlnm._FilterDatabase" localSheetId="0" hidden="1">'06-05-2025'!$A$10:$H$197</definedName>
    <definedName name="_xlnm._FilterDatabase" localSheetId="85" hidden="1">'06-07-2023'!$A$10:$H$182</definedName>
    <definedName name="_xlnm._FilterDatabase" localSheetId="48" hidden="1">'06-12-2024'!$A$10:$H$184</definedName>
    <definedName name="_xlnm._FilterDatabase" localSheetId="84" hidden="1">'06-14-2023'!$A$10:$H$182</definedName>
    <definedName name="_xlnm._FilterDatabase" localSheetId="47" hidden="1">'06-19-2024'!$A$10:$H$184</definedName>
    <definedName name="_xlnm._FilterDatabase" localSheetId="46" hidden="1">'06-26-2024'!$A$10:$H$184</definedName>
    <definedName name="_xlnm._FilterDatabase" localSheetId="45" hidden="1">'07-03-2024'!$A$10:$H$184</definedName>
    <definedName name="_xlnm._FilterDatabase" localSheetId="83" hidden="1">'07-05-2023 '!$A$10:$H$182</definedName>
    <definedName name="_xlnm._FilterDatabase" localSheetId="44" hidden="1">'07-10-2024'!$A$10:$H$184</definedName>
    <definedName name="_xlnm._FilterDatabase" localSheetId="82" hidden="1">'07-12-2023'!$A$10:$H$182</definedName>
    <definedName name="_xlnm._FilterDatabase" localSheetId="43" hidden="1">'07-17-2024'!$A$10:$H$184</definedName>
    <definedName name="_xlnm._FilterDatabase" localSheetId="81" hidden="1">'07-19-2023'!$A$10:$H$182</definedName>
    <definedName name="_xlnm._FilterDatabase" localSheetId="42" hidden="1">'07-24-2024'!$A$10:$H$190</definedName>
    <definedName name="_xlnm._FilterDatabase" localSheetId="80" hidden="1">'07-26-2023'!$A$10:$H$182</definedName>
    <definedName name="_xlnm._FilterDatabase" localSheetId="41" hidden="1">'07-31-2024'!$A$10:$H$190</definedName>
    <definedName name="_xlnm._FilterDatabase" localSheetId="79" hidden="1">'08-02-2023'!$A$10:$H$182</definedName>
    <definedName name="_xlnm._FilterDatabase" localSheetId="40" hidden="1">'08-07-2024'!$A$10:$H$190</definedName>
    <definedName name="_xlnm._FilterDatabase" localSheetId="78" hidden="1">'08-09-2023'!$A$10:$H$182</definedName>
    <definedName name="_xlnm._FilterDatabase" localSheetId="39" hidden="1">'08-14-2024'!$A$10:$H$190</definedName>
    <definedName name="_xlnm._FilterDatabase" localSheetId="77" hidden="1">'08-16-2023'!$A$10:$H$182</definedName>
    <definedName name="_xlnm._FilterDatabase" localSheetId="38" hidden="1">'08-21-2024'!$A$10:$H$190</definedName>
    <definedName name="_xlnm._FilterDatabase" localSheetId="76" hidden="1">'08-23-2023'!$A$10:$H$182</definedName>
    <definedName name="_xlnm._FilterDatabase" localSheetId="37" hidden="1">'08-28-2024'!$A$10:$H$194</definedName>
    <definedName name="_xlnm._FilterDatabase" localSheetId="75" hidden="1">'08-30-2023'!$A$10:$H$182</definedName>
    <definedName name="_xlnm._FilterDatabase" localSheetId="74" hidden="1">'09-06-2023'!$A$10:$H$182</definedName>
    <definedName name="_xlnm._FilterDatabase" localSheetId="36" hidden="1">'09-11-2024'!$A$10:$H$196</definedName>
    <definedName name="_xlnm._FilterDatabase" localSheetId="35" hidden="1">'09-18-2024'!$A$10:$H$196</definedName>
    <definedName name="_xlnm._FilterDatabase" localSheetId="122" hidden="1">'09-21-22'!$A$8:$N$224</definedName>
    <definedName name="_xlnm._FilterDatabase" localSheetId="34" hidden="1">'09-25-2024'!$A$10:$H$196</definedName>
    <definedName name="_xlnm._FilterDatabase" localSheetId="121" hidden="1">'09-28-22'!$A$8:$L$224</definedName>
    <definedName name="_xlnm._FilterDatabase" localSheetId="33" hidden="1">'10-02-2024'!$A$10:$H$196</definedName>
    <definedName name="_xlnm._FilterDatabase" localSheetId="120" hidden="1">'10-05-22'!$A$8:$L$224</definedName>
    <definedName name="_xlnm._FilterDatabase" localSheetId="32" hidden="1">'10-09-2024'!$A$10:$H$196</definedName>
    <definedName name="_xlnm._FilterDatabase" localSheetId="119" hidden="1">'10-12-22'!$A$8:$L$224</definedName>
    <definedName name="_xlnm._FilterDatabase" localSheetId="31" hidden="1">'10-16-2024'!$A$10:$H$196</definedName>
    <definedName name="_xlnm._FilterDatabase" localSheetId="118" hidden="1">'10-19-22'!$A$8:$I$224</definedName>
    <definedName name="_xlnm._FilterDatabase" localSheetId="30" hidden="1">'10-23-2024'!$A$10:$H$196</definedName>
    <definedName name="_xlnm._FilterDatabase" localSheetId="117" hidden="1">'10-26-22'!$A$9:$H$181</definedName>
    <definedName name="_xlnm._FilterDatabase" localSheetId="116" hidden="1">'10-26-22 (2)'!$A$9:$H$181</definedName>
    <definedName name="_xlnm._FilterDatabase" localSheetId="68" hidden="1">'1-03-2024'!$A$10:$H$182</definedName>
    <definedName name="_xlnm._FilterDatabase" localSheetId="115" hidden="1">'11-02-22'!$A$9:$H$181</definedName>
    <definedName name="_xlnm._FilterDatabase" localSheetId="29" hidden="1">'11-06-2024'!$A$10:$H$196</definedName>
    <definedName name="_xlnm._FilterDatabase" localSheetId="114" hidden="1">'11-09-22'!$A$9:$H$181</definedName>
    <definedName name="_xlnm._FilterDatabase" localSheetId="28" hidden="1">'11-13-2024'!$A$10:$H$196</definedName>
    <definedName name="_xlnm._FilterDatabase" localSheetId="113" hidden="1">'11-16-22'!$A$9:$H$181</definedName>
    <definedName name="_xlnm._FilterDatabase" localSheetId="27" hidden="1">'11-20-2024'!$A$10:$H$196</definedName>
    <definedName name="_xlnm._FilterDatabase" localSheetId="112" hidden="1">'11-23-22'!$A$9:$H$181</definedName>
    <definedName name="_xlnm._FilterDatabase" localSheetId="26" hidden="1">'11-26-2024'!$A$10:$H$196</definedName>
    <definedName name="_xlnm._FilterDatabase" localSheetId="73" hidden="1">'11-29-2023'!$A$10:$H$182</definedName>
    <definedName name="_xlnm._FilterDatabase" localSheetId="111" hidden="1">'11-30-22'!$A$9:$H$181</definedName>
    <definedName name="_xlnm._FilterDatabase" localSheetId="67" hidden="1">'1-17-2024'!$A$10:$H$182</definedName>
    <definedName name="_xlnm._FilterDatabase" localSheetId="25" hidden="1">'12-04-2024'!$A$10:$H$196</definedName>
    <definedName name="_xlnm._FilterDatabase" localSheetId="72" hidden="1">'12-06-2023'!$A$10:$H$182</definedName>
    <definedName name="_xlnm._FilterDatabase" localSheetId="110" hidden="1">'12-07-22'!$A$9:$H$181</definedName>
    <definedName name="_xlnm._FilterDatabase" localSheetId="24" hidden="1">'12-11-2024'!$A$10:$H$196</definedName>
    <definedName name="_xlnm._FilterDatabase" localSheetId="71" hidden="1">'12-13-2023'!$A$10:$H$182</definedName>
    <definedName name="_xlnm._FilterDatabase" localSheetId="109" hidden="1">'12-14-22'!$A$9:$H$181</definedName>
    <definedName name="_xlnm._FilterDatabase" localSheetId="70" hidden="1">'12-20-2023'!$A$10:$H$182</definedName>
    <definedName name="_xlnm._FilterDatabase" localSheetId="108" hidden="1">'12-21-22'!$A$10:$H$182</definedName>
    <definedName name="_xlnm._FilterDatabase" localSheetId="23" hidden="1">'12-26-2024'!$A$10:$H$196</definedName>
    <definedName name="_xlnm._FilterDatabase" localSheetId="69" hidden="1">'12-27-2023'!$A$10:$H$182</definedName>
    <definedName name="_xlnm._FilterDatabase" localSheetId="107" hidden="1">'12-28-22'!$A$10:$H$182</definedName>
    <definedName name="_xlnm._FilterDatabase" localSheetId="22" hidden="1">'12-30-2024'!$A$10:$H$196</definedName>
    <definedName name="_xlnm._FilterDatabase" localSheetId="66" hidden="1">'1-24-2024'!$A$10:$H$182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32" l="1"/>
  <c r="H197" i="132"/>
  <c r="G197" i="132"/>
  <c r="F197" i="132"/>
  <c r="G193" i="132"/>
  <c r="H192" i="132"/>
  <c r="G192" i="132"/>
  <c r="F192" i="132"/>
  <c r="H191" i="132"/>
  <c r="G191" i="132"/>
  <c r="F191" i="132"/>
  <c r="H190" i="132"/>
  <c r="G190" i="132"/>
  <c r="F190" i="132"/>
  <c r="H189" i="132"/>
  <c r="G189" i="132"/>
  <c r="F189" i="132"/>
  <c r="H188" i="132"/>
  <c r="G188" i="132"/>
  <c r="F188" i="132"/>
  <c r="H187" i="132"/>
  <c r="G187" i="132"/>
  <c r="F187" i="132"/>
  <c r="H186" i="132"/>
  <c r="G186" i="132"/>
  <c r="F186" i="132"/>
  <c r="H185" i="132"/>
  <c r="G185" i="132"/>
  <c r="F185" i="132"/>
  <c r="H184" i="132"/>
  <c r="G184" i="132"/>
  <c r="F184" i="132"/>
  <c r="H183" i="132"/>
  <c r="G183" i="132"/>
  <c r="F183" i="132"/>
  <c r="H182" i="132"/>
  <c r="G182" i="132"/>
  <c r="F182" i="132"/>
  <c r="H181" i="132"/>
  <c r="G181" i="132"/>
  <c r="F181" i="132"/>
  <c r="H180" i="132"/>
  <c r="G180" i="132"/>
  <c r="F180" i="132"/>
  <c r="H179" i="132"/>
  <c r="G179" i="132"/>
  <c r="F179" i="132"/>
  <c r="H178" i="132"/>
  <c r="G178" i="132"/>
  <c r="F178" i="132"/>
  <c r="H177" i="132"/>
  <c r="G177" i="132"/>
  <c r="F177" i="132"/>
  <c r="H176" i="132"/>
  <c r="G176" i="132"/>
  <c r="F176" i="132"/>
  <c r="H175" i="132"/>
  <c r="G175" i="132"/>
  <c r="F175" i="132"/>
  <c r="H174" i="132"/>
  <c r="G174" i="132"/>
  <c r="F174" i="132"/>
  <c r="H173" i="132"/>
  <c r="G173" i="132"/>
  <c r="F173" i="132"/>
  <c r="H172" i="132"/>
  <c r="G172" i="132"/>
  <c r="F172" i="132"/>
  <c r="H171" i="132"/>
  <c r="G171" i="132"/>
  <c r="F171" i="132"/>
  <c r="H170" i="132"/>
  <c r="G170" i="132"/>
  <c r="F170" i="132"/>
  <c r="H169" i="132"/>
  <c r="G169" i="132"/>
  <c r="F169" i="132"/>
  <c r="H168" i="132"/>
  <c r="G168" i="132"/>
  <c r="F168" i="132"/>
  <c r="H167" i="132"/>
  <c r="G167" i="132"/>
  <c r="F167" i="132"/>
  <c r="H166" i="132"/>
  <c r="G166" i="132"/>
  <c r="F166" i="132"/>
  <c r="H165" i="132"/>
  <c r="G165" i="132"/>
  <c r="F165" i="132"/>
  <c r="H164" i="132"/>
  <c r="G164" i="132"/>
  <c r="F164" i="132"/>
  <c r="H163" i="132"/>
  <c r="G163" i="132"/>
  <c r="F163" i="132"/>
  <c r="H162" i="132"/>
  <c r="G162" i="132"/>
  <c r="F162" i="132"/>
  <c r="H161" i="132"/>
  <c r="G161" i="132"/>
  <c r="F161" i="132"/>
  <c r="H160" i="132"/>
  <c r="G160" i="132"/>
  <c r="F160" i="132"/>
  <c r="H159" i="132"/>
  <c r="G159" i="132"/>
  <c r="F159" i="132"/>
  <c r="H158" i="132"/>
  <c r="G158" i="132"/>
  <c r="F158" i="132"/>
  <c r="H157" i="132"/>
  <c r="G157" i="132"/>
  <c r="F157" i="132"/>
  <c r="H156" i="132"/>
  <c r="G156" i="132"/>
  <c r="F156" i="132"/>
  <c r="H155" i="132"/>
  <c r="G155" i="132"/>
  <c r="F155" i="132"/>
  <c r="H154" i="132"/>
  <c r="G154" i="132"/>
  <c r="F154" i="132"/>
  <c r="H153" i="132"/>
  <c r="G153" i="132"/>
  <c r="F153" i="132"/>
  <c r="H152" i="132"/>
  <c r="G152" i="132"/>
  <c r="F152" i="132"/>
  <c r="H151" i="132"/>
  <c r="G151" i="132"/>
  <c r="F151" i="132"/>
  <c r="H150" i="132"/>
  <c r="G150" i="132"/>
  <c r="F150" i="132"/>
  <c r="H149" i="132"/>
  <c r="G149" i="132"/>
  <c r="F149" i="132"/>
  <c r="H148" i="132"/>
  <c r="G148" i="132"/>
  <c r="F148" i="132"/>
  <c r="H147" i="132"/>
  <c r="G147" i="132"/>
  <c r="F147" i="132"/>
  <c r="H146" i="132"/>
  <c r="G146" i="132"/>
  <c r="F146" i="132"/>
  <c r="H145" i="132"/>
  <c r="G145" i="132"/>
  <c r="F145" i="132"/>
  <c r="H144" i="132"/>
  <c r="G144" i="132"/>
  <c r="F144" i="132"/>
  <c r="H143" i="132"/>
  <c r="G143" i="132"/>
  <c r="F143" i="132"/>
  <c r="H142" i="132"/>
  <c r="G142" i="132"/>
  <c r="F142" i="132"/>
  <c r="H141" i="132"/>
  <c r="G141" i="132"/>
  <c r="F141" i="132"/>
  <c r="H140" i="132"/>
  <c r="G140" i="132"/>
  <c r="F140" i="132"/>
  <c r="H139" i="132"/>
  <c r="G139" i="132"/>
  <c r="F139" i="132"/>
  <c r="H138" i="132"/>
  <c r="G138" i="132"/>
  <c r="F138" i="132"/>
  <c r="H137" i="132"/>
  <c r="G137" i="132"/>
  <c r="F137" i="132"/>
  <c r="H136" i="132"/>
  <c r="G136" i="132"/>
  <c r="F136" i="132"/>
  <c r="H135" i="132"/>
  <c r="G135" i="132"/>
  <c r="F135" i="132"/>
  <c r="H134" i="132"/>
  <c r="G134" i="132"/>
  <c r="F134" i="132"/>
  <c r="H133" i="132"/>
  <c r="G133" i="132"/>
  <c r="F133" i="132"/>
  <c r="H132" i="132"/>
  <c r="G132" i="132"/>
  <c r="F132" i="132"/>
  <c r="H131" i="132"/>
  <c r="G131" i="132"/>
  <c r="F131" i="132"/>
  <c r="H130" i="132"/>
  <c r="G130" i="132"/>
  <c r="F130" i="132"/>
  <c r="H129" i="132"/>
  <c r="G129" i="132"/>
  <c r="F129" i="132"/>
  <c r="H128" i="132"/>
  <c r="G128" i="132"/>
  <c r="F128" i="132"/>
  <c r="H127" i="132"/>
  <c r="G127" i="132"/>
  <c r="F127" i="132"/>
  <c r="H126" i="132"/>
  <c r="G126" i="132"/>
  <c r="F126" i="132"/>
  <c r="H125" i="132"/>
  <c r="G125" i="132"/>
  <c r="F125" i="132"/>
  <c r="H124" i="132"/>
  <c r="G124" i="132"/>
  <c r="F124" i="132"/>
  <c r="H123" i="132"/>
  <c r="G123" i="132"/>
  <c r="F123" i="132"/>
  <c r="H122" i="132"/>
  <c r="G122" i="132"/>
  <c r="F122" i="132"/>
  <c r="H121" i="132"/>
  <c r="G121" i="132"/>
  <c r="F121" i="132"/>
  <c r="H120" i="132"/>
  <c r="G120" i="132"/>
  <c r="F120" i="132"/>
  <c r="H119" i="132"/>
  <c r="G119" i="132"/>
  <c r="F119" i="132"/>
  <c r="H118" i="132"/>
  <c r="G118" i="132"/>
  <c r="F118" i="132"/>
  <c r="H117" i="132"/>
  <c r="G117" i="132"/>
  <c r="F117" i="132"/>
  <c r="H116" i="132"/>
  <c r="H115" i="132"/>
  <c r="G115" i="132"/>
  <c r="F115" i="132"/>
  <c r="H114" i="132"/>
  <c r="G114" i="132"/>
  <c r="F114" i="132"/>
  <c r="H113" i="132"/>
  <c r="G113" i="132"/>
  <c r="F113" i="132"/>
  <c r="H112" i="132"/>
  <c r="G112" i="132"/>
  <c r="F112" i="132"/>
  <c r="H111" i="132"/>
  <c r="G111" i="132"/>
  <c r="F111" i="132"/>
  <c r="H110" i="132"/>
  <c r="H109" i="132"/>
  <c r="G109" i="132"/>
  <c r="F109" i="132"/>
  <c r="H108" i="132"/>
  <c r="G108" i="132"/>
  <c r="F108" i="132"/>
  <c r="H107" i="132"/>
  <c r="G107" i="132"/>
  <c r="F107" i="132"/>
  <c r="H106" i="132"/>
  <c r="G106" i="132"/>
  <c r="F106" i="132"/>
  <c r="H105" i="132"/>
  <c r="G105" i="132"/>
  <c r="F105" i="132"/>
  <c r="H104" i="132"/>
  <c r="G104" i="132"/>
  <c r="F104" i="132"/>
  <c r="H103" i="132"/>
  <c r="G103" i="132"/>
  <c r="F103" i="132"/>
  <c r="H102" i="132"/>
  <c r="G102" i="132"/>
  <c r="F102" i="132"/>
  <c r="H101" i="132"/>
  <c r="G101" i="132"/>
  <c r="F101" i="132"/>
  <c r="H100" i="132"/>
  <c r="G100" i="132"/>
  <c r="F100" i="132"/>
  <c r="H99" i="132"/>
  <c r="G99" i="132"/>
  <c r="F99" i="132"/>
  <c r="H98" i="132"/>
  <c r="G98" i="132"/>
  <c r="F98" i="132"/>
  <c r="H97" i="132"/>
  <c r="G97" i="132"/>
  <c r="F97" i="132"/>
  <c r="H96" i="132"/>
  <c r="G96" i="132"/>
  <c r="F96" i="132"/>
  <c r="H95" i="132"/>
  <c r="G95" i="132"/>
  <c r="F95" i="132"/>
  <c r="H94" i="132"/>
  <c r="G94" i="132"/>
  <c r="F94" i="132"/>
  <c r="H93" i="132"/>
  <c r="G93" i="132"/>
  <c r="F93" i="132"/>
  <c r="H92" i="132"/>
  <c r="G92" i="132"/>
  <c r="F92" i="132"/>
  <c r="H91" i="132"/>
  <c r="G91" i="132"/>
  <c r="F91" i="132"/>
  <c r="H90" i="132"/>
  <c r="G90" i="132"/>
  <c r="F90" i="132"/>
  <c r="H89" i="132"/>
  <c r="G89" i="132"/>
  <c r="F89" i="132"/>
  <c r="H88" i="132"/>
  <c r="G88" i="132"/>
  <c r="F88" i="132"/>
  <c r="H87" i="132"/>
  <c r="G87" i="132"/>
  <c r="F87" i="132"/>
  <c r="H86" i="132"/>
  <c r="G86" i="132"/>
  <c r="F86" i="132"/>
  <c r="H85" i="132"/>
  <c r="G85" i="132"/>
  <c r="F85" i="132"/>
  <c r="H84" i="132"/>
  <c r="G84" i="132"/>
  <c r="F84" i="132"/>
  <c r="H83" i="132"/>
  <c r="H82" i="132"/>
  <c r="H81" i="132"/>
  <c r="G81" i="132"/>
  <c r="F81" i="132"/>
  <c r="H80" i="132"/>
  <c r="G80" i="132"/>
  <c r="F80" i="132"/>
  <c r="H79" i="132"/>
  <c r="G79" i="132"/>
  <c r="F79" i="132"/>
  <c r="H78" i="132"/>
  <c r="G78" i="132"/>
  <c r="F78" i="132"/>
  <c r="H77" i="132"/>
  <c r="G77" i="132"/>
  <c r="F77" i="132"/>
  <c r="H76" i="132"/>
  <c r="G76" i="132"/>
  <c r="F76" i="132"/>
  <c r="H75" i="132"/>
  <c r="G75" i="132"/>
  <c r="F75" i="132"/>
  <c r="H74" i="132"/>
  <c r="G74" i="132"/>
  <c r="F74" i="132"/>
  <c r="H73" i="132"/>
  <c r="G73" i="132"/>
  <c r="F73" i="132"/>
  <c r="H72" i="132"/>
  <c r="G72" i="132"/>
  <c r="F72" i="132"/>
  <c r="H71" i="132"/>
  <c r="G71" i="132"/>
  <c r="F71" i="132"/>
  <c r="H70" i="132"/>
  <c r="G70" i="132"/>
  <c r="F70" i="132"/>
  <c r="H69" i="132"/>
  <c r="G69" i="132"/>
  <c r="F69" i="132"/>
  <c r="H68" i="132"/>
  <c r="G68" i="132"/>
  <c r="F68" i="132"/>
  <c r="H67" i="132"/>
  <c r="G67" i="132"/>
  <c r="F67" i="132"/>
  <c r="H66" i="132"/>
  <c r="G66" i="132"/>
  <c r="F66" i="132"/>
  <c r="H65" i="132"/>
  <c r="G65" i="132"/>
  <c r="F65" i="132"/>
  <c r="H64" i="132"/>
  <c r="G64" i="132"/>
  <c r="F64" i="132"/>
  <c r="H63" i="132"/>
  <c r="G63" i="132"/>
  <c r="F63" i="132"/>
  <c r="H62" i="132"/>
  <c r="G62" i="132"/>
  <c r="F62" i="132"/>
  <c r="H61" i="132"/>
  <c r="G61" i="132"/>
  <c r="F61" i="132"/>
  <c r="H60" i="132"/>
  <c r="G60" i="132"/>
  <c r="F60" i="132"/>
  <c r="H59" i="132"/>
  <c r="G59" i="132"/>
  <c r="F59" i="132"/>
  <c r="H58" i="132"/>
  <c r="G58" i="132"/>
  <c r="F58" i="132"/>
  <c r="J57" i="132"/>
  <c r="H57" i="132"/>
  <c r="G57" i="132"/>
  <c r="F57" i="132"/>
  <c r="H56" i="132"/>
  <c r="G56" i="132"/>
  <c r="F56" i="132"/>
  <c r="H55" i="132"/>
  <c r="G55" i="132"/>
  <c r="F55" i="132"/>
  <c r="H54" i="132"/>
  <c r="G54" i="132"/>
  <c r="F54" i="132"/>
  <c r="H53" i="132"/>
  <c r="G53" i="132"/>
  <c r="F53" i="132"/>
  <c r="H52" i="132"/>
  <c r="G52" i="132"/>
  <c r="F52" i="132"/>
  <c r="H51" i="132"/>
  <c r="G51" i="132"/>
  <c r="F51" i="132"/>
  <c r="H50" i="132"/>
  <c r="G50" i="132"/>
  <c r="F50" i="132"/>
  <c r="H49" i="132"/>
  <c r="G49" i="132"/>
  <c r="F49" i="132"/>
  <c r="H48" i="132"/>
  <c r="G48" i="132"/>
  <c r="F48" i="132"/>
  <c r="H47" i="132"/>
  <c r="G47" i="132"/>
  <c r="F47" i="132"/>
  <c r="H46" i="132"/>
  <c r="G46" i="132"/>
  <c r="F46" i="132"/>
  <c r="H45" i="132"/>
  <c r="G45" i="132"/>
  <c r="F45" i="132"/>
  <c r="H44" i="132"/>
  <c r="G44" i="132"/>
  <c r="F44" i="132"/>
  <c r="H43" i="132"/>
  <c r="G43" i="132"/>
  <c r="F43" i="132"/>
  <c r="H42" i="132"/>
  <c r="G42" i="132"/>
  <c r="F42" i="132"/>
  <c r="H41" i="132"/>
  <c r="G41" i="132"/>
  <c r="F41" i="132"/>
  <c r="H40" i="132"/>
  <c r="G40" i="132"/>
  <c r="F40" i="132"/>
  <c r="H39" i="132"/>
  <c r="G39" i="132"/>
  <c r="F39" i="132"/>
  <c r="H38" i="132"/>
  <c r="G38" i="132"/>
  <c r="F38" i="132"/>
  <c r="H37" i="132"/>
  <c r="G37" i="132"/>
  <c r="F37" i="132"/>
  <c r="H36" i="132"/>
  <c r="G36" i="132"/>
  <c r="F36" i="132"/>
  <c r="H35" i="132"/>
  <c r="G35" i="132"/>
  <c r="F35" i="132"/>
  <c r="H34" i="132"/>
  <c r="G34" i="132"/>
  <c r="F34" i="132"/>
  <c r="H33" i="132"/>
  <c r="G33" i="132"/>
  <c r="F33" i="132"/>
  <c r="H32" i="132"/>
  <c r="G32" i="132"/>
  <c r="F32" i="132"/>
  <c r="H31" i="132"/>
  <c r="G31" i="132"/>
  <c r="F31" i="132"/>
  <c r="H30" i="132"/>
  <c r="G30" i="132"/>
  <c r="F30" i="132"/>
  <c r="H29" i="132"/>
  <c r="G29" i="132"/>
  <c r="F29" i="132"/>
  <c r="H28" i="132"/>
  <c r="G28" i="132"/>
  <c r="F28" i="132"/>
  <c r="H27" i="132"/>
  <c r="G27" i="132"/>
  <c r="F27" i="132"/>
  <c r="H26" i="132"/>
  <c r="G26" i="132"/>
  <c r="F26" i="132"/>
  <c r="H25" i="132"/>
  <c r="G25" i="132"/>
  <c r="F25" i="132"/>
  <c r="H24" i="132"/>
  <c r="G24" i="132"/>
  <c r="F24" i="132"/>
  <c r="H23" i="132"/>
  <c r="G23" i="132"/>
  <c r="F23" i="132"/>
  <c r="H22" i="132"/>
  <c r="G22" i="132"/>
  <c r="F22" i="132"/>
  <c r="H21" i="132"/>
  <c r="G21" i="132"/>
  <c r="F21" i="132"/>
  <c r="H20" i="132"/>
  <c r="G20" i="132"/>
  <c r="F20" i="132"/>
  <c r="H19" i="132"/>
  <c r="G19" i="132"/>
  <c r="F19" i="132"/>
  <c r="H18" i="132"/>
  <c r="G18" i="132"/>
  <c r="F18" i="132"/>
  <c r="H17" i="132"/>
  <c r="G17" i="132"/>
  <c r="F17" i="132"/>
  <c r="H16" i="132"/>
  <c r="G16" i="132"/>
  <c r="F16" i="132"/>
  <c r="H15" i="132"/>
  <c r="G15" i="132"/>
  <c r="F15" i="132"/>
  <c r="H14" i="132"/>
  <c r="G14" i="132"/>
  <c r="F14" i="132"/>
  <c r="H13" i="132"/>
  <c r="G13" i="132"/>
  <c r="F13" i="132"/>
  <c r="H12" i="132"/>
  <c r="G12" i="132"/>
  <c r="F12" i="132"/>
  <c r="H11" i="132"/>
  <c r="G11" i="132"/>
  <c r="F11" i="132"/>
  <c r="E5" i="132"/>
  <c r="E4" i="132"/>
  <c r="F4" i="131"/>
  <c r="H197" i="131"/>
  <c r="G197" i="131"/>
  <c r="F197" i="131"/>
  <c r="G193" i="131"/>
  <c r="H192" i="131"/>
  <c r="G192" i="131"/>
  <c r="F192" i="131"/>
  <c r="H191" i="131"/>
  <c r="G191" i="131"/>
  <c r="F191" i="131"/>
  <c r="H190" i="131"/>
  <c r="G190" i="131"/>
  <c r="F190" i="131"/>
  <c r="H189" i="131"/>
  <c r="G189" i="131"/>
  <c r="F189" i="131"/>
  <c r="H188" i="131"/>
  <c r="G188" i="131"/>
  <c r="F188" i="131"/>
  <c r="H187" i="131"/>
  <c r="G187" i="131"/>
  <c r="F187" i="131"/>
  <c r="H186" i="131"/>
  <c r="G186" i="131"/>
  <c r="F186" i="131"/>
  <c r="H185" i="131"/>
  <c r="G185" i="131"/>
  <c r="F185" i="131"/>
  <c r="H184" i="131"/>
  <c r="G184" i="131"/>
  <c r="F184" i="131"/>
  <c r="H183" i="131"/>
  <c r="G183" i="131"/>
  <c r="F183" i="131"/>
  <c r="H182" i="131"/>
  <c r="G182" i="131"/>
  <c r="F182" i="131"/>
  <c r="H181" i="131"/>
  <c r="G181" i="131"/>
  <c r="F181" i="131"/>
  <c r="H180" i="131"/>
  <c r="G180" i="131"/>
  <c r="F180" i="131"/>
  <c r="H179" i="131"/>
  <c r="G179" i="131"/>
  <c r="F179" i="131"/>
  <c r="H178" i="131"/>
  <c r="G178" i="131"/>
  <c r="F178" i="131"/>
  <c r="H177" i="131"/>
  <c r="G177" i="131"/>
  <c r="F177" i="131"/>
  <c r="H176" i="131"/>
  <c r="G176" i="131"/>
  <c r="F176" i="131"/>
  <c r="H175" i="131"/>
  <c r="G175" i="131"/>
  <c r="F175" i="131"/>
  <c r="H174" i="131"/>
  <c r="G174" i="131"/>
  <c r="F174" i="131"/>
  <c r="H173" i="131"/>
  <c r="G173" i="131"/>
  <c r="F173" i="131"/>
  <c r="H172" i="131"/>
  <c r="G172" i="131"/>
  <c r="F172" i="131"/>
  <c r="H171" i="131"/>
  <c r="G171" i="131"/>
  <c r="F171" i="131"/>
  <c r="H170" i="131"/>
  <c r="G170" i="131"/>
  <c r="F170" i="131"/>
  <c r="H169" i="131"/>
  <c r="G169" i="131"/>
  <c r="F169" i="131"/>
  <c r="H168" i="131"/>
  <c r="G168" i="131"/>
  <c r="F168" i="131"/>
  <c r="H167" i="131"/>
  <c r="G167" i="131"/>
  <c r="F167" i="131"/>
  <c r="H166" i="131"/>
  <c r="G166" i="131"/>
  <c r="F166" i="131"/>
  <c r="H165" i="131"/>
  <c r="G165" i="131"/>
  <c r="F165" i="131"/>
  <c r="H164" i="131"/>
  <c r="G164" i="131"/>
  <c r="F164" i="131"/>
  <c r="H163" i="131"/>
  <c r="G163" i="131"/>
  <c r="F163" i="131"/>
  <c r="H162" i="131"/>
  <c r="G162" i="131"/>
  <c r="F162" i="131"/>
  <c r="H161" i="131"/>
  <c r="G161" i="131"/>
  <c r="F161" i="131"/>
  <c r="H160" i="131"/>
  <c r="G160" i="131"/>
  <c r="F160" i="131"/>
  <c r="H159" i="131"/>
  <c r="G159" i="131"/>
  <c r="F159" i="131"/>
  <c r="H158" i="131"/>
  <c r="G158" i="131"/>
  <c r="F158" i="131"/>
  <c r="H157" i="131"/>
  <c r="G157" i="131"/>
  <c r="F157" i="131"/>
  <c r="H156" i="131"/>
  <c r="G156" i="131"/>
  <c r="F156" i="131"/>
  <c r="H155" i="131"/>
  <c r="G155" i="131"/>
  <c r="F155" i="131"/>
  <c r="H154" i="131"/>
  <c r="G154" i="131"/>
  <c r="F154" i="131"/>
  <c r="H153" i="131"/>
  <c r="G153" i="131"/>
  <c r="F153" i="131"/>
  <c r="H152" i="131"/>
  <c r="G152" i="131"/>
  <c r="F152" i="131"/>
  <c r="H151" i="131"/>
  <c r="G151" i="131"/>
  <c r="F151" i="131"/>
  <c r="H150" i="131"/>
  <c r="G150" i="131"/>
  <c r="F150" i="131"/>
  <c r="H149" i="131"/>
  <c r="G149" i="131"/>
  <c r="F149" i="131"/>
  <c r="H148" i="131"/>
  <c r="G148" i="131"/>
  <c r="F148" i="131"/>
  <c r="H147" i="131"/>
  <c r="G147" i="131"/>
  <c r="F147" i="131"/>
  <c r="H146" i="131"/>
  <c r="G146" i="131"/>
  <c r="F146" i="131"/>
  <c r="H145" i="131"/>
  <c r="G145" i="131"/>
  <c r="F145" i="131"/>
  <c r="H144" i="131"/>
  <c r="G144" i="131"/>
  <c r="F144" i="131"/>
  <c r="H143" i="131"/>
  <c r="G143" i="131"/>
  <c r="F143" i="131"/>
  <c r="H142" i="131"/>
  <c r="G142" i="131"/>
  <c r="F142" i="131"/>
  <c r="H141" i="131"/>
  <c r="G141" i="131"/>
  <c r="F141" i="131"/>
  <c r="H140" i="131"/>
  <c r="G140" i="131"/>
  <c r="F140" i="131"/>
  <c r="H139" i="131"/>
  <c r="G139" i="131"/>
  <c r="F139" i="131"/>
  <c r="H138" i="131"/>
  <c r="G138" i="131"/>
  <c r="F138" i="131"/>
  <c r="H137" i="131"/>
  <c r="G137" i="131"/>
  <c r="F137" i="131"/>
  <c r="H136" i="131"/>
  <c r="G136" i="131"/>
  <c r="F136" i="131"/>
  <c r="H135" i="131"/>
  <c r="G135" i="131"/>
  <c r="F135" i="131"/>
  <c r="H134" i="131"/>
  <c r="G134" i="131"/>
  <c r="F134" i="131"/>
  <c r="H133" i="131"/>
  <c r="G133" i="131"/>
  <c r="F133" i="131"/>
  <c r="H132" i="131"/>
  <c r="G132" i="131"/>
  <c r="F132" i="131"/>
  <c r="H131" i="131"/>
  <c r="G131" i="131"/>
  <c r="F131" i="131"/>
  <c r="H130" i="131"/>
  <c r="G130" i="131"/>
  <c r="F130" i="131"/>
  <c r="H129" i="131"/>
  <c r="G129" i="131"/>
  <c r="F129" i="131"/>
  <c r="H128" i="131"/>
  <c r="G128" i="131"/>
  <c r="F128" i="131"/>
  <c r="H127" i="131"/>
  <c r="G127" i="131"/>
  <c r="F127" i="131"/>
  <c r="H126" i="131"/>
  <c r="G126" i="131"/>
  <c r="F126" i="131"/>
  <c r="H125" i="131"/>
  <c r="G125" i="131"/>
  <c r="F125" i="131"/>
  <c r="H124" i="131"/>
  <c r="G124" i="131"/>
  <c r="F124" i="131"/>
  <c r="H123" i="131"/>
  <c r="G123" i="131"/>
  <c r="F123" i="131"/>
  <c r="H122" i="131"/>
  <c r="G122" i="131"/>
  <c r="F122" i="131"/>
  <c r="H121" i="131"/>
  <c r="G121" i="131"/>
  <c r="F121" i="131"/>
  <c r="H120" i="131"/>
  <c r="G120" i="131"/>
  <c r="F120" i="131"/>
  <c r="H119" i="131"/>
  <c r="G119" i="131"/>
  <c r="F119" i="131"/>
  <c r="H118" i="131"/>
  <c r="G118" i="131"/>
  <c r="F118" i="131"/>
  <c r="H117" i="131"/>
  <c r="G117" i="131"/>
  <c r="F117" i="131"/>
  <c r="H116" i="131"/>
  <c r="H115" i="131"/>
  <c r="G115" i="131"/>
  <c r="F115" i="131"/>
  <c r="H114" i="131"/>
  <c r="G114" i="131"/>
  <c r="F114" i="131"/>
  <c r="H113" i="131"/>
  <c r="G113" i="131"/>
  <c r="F113" i="131"/>
  <c r="H112" i="131"/>
  <c r="G112" i="131"/>
  <c r="F112" i="131"/>
  <c r="H111" i="131"/>
  <c r="G111" i="131"/>
  <c r="F111" i="131"/>
  <c r="H110" i="131"/>
  <c r="H109" i="131"/>
  <c r="G109" i="131"/>
  <c r="F109" i="131"/>
  <c r="H108" i="131"/>
  <c r="G108" i="131"/>
  <c r="F108" i="131"/>
  <c r="H107" i="131"/>
  <c r="G107" i="131"/>
  <c r="F107" i="131"/>
  <c r="H106" i="131"/>
  <c r="G106" i="131"/>
  <c r="F106" i="131"/>
  <c r="H105" i="131"/>
  <c r="G105" i="131"/>
  <c r="F105" i="131"/>
  <c r="H104" i="131"/>
  <c r="G104" i="131"/>
  <c r="F104" i="131"/>
  <c r="H103" i="131"/>
  <c r="G103" i="131"/>
  <c r="F103" i="131"/>
  <c r="H102" i="131"/>
  <c r="G102" i="131"/>
  <c r="F102" i="131"/>
  <c r="H101" i="131"/>
  <c r="G101" i="131"/>
  <c r="F101" i="131"/>
  <c r="H100" i="131"/>
  <c r="G100" i="131"/>
  <c r="F100" i="131"/>
  <c r="H99" i="131"/>
  <c r="G99" i="131"/>
  <c r="F99" i="131"/>
  <c r="H98" i="131"/>
  <c r="G98" i="131"/>
  <c r="F98" i="131"/>
  <c r="H97" i="131"/>
  <c r="G97" i="131"/>
  <c r="F97" i="131"/>
  <c r="H96" i="131"/>
  <c r="G96" i="131"/>
  <c r="F96" i="131"/>
  <c r="H95" i="131"/>
  <c r="G95" i="131"/>
  <c r="F95" i="131"/>
  <c r="H94" i="131"/>
  <c r="G94" i="131"/>
  <c r="F94" i="131"/>
  <c r="H93" i="131"/>
  <c r="G93" i="131"/>
  <c r="F93" i="131"/>
  <c r="H92" i="131"/>
  <c r="G92" i="131"/>
  <c r="F92" i="131"/>
  <c r="H91" i="131"/>
  <c r="G91" i="131"/>
  <c r="F91" i="131"/>
  <c r="H90" i="131"/>
  <c r="G90" i="131"/>
  <c r="F90" i="131"/>
  <c r="H89" i="131"/>
  <c r="G89" i="131"/>
  <c r="F89" i="131"/>
  <c r="H88" i="131"/>
  <c r="G88" i="131"/>
  <c r="F88" i="131"/>
  <c r="H87" i="131"/>
  <c r="G87" i="131"/>
  <c r="F87" i="131"/>
  <c r="H86" i="131"/>
  <c r="G86" i="131"/>
  <c r="F86" i="131"/>
  <c r="H85" i="131"/>
  <c r="G85" i="131"/>
  <c r="F85" i="131"/>
  <c r="H84" i="131"/>
  <c r="G84" i="131"/>
  <c r="F84" i="131"/>
  <c r="H83" i="131"/>
  <c r="H82" i="131"/>
  <c r="H81" i="131"/>
  <c r="G81" i="131"/>
  <c r="F81" i="131"/>
  <c r="H80" i="131"/>
  <c r="G80" i="131"/>
  <c r="F80" i="131"/>
  <c r="H79" i="131"/>
  <c r="G79" i="131"/>
  <c r="F79" i="131"/>
  <c r="H78" i="131"/>
  <c r="G78" i="131"/>
  <c r="F78" i="131"/>
  <c r="H77" i="131"/>
  <c r="G77" i="131"/>
  <c r="F77" i="131"/>
  <c r="H76" i="131"/>
  <c r="G76" i="131"/>
  <c r="F76" i="131"/>
  <c r="H75" i="131"/>
  <c r="G75" i="131"/>
  <c r="F75" i="131"/>
  <c r="H74" i="131"/>
  <c r="G74" i="131"/>
  <c r="F74" i="131"/>
  <c r="H73" i="131"/>
  <c r="G73" i="131"/>
  <c r="F73" i="131"/>
  <c r="H72" i="131"/>
  <c r="G72" i="131"/>
  <c r="F72" i="131"/>
  <c r="H71" i="131"/>
  <c r="G71" i="131"/>
  <c r="F71" i="131"/>
  <c r="H70" i="131"/>
  <c r="G70" i="131"/>
  <c r="F70" i="131"/>
  <c r="H69" i="131"/>
  <c r="G69" i="131"/>
  <c r="F69" i="131"/>
  <c r="H68" i="131"/>
  <c r="G68" i="131"/>
  <c r="F68" i="131"/>
  <c r="H67" i="131"/>
  <c r="G67" i="131"/>
  <c r="F67" i="131"/>
  <c r="H66" i="131"/>
  <c r="G66" i="131"/>
  <c r="F66" i="131"/>
  <c r="H65" i="131"/>
  <c r="G65" i="131"/>
  <c r="F65" i="131"/>
  <c r="H64" i="131"/>
  <c r="G64" i="131"/>
  <c r="F64" i="131"/>
  <c r="H63" i="131"/>
  <c r="G63" i="131"/>
  <c r="F63" i="131"/>
  <c r="H62" i="131"/>
  <c r="G62" i="131"/>
  <c r="F62" i="131"/>
  <c r="H61" i="131"/>
  <c r="G61" i="131"/>
  <c r="F61" i="131"/>
  <c r="H60" i="131"/>
  <c r="G60" i="131"/>
  <c r="F60" i="131"/>
  <c r="H59" i="131"/>
  <c r="G59" i="131"/>
  <c r="F59" i="131"/>
  <c r="H58" i="131"/>
  <c r="G58" i="131"/>
  <c r="F58" i="131"/>
  <c r="J57" i="131"/>
  <c r="H57" i="131"/>
  <c r="G57" i="131"/>
  <c r="F57" i="131"/>
  <c r="H56" i="131"/>
  <c r="G56" i="131"/>
  <c r="F56" i="131"/>
  <c r="H55" i="131"/>
  <c r="G55" i="131"/>
  <c r="F55" i="131"/>
  <c r="H54" i="131"/>
  <c r="G54" i="131"/>
  <c r="F54" i="131"/>
  <c r="H53" i="131"/>
  <c r="G53" i="131"/>
  <c r="F53" i="131"/>
  <c r="H52" i="131"/>
  <c r="G52" i="131"/>
  <c r="F52" i="131"/>
  <c r="H51" i="131"/>
  <c r="G51" i="131"/>
  <c r="F51" i="131"/>
  <c r="H50" i="131"/>
  <c r="G50" i="131"/>
  <c r="F50" i="131"/>
  <c r="H49" i="131"/>
  <c r="G49" i="131"/>
  <c r="F49" i="131"/>
  <c r="H48" i="131"/>
  <c r="G48" i="131"/>
  <c r="F48" i="131"/>
  <c r="H47" i="131"/>
  <c r="G47" i="131"/>
  <c r="F47" i="131"/>
  <c r="H46" i="131"/>
  <c r="G46" i="131"/>
  <c r="F46" i="131"/>
  <c r="H45" i="131"/>
  <c r="G45" i="131"/>
  <c r="F45" i="131"/>
  <c r="H44" i="131"/>
  <c r="G44" i="131"/>
  <c r="F44" i="131"/>
  <c r="H43" i="131"/>
  <c r="G43" i="131"/>
  <c r="F43" i="131"/>
  <c r="H42" i="131"/>
  <c r="G42" i="131"/>
  <c r="F42" i="131"/>
  <c r="H41" i="131"/>
  <c r="G41" i="131"/>
  <c r="F41" i="131"/>
  <c r="H40" i="131"/>
  <c r="G40" i="131"/>
  <c r="F40" i="131"/>
  <c r="H39" i="131"/>
  <c r="G39" i="131"/>
  <c r="F39" i="131"/>
  <c r="H38" i="131"/>
  <c r="G38" i="131"/>
  <c r="F38" i="131"/>
  <c r="H37" i="131"/>
  <c r="G37" i="131"/>
  <c r="F37" i="131"/>
  <c r="H36" i="131"/>
  <c r="G36" i="131"/>
  <c r="F36" i="131"/>
  <c r="H35" i="131"/>
  <c r="G35" i="131"/>
  <c r="F35" i="131"/>
  <c r="H34" i="131"/>
  <c r="G34" i="131"/>
  <c r="F34" i="131"/>
  <c r="H33" i="131"/>
  <c r="G33" i="131"/>
  <c r="F33" i="131"/>
  <c r="H32" i="131"/>
  <c r="G32" i="131"/>
  <c r="F32" i="131"/>
  <c r="H31" i="131"/>
  <c r="G31" i="131"/>
  <c r="F31" i="131"/>
  <c r="H30" i="131"/>
  <c r="G30" i="131"/>
  <c r="F30" i="131"/>
  <c r="H29" i="131"/>
  <c r="G29" i="131"/>
  <c r="F29" i="131"/>
  <c r="H28" i="131"/>
  <c r="G28" i="131"/>
  <c r="F28" i="131"/>
  <c r="H27" i="131"/>
  <c r="G27" i="131"/>
  <c r="F27" i="131"/>
  <c r="H26" i="131"/>
  <c r="G26" i="131"/>
  <c r="F26" i="131"/>
  <c r="H25" i="131"/>
  <c r="G25" i="131"/>
  <c r="F25" i="131"/>
  <c r="H24" i="131"/>
  <c r="G24" i="131"/>
  <c r="F24" i="131"/>
  <c r="H23" i="131"/>
  <c r="G23" i="131"/>
  <c r="F23" i="131"/>
  <c r="H22" i="131"/>
  <c r="G22" i="131"/>
  <c r="F22" i="131"/>
  <c r="H21" i="131"/>
  <c r="G21" i="131"/>
  <c r="F21" i="131"/>
  <c r="H20" i="131"/>
  <c r="G20" i="131"/>
  <c r="F20" i="131"/>
  <c r="H19" i="131"/>
  <c r="G19" i="131"/>
  <c r="F19" i="131"/>
  <c r="H18" i="131"/>
  <c r="G18" i="131"/>
  <c r="F18" i="131"/>
  <c r="H17" i="131"/>
  <c r="G17" i="131"/>
  <c r="F17" i="131"/>
  <c r="H16" i="131"/>
  <c r="G16" i="131"/>
  <c r="F16" i="131"/>
  <c r="H15" i="131"/>
  <c r="G15" i="131"/>
  <c r="F15" i="131"/>
  <c r="H14" i="131"/>
  <c r="G14" i="131"/>
  <c r="F14" i="131"/>
  <c r="H13" i="131"/>
  <c r="G13" i="131"/>
  <c r="F13" i="131"/>
  <c r="H12" i="131"/>
  <c r="G12" i="131"/>
  <c r="F12" i="131"/>
  <c r="H11" i="131"/>
  <c r="G11" i="131"/>
  <c r="F11" i="131"/>
  <c r="E5" i="131"/>
  <c r="E4" i="131"/>
  <c r="E6" i="131" s="1"/>
  <c r="F4" i="130"/>
  <c r="G193" i="130"/>
  <c r="H192" i="130"/>
  <c r="G192" i="130"/>
  <c r="F192" i="130"/>
  <c r="H191" i="130"/>
  <c r="G191" i="130"/>
  <c r="F191" i="130"/>
  <c r="H190" i="130"/>
  <c r="G190" i="130"/>
  <c r="F190" i="130"/>
  <c r="H189" i="130"/>
  <c r="G189" i="130"/>
  <c r="F189" i="130"/>
  <c r="H188" i="130"/>
  <c r="G188" i="130"/>
  <c r="F188" i="130"/>
  <c r="H187" i="130"/>
  <c r="G187" i="130"/>
  <c r="F187" i="130"/>
  <c r="H186" i="130"/>
  <c r="G186" i="130"/>
  <c r="F186" i="130"/>
  <c r="H185" i="130"/>
  <c r="G185" i="130"/>
  <c r="F185" i="130"/>
  <c r="H184" i="130"/>
  <c r="G184" i="130"/>
  <c r="F184" i="130"/>
  <c r="H183" i="130"/>
  <c r="G183" i="130"/>
  <c r="F183" i="130"/>
  <c r="H182" i="130"/>
  <c r="G182" i="130"/>
  <c r="F182" i="130"/>
  <c r="H181" i="130"/>
  <c r="G181" i="130"/>
  <c r="F181" i="130"/>
  <c r="H180" i="130"/>
  <c r="G180" i="130"/>
  <c r="F180" i="130"/>
  <c r="H179" i="130"/>
  <c r="G179" i="130"/>
  <c r="F179" i="130"/>
  <c r="H178" i="130"/>
  <c r="G178" i="130"/>
  <c r="F178" i="130"/>
  <c r="H177" i="130"/>
  <c r="G177" i="130"/>
  <c r="F177" i="130"/>
  <c r="H176" i="130"/>
  <c r="G176" i="130"/>
  <c r="F176" i="130"/>
  <c r="H175" i="130"/>
  <c r="G175" i="130"/>
  <c r="F175" i="130"/>
  <c r="H174" i="130"/>
  <c r="G174" i="130"/>
  <c r="F174" i="130"/>
  <c r="H173" i="130"/>
  <c r="G173" i="130"/>
  <c r="F173" i="130"/>
  <c r="H172" i="130"/>
  <c r="G172" i="130"/>
  <c r="F172" i="130"/>
  <c r="H171" i="130"/>
  <c r="G171" i="130"/>
  <c r="F171" i="130"/>
  <c r="H170" i="130"/>
  <c r="G170" i="130"/>
  <c r="F170" i="130"/>
  <c r="H169" i="130"/>
  <c r="G169" i="130"/>
  <c r="F169" i="130"/>
  <c r="H168" i="130"/>
  <c r="G168" i="130"/>
  <c r="F168" i="130"/>
  <c r="H167" i="130"/>
  <c r="G167" i="130"/>
  <c r="F167" i="130"/>
  <c r="H166" i="130"/>
  <c r="G166" i="130"/>
  <c r="F166" i="130"/>
  <c r="H165" i="130"/>
  <c r="G165" i="130"/>
  <c r="F165" i="130"/>
  <c r="H164" i="130"/>
  <c r="G164" i="130"/>
  <c r="F164" i="130"/>
  <c r="H163" i="130"/>
  <c r="G163" i="130"/>
  <c r="F163" i="130"/>
  <c r="H162" i="130"/>
  <c r="G162" i="130"/>
  <c r="F162" i="130"/>
  <c r="H161" i="130"/>
  <c r="G161" i="130"/>
  <c r="F161" i="130"/>
  <c r="H160" i="130"/>
  <c r="G160" i="130"/>
  <c r="F160" i="130"/>
  <c r="H159" i="130"/>
  <c r="G159" i="130"/>
  <c r="F159" i="130"/>
  <c r="H158" i="130"/>
  <c r="G158" i="130"/>
  <c r="F158" i="130"/>
  <c r="H157" i="130"/>
  <c r="G157" i="130"/>
  <c r="F157" i="130"/>
  <c r="H156" i="130"/>
  <c r="G156" i="130"/>
  <c r="F156" i="130"/>
  <c r="H155" i="130"/>
  <c r="G155" i="130"/>
  <c r="F155" i="130"/>
  <c r="H154" i="130"/>
  <c r="G154" i="130"/>
  <c r="F154" i="130"/>
  <c r="H153" i="130"/>
  <c r="G153" i="130"/>
  <c r="F153" i="130"/>
  <c r="H152" i="130"/>
  <c r="G152" i="130"/>
  <c r="F152" i="130"/>
  <c r="H151" i="130"/>
  <c r="G151" i="130"/>
  <c r="F151" i="130"/>
  <c r="H150" i="130"/>
  <c r="G150" i="130"/>
  <c r="F150" i="130"/>
  <c r="H149" i="130"/>
  <c r="G149" i="130"/>
  <c r="F149" i="130"/>
  <c r="H148" i="130"/>
  <c r="G148" i="130"/>
  <c r="F148" i="130"/>
  <c r="H147" i="130"/>
  <c r="G147" i="130"/>
  <c r="F147" i="130"/>
  <c r="H146" i="130"/>
  <c r="G146" i="130"/>
  <c r="F146" i="130"/>
  <c r="H145" i="130"/>
  <c r="G145" i="130"/>
  <c r="F145" i="130"/>
  <c r="H144" i="130"/>
  <c r="G144" i="130"/>
  <c r="F144" i="130"/>
  <c r="H143" i="130"/>
  <c r="G143" i="130"/>
  <c r="F143" i="130"/>
  <c r="H142" i="130"/>
  <c r="G142" i="130"/>
  <c r="F142" i="130"/>
  <c r="H141" i="130"/>
  <c r="G141" i="130"/>
  <c r="F141" i="130"/>
  <c r="H140" i="130"/>
  <c r="G140" i="130"/>
  <c r="F140" i="130"/>
  <c r="H139" i="130"/>
  <c r="G139" i="130"/>
  <c r="F139" i="130"/>
  <c r="H138" i="130"/>
  <c r="G138" i="130"/>
  <c r="F138" i="130"/>
  <c r="H137" i="130"/>
  <c r="G137" i="130"/>
  <c r="F137" i="130"/>
  <c r="H136" i="130"/>
  <c r="G136" i="130"/>
  <c r="F136" i="130"/>
  <c r="H135" i="130"/>
  <c r="G135" i="130"/>
  <c r="F135" i="130"/>
  <c r="H134" i="130"/>
  <c r="G134" i="130"/>
  <c r="F134" i="130"/>
  <c r="H133" i="130"/>
  <c r="G133" i="130"/>
  <c r="F133" i="130"/>
  <c r="H132" i="130"/>
  <c r="G132" i="130"/>
  <c r="F132" i="130"/>
  <c r="H131" i="130"/>
  <c r="G131" i="130"/>
  <c r="F131" i="130"/>
  <c r="H130" i="130"/>
  <c r="G130" i="130"/>
  <c r="F130" i="130"/>
  <c r="H129" i="130"/>
  <c r="G129" i="130"/>
  <c r="F129" i="130"/>
  <c r="H128" i="130"/>
  <c r="G128" i="130"/>
  <c r="F128" i="130"/>
  <c r="H127" i="130"/>
  <c r="G127" i="130"/>
  <c r="F127" i="130"/>
  <c r="H126" i="130"/>
  <c r="G126" i="130"/>
  <c r="F126" i="130"/>
  <c r="H125" i="130"/>
  <c r="G125" i="130"/>
  <c r="F125" i="130"/>
  <c r="H124" i="130"/>
  <c r="G124" i="130"/>
  <c r="F124" i="130"/>
  <c r="H123" i="130"/>
  <c r="G123" i="130"/>
  <c r="F123" i="130"/>
  <c r="H122" i="130"/>
  <c r="G122" i="130"/>
  <c r="F122" i="130"/>
  <c r="H121" i="130"/>
  <c r="G121" i="130"/>
  <c r="F121" i="130"/>
  <c r="H120" i="130"/>
  <c r="G120" i="130"/>
  <c r="F120" i="130"/>
  <c r="H119" i="130"/>
  <c r="G119" i="130"/>
  <c r="F119" i="130"/>
  <c r="H118" i="130"/>
  <c r="G118" i="130"/>
  <c r="F118" i="130"/>
  <c r="H117" i="130"/>
  <c r="G117" i="130"/>
  <c r="F117" i="130"/>
  <c r="H116" i="130"/>
  <c r="H115" i="130"/>
  <c r="G115" i="130"/>
  <c r="F115" i="130"/>
  <c r="H114" i="130"/>
  <c r="G114" i="130"/>
  <c r="F114" i="130"/>
  <c r="H113" i="130"/>
  <c r="G113" i="130"/>
  <c r="F113" i="130"/>
  <c r="H112" i="130"/>
  <c r="G112" i="130"/>
  <c r="F112" i="130"/>
  <c r="H111" i="130"/>
  <c r="G111" i="130"/>
  <c r="F111" i="130"/>
  <c r="H110" i="130"/>
  <c r="H109" i="130"/>
  <c r="G109" i="130"/>
  <c r="F109" i="130"/>
  <c r="H108" i="130"/>
  <c r="G108" i="130"/>
  <c r="F108" i="130"/>
  <c r="H107" i="130"/>
  <c r="G107" i="130"/>
  <c r="F107" i="130"/>
  <c r="H106" i="130"/>
  <c r="G106" i="130"/>
  <c r="F106" i="130"/>
  <c r="H105" i="130"/>
  <c r="G105" i="130"/>
  <c r="F105" i="130"/>
  <c r="H104" i="130"/>
  <c r="G104" i="130"/>
  <c r="F104" i="130"/>
  <c r="H103" i="130"/>
  <c r="G103" i="130"/>
  <c r="F103" i="130"/>
  <c r="H102" i="130"/>
  <c r="G102" i="130"/>
  <c r="F102" i="130"/>
  <c r="H101" i="130"/>
  <c r="G101" i="130"/>
  <c r="F101" i="130"/>
  <c r="H100" i="130"/>
  <c r="G100" i="130"/>
  <c r="F100" i="130"/>
  <c r="H99" i="130"/>
  <c r="G99" i="130"/>
  <c r="F99" i="130"/>
  <c r="H98" i="130"/>
  <c r="G98" i="130"/>
  <c r="F98" i="130"/>
  <c r="H97" i="130"/>
  <c r="G97" i="130"/>
  <c r="F97" i="130"/>
  <c r="H96" i="130"/>
  <c r="G96" i="130"/>
  <c r="F96" i="130"/>
  <c r="H95" i="130"/>
  <c r="G95" i="130"/>
  <c r="F95" i="130"/>
  <c r="H94" i="130"/>
  <c r="G94" i="130"/>
  <c r="F94" i="130"/>
  <c r="H93" i="130"/>
  <c r="G93" i="130"/>
  <c r="F93" i="130"/>
  <c r="H92" i="130"/>
  <c r="G92" i="130"/>
  <c r="F92" i="130"/>
  <c r="H91" i="130"/>
  <c r="G91" i="130"/>
  <c r="F91" i="130"/>
  <c r="H90" i="130"/>
  <c r="G90" i="130"/>
  <c r="F90" i="130"/>
  <c r="H89" i="130"/>
  <c r="G89" i="130"/>
  <c r="F89" i="130"/>
  <c r="H88" i="130"/>
  <c r="G88" i="130"/>
  <c r="F88" i="130"/>
  <c r="H87" i="130"/>
  <c r="G87" i="130"/>
  <c r="F87" i="130"/>
  <c r="H86" i="130"/>
  <c r="G86" i="130"/>
  <c r="F86" i="130"/>
  <c r="H85" i="130"/>
  <c r="G85" i="130"/>
  <c r="F85" i="130"/>
  <c r="H84" i="130"/>
  <c r="G84" i="130"/>
  <c r="F84" i="130"/>
  <c r="H83" i="130"/>
  <c r="H82" i="130"/>
  <c r="H81" i="130"/>
  <c r="G81" i="130"/>
  <c r="F81" i="130"/>
  <c r="H80" i="130"/>
  <c r="G80" i="130"/>
  <c r="F80" i="130"/>
  <c r="H79" i="130"/>
  <c r="G79" i="130"/>
  <c r="F79" i="130"/>
  <c r="H78" i="130"/>
  <c r="G78" i="130"/>
  <c r="F78" i="130"/>
  <c r="H77" i="130"/>
  <c r="G77" i="130"/>
  <c r="F77" i="130"/>
  <c r="H76" i="130"/>
  <c r="G76" i="130"/>
  <c r="F76" i="130"/>
  <c r="H75" i="130"/>
  <c r="G75" i="130"/>
  <c r="F75" i="130"/>
  <c r="H74" i="130"/>
  <c r="G74" i="130"/>
  <c r="F74" i="130"/>
  <c r="H73" i="130"/>
  <c r="G73" i="130"/>
  <c r="F73" i="130"/>
  <c r="H72" i="130"/>
  <c r="G72" i="130"/>
  <c r="F72" i="130"/>
  <c r="H71" i="130"/>
  <c r="G71" i="130"/>
  <c r="F71" i="130"/>
  <c r="H70" i="130"/>
  <c r="G70" i="130"/>
  <c r="F70" i="130"/>
  <c r="H69" i="130"/>
  <c r="G69" i="130"/>
  <c r="F69" i="130"/>
  <c r="H68" i="130"/>
  <c r="G68" i="130"/>
  <c r="F68" i="130"/>
  <c r="H67" i="130"/>
  <c r="G67" i="130"/>
  <c r="F67" i="130"/>
  <c r="H66" i="130"/>
  <c r="G66" i="130"/>
  <c r="F66" i="130"/>
  <c r="H65" i="130"/>
  <c r="G65" i="130"/>
  <c r="F65" i="130"/>
  <c r="H64" i="130"/>
  <c r="G64" i="130"/>
  <c r="F64" i="130"/>
  <c r="H63" i="130"/>
  <c r="G63" i="130"/>
  <c r="F63" i="130"/>
  <c r="H62" i="130"/>
  <c r="G62" i="130"/>
  <c r="F62" i="130"/>
  <c r="H61" i="130"/>
  <c r="G61" i="130"/>
  <c r="F61" i="130"/>
  <c r="H60" i="130"/>
  <c r="G60" i="130"/>
  <c r="F60" i="130"/>
  <c r="H59" i="130"/>
  <c r="G59" i="130"/>
  <c r="F59" i="130"/>
  <c r="H58" i="130"/>
  <c r="G58" i="130"/>
  <c r="F58" i="130"/>
  <c r="J57" i="130"/>
  <c r="H57" i="130"/>
  <c r="G57" i="130"/>
  <c r="F57" i="130"/>
  <c r="H56" i="130"/>
  <c r="G56" i="130"/>
  <c r="F56" i="130"/>
  <c r="H55" i="130"/>
  <c r="G55" i="130"/>
  <c r="F55" i="130"/>
  <c r="H54" i="130"/>
  <c r="G54" i="130"/>
  <c r="F54" i="130"/>
  <c r="H53" i="130"/>
  <c r="G53" i="130"/>
  <c r="F53" i="130"/>
  <c r="H52" i="130"/>
  <c r="G52" i="130"/>
  <c r="F52" i="130"/>
  <c r="H51" i="130"/>
  <c r="G51" i="130"/>
  <c r="F51" i="130"/>
  <c r="H50" i="130"/>
  <c r="G50" i="130"/>
  <c r="F50" i="130"/>
  <c r="H49" i="130"/>
  <c r="G49" i="130"/>
  <c r="F49" i="130"/>
  <c r="H48" i="130"/>
  <c r="G48" i="130"/>
  <c r="F48" i="130"/>
  <c r="H47" i="130"/>
  <c r="G47" i="130"/>
  <c r="F47" i="130"/>
  <c r="H46" i="130"/>
  <c r="G46" i="130"/>
  <c r="F46" i="130"/>
  <c r="H45" i="130"/>
  <c r="G45" i="130"/>
  <c r="F45" i="130"/>
  <c r="H44" i="130"/>
  <c r="G44" i="130"/>
  <c r="F44" i="130"/>
  <c r="H43" i="130"/>
  <c r="G43" i="130"/>
  <c r="F43" i="130"/>
  <c r="H42" i="130"/>
  <c r="G42" i="130"/>
  <c r="F42" i="130"/>
  <c r="H41" i="130"/>
  <c r="G41" i="130"/>
  <c r="F41" i="130"/>
  <c r="H40" i="130"/>
  <c r="G40" i="130"/>
  <c r="F40" i="130"/>
  <c r="H39" i="130"/>
  <c r="G39" i="130"/>
  <c r="F39" i="130"/>
  <c r="H38" i="130"/>
  <c r="G38" i="130"/>
  <c r="F38" i="130"/>
  <c r="H37" i="130"/>
  <c r="G37" i="130"/>
  <c r="F37" i="130"/>
  <c r="H36" i="130"/>
  <c r="G36" i="130"/>
  <c r="F36" i="130"/>
  <c r="H35" i="130"/>
  <c r="G35" i="130"/>
  <c r="F35" i="130"/>
  <c r="H34" i="130"/>
  <c r="G34" i="130"/>
  <c r="F34" i="130"/>
  <c r="H33" i="130"/>
  <c r="G33" i="130"/>
  <c r="F33" i="130"/>
  <c r="H32" i="130"/>
  <c r="G32" i="130"/>
  <c r="F32" i="130"/>
  <c r="H31" i="130"/>
  <c r="G31" i="130"/>
  <c r="F31" i="130"/>
  <c r="H30" i="130"/>
  <c r="G30" i="130"/>
  <c r="F30" i="130"/>
  <c r="H29" i="130"/>
  <c r="G29" i="130"/>
  <c r="F29" i="130"/>
  <c r="H28" i="130"/>
  <c r="G28" i="130"/>
  <c r="F28" i="130"/>
  <c r="H27" i="130"/>
  <c r="G27" i="130"/>
  <c r="F27" i="130"/>
  <c r="H26" i="130"/>
  <c r="G26" i="130"/>
  <c r="F26" i="130"/>
  <c r="H25" i="130"/>
  <c r="G25" i="130"/>
  <c r="F25" i="130"/>
  <c r="H24" i="130"/>
  <c r="G24" i="130"/>
  <c r="F24" i="130"/>
  <c r="H23" i="130"/>
  <c r="G23" i="130"/>
  <c r="F23" i="130"/>
  <c r="H22" i="130"/>
  <c r="G22" i="130"/>
  <c r="F22" i="130"/>
  <c r="H21" i="130"/>
  <c r="G21" i="130"/>
  <c r="F21" i="130"/>
  <c r="H20" i="130"/>
  <c r="G20" i="130"/>
  <c r="F20" i="130"/>
  <c r="H19" i="130"/>
  <c r="G19" i="130"/>
  <c r="F19" i="130"/>
  <c r="H18" i="130"/>
  <c r="G18" i="130"/>
  <c r="F18" i="130"/>
  <c r="H17" i="130"/>
  <c r="G17" i="130"/>
  <c r="F17" i="130"/>
  <c r="H16" i="130"/>
  <c r="G16" i="130"/>
  <c r="F16" i="130"/>
  <c r="H15" i="130"/>
  <c r="G15" i="130"/>
  <c r="F15" i="130"/>
  <c r="H14" i="130"/>
  <c r="G14" i="130"/>
  <c r="F14" i="130"/>
  <c r="H13" i="130"/>
  <c r="G13" i="130"/>
  <c r="F13" i="130"/>
  <c r="H12" i="130"/>
  <c r="G12" i="130"/>
  <c r="F12" i="130"/>
  <c r="H11" i="130"/>
  <c r="G11" i="130"/>
  <c r="F11" i="130"/>
  <c r="E5" i="130"/>
  <c r="E4" i="130"/>
  <c r="E6" i="130" s="1"/>
  <c r="G193" i="129"/>
  <c r="H192" i="129"/>
  <c r="G192" i="129"/>
  <c r="F192" i="129"/>
  <c r="H191" i="129"/>
  <c r="G191" i="129"/>
  <c r="F191" i="129"/>
  <c r="H190" i="129"/>
  <c r="G190" i="129"/>
  <c r="F190" i="129"/>
  <c r="H189" i="129"/>
  <c r="G189" i="129"/>
  <c r="F189" i="129"/>
  <c r="H188" i="129"/>
  <c r="G188" i="129"/>
  <c r="F188" i="129"/>
  <c r="H187" i="129"/>
  <c r="G187" i="129"/>
  <c r="F187" i="129"/>
  <c r="H186" i="129"/>
  <c r="G186" i="129"/>
  <c r="F186" i="129"/>
  <c r="H185" i="129"/>
  <c r="G185" i="129"/>
  <c r="F185" i="129"/>
  <c r="H184" i="129"/>
  <c r="G184" i="129"/>
  <c r="F184" i="129"/>
  <c r="H183" i="129"/>
  <c r="G183" i="129"/>
  <c r="F183" i="129"/>
  <c r="H182" i="129"/>
  <c r="G182" i="129"/>
  <c r="F182" i="129"/>
  <c r="H181" i="129"/>
  <c r="G181" i="129"/>
  <c r="F181" i="129"/>
  <c r="H180" i="129"/>
  <c r="G180" i="129"/>
  <c r="F180" i="129"/>
  <c r="H179" i="129"/>
  <c r="G179" i="129"/>
  <c r="F179" i="129"/>
  <c r="H178" i="129"/>
  <c r="G178" i="129"/>
  <c r="F178" i="129"/>
  <c r="H177" i="129"/>
  <c r="G177" i="129"/>
  <c r="F177" i="129"/>
  <c r="H176" i="129"/>
  <c r="G176" i="129"/>
  <c r="F176" i="129"/>
  <c r="H175" i="129"/>
  <c r="G175" i="129"/>
  <c r="F175" i="129"/>
  <c r="H174" i="129"/>
  <c r="G174" i="129"/>
  <c r="F174" i="129"/>
  <c r="H173" i="129"/>
  <c r="G173" i="129"/>
  <c r="F173" i="129"/>
  <c r="H172" i="129"/>
  <c r="G172" i="129"/>
  <c r="F172" i="129"/>
  <c r="H171" i="129"/>
  <c r="G171" i="129"/>
  <c r="F171" i="129"/>
  <c r="H170" i="129"/>
  <c r="G170" i="129"/>
  <c r="F170" i="129"/>
  <c r="H169" i="129"/>
  <c r="G169" i="129"/>
  <c r="F169" i="129"/>
  <c r="H168" i="129"/>
  <c r="G168" i="129"/>
  <c r="F168" i="129"/>
  <c r="H167" i="129"/>
  <c r="G167" i="129"/>
  <c r="F167" i="129"/>
  <c r="H166" i="129"/>
  <c r="G166" i="129"/>
  <c r="F166" i="129"/>
  <c r="H165" i="129"/>
  <c r="G165" i="129"/>
  <c r="F165" i="129"/>
  <c r="H164" i="129"/>
  <c r="G164" i="129"/>
  <c r="F164" i="129"/>
  <c r="H163" i="129"/>
  <c r="G163" i="129"/>
  <c r="F163" i="129"/>
  <c r="H162" i="129"/>
  <c r="G162" i="129"/>
  <c r="F162" i="129"/>
  <c r="H161" i="129"/>
  <c r="G161" i="129"/>
  <c r="F161" i="129"/>
  <c r="H160" i="129"/>
  <c r="G160" i="129"/>
  <c r="F160" i="129"/>
  <c r="H159" i="129"/>
  <c r="G159" i="129"/>
  <c r="F159" i="129"/>
  <c r="H158" i="129"/>
  <c r="G158" i="129"/>
  <c r="F158" i="129"/>
  <c r="H157" i="129"/>
  <c r="G157" i="129"/>
  <c r="F157" i="129"/>
  <c r="H156" i="129"/>
  <c r="G156" i="129"/>
  <c r="F156" i="129"/>
  <c r="H155" i="129"/>
  <c r="G155" i="129"/>
  <c r="F155" i="129"/>
  <c r="H154" i="129"/>
  <c r="G154" i="129"/>
  <c r="F154" i="129"/>
  <c r="H153" i="129"/>
  <c r="G153" i="129"/>
  <c r="F153" i="129"/>
  <c r="H152" i="129"/>
  <c r="G152" i="129"/>
  <c r="F152" i="129"/>
  <c r="H151" i="129"/>
  <c r="G151" i="129"/>
  <c r="F151" i="129"/>
  <c r="H150" i="129"/>
  <c r="G150" i="129"/>
  <c r="F150" i="129"/>
  <c r="H149" i="129"/>
  <c r="G149" i="129"/>
  <c r="F149" i="129"/>
  <c r="H148" i="129"/>
  <c r="G148" i="129"/>
  <c r="F148" i="129"/>
  <c r="H147" i="129"/>
  <c r="G147" i="129"/>
  <c r="F147" i="129"/>
  <c r="H146" i="129"/>
  <c r="G146" i="129"/>
  <c r="F146" i="129"/>
  <c r="H145" i="129"/>
  <c r="G145" i="129"/>
  <c r="F145" i="129"/>
  <c r="H144" i="129"/>
  <c r="G144" i="129"/>
  <c r="F144" i="129"/>
  <c r="H143" i="129"/>
  <c r="G143" i="129"/>
  <c r="F143" i="129"/>
  <c r="H142" i="129"/>
  <c r="G142" i="129"/>
  <c r="F142" i="129"/>
  <c r="H141" i="129"/>
  <c r="G141" i="129"/>
  <c r="F141" i="129"/>
  <c r="H140" i="129"/>
  <c r="G140" i="129"/>
  <c r="F140" i="129"/>
  <c r="H139" i="129"/>
  <c r="G139" i="129"/>
  <c r="F139" i="129"/>
  <c r="H138" i="129"/>
  <c r="G138" i="129"/>
  <c r="F138" i="129"/>
  <c r="H137" i="129"/>
  <c r="G137" i="129"/>
  <c r="F137" i="129"/>
  <c r="H136" i="129"/>
  <c r="G136" i="129"/>
  <c r="F136" i="129"/>
  <c r="H135" i="129"/>
  <c r="G135" i="129"/>
  <c r="F135" i="129"/>
  <c r="H134" i="129"/>
  <c r="G134" i="129"/>
  <c r="F134" i="129"/>
  <c r="H133" i="129"/>
  <c r="G133" i="129"/>
  <c r="F133" i="129"/>
  <c r="H132" i="129"/>
  <c r="G132" i="129"/>
  <c r="F132" i="129"/>
  <c r="H131" i="129"/>
  <c r="G131" i="129"/>
  <c r="F131" i="129"/>
  <c r="H130" i="129"/>
  <c r="G130" i="129"/>
  <c r="F130" i="129"/>
  <c r="H129" i="129"/>
  <c r="G129" i="129"/>
  <c r="F129" i="129"/>
  <c r="H128" i="129"/>
  <c r="G128" i="129"/>
  <c r="F128" i="129"/>
  <c r="H127" i="129"/>
  <c r="G127" i="129"/>
  <c r="F127" i="129"/>
  <c r="H126" i="129"/>
  <c r="G126" i="129"/>
  <c r="F126" i="129"/>
  <c r="H125" i="129"/>
  <c r="G125" i="129"/>
  <c r="F125" i="129"/>
  <c r="H124" i="129"/>
  <c r="G124" i="129"/>
  <c r="F124" i="129"/>
  <c r="H123" i="129"/>
  <c r="G123" i="129"/>
  <c r="F123" i="129"/>
  <c r="H122" i="129"/>
  <c r="G122" i="129"/>
  <c r="F122" i="129"/>
  <c r="H121" i="129"/>
  <c r="G121" i="129"/>
  <c r="F121" i="129"/>
  <c r="H120" i="129"/>
  <c r="G120" i="129"/>
  <c r="F120" i="129"/>
  <c r="H119" i="129"/>
  <c r="G119" i="129"/>
  <c r="F119" i="129"/>
  <c r="H118" i="129"/>
  <c r="G118" i="129"/>
  <c r="F118" i="129"/>
  <c r="H117" i="129"/>
  <c r="G117" i="129"/>
  <c r="F117" i="129"/>
  <c r="H116" i="129"/>
  <c r="H115" i="129"/>
  <c r="G115" i="129"/>
  <c r="F115" i="129"/>
  <c r="H114" i="129"/>
  <c r="G114" i="129"/>
  <c r="F114" i="129"/>
  <c r="H113" i="129"/>
  <c r="G113" i="129"/>
  <c r="F113" i="129"/>
  <c r="H112" i="129"/>
  <c r="G112" i="129"/>
  <c r="F112" i="129"/>
  <c r="H111" i="129"/>
  <c r="G111" i="129"/>
  <c r="F111" i="129"/>
  <c r="H110" i="129"/>
  <c r="H109" i="129"/>
  <c r="G109" i="129"/>
  <c r="F109" i="129"/>
  <c r="H108" i="129"/>
  <c r="G108" i="129"/>
  <c r="F108" i="129"/>
  <c r="H107" i="129"/>
  <c r="G107" i="129"/>
  <c r="F107" i="129"/>
  <c r="H106" i="129"/>
  <c r="G106" i="129"/>
  <c r="F106" i="129"/>
  <c r="H105" i="129"/>
  <c r="G105" i="129"/>
  <c r="F105" i="129"/>
  <c r="H104" i="129"/>
  <c r="G104" i="129"/>
  <c r="F104" i="129"/>
  <c r="H103" i="129"/>
  <c r="G103" i="129"/>
  <c r="F103" i="129"/>
  <c r="H102" i="129"/>
  <c r="G102" i="129"/>
  <c r="F102" i="129"/>
  <c r="H101" i="129"/>
  <c r="G101" i="129"/>
  <c r="F101" i="129"/>
  <c r="H100" i="129"/>
  <c r="G100" i="129"/>
  <c r="F100" i="129"/>
  <c r="H99" i="129"/>
  <c r="G99" i="129"/>
  <c r="F99" i="129"/>
  <c r="H98" i="129"/>
  <c r="G98" i="129"/>
  <c r="F98" i="129"/>
  <c r="H97" i="129"/>
  <c r="G97" i="129"/>
  <c r="F97" i="129"/>
  <c r="H96" i="129"/>
  <c r="G96" i="129"/>
  <c r="F96" i="129"/>
  <c r="H95" i="129"/>
  <c r="G95" i="129"/>
  <c r="F95" i="129"/>
  <c r="H94" i="129"/>
  <c r="G94" i="129"/>
  <c r="F94" i="129"/>
  <c r="H93" i="129"/>
  <c r="G93" i="129"/>
  <c r="F93" i="129"/>
  <c r="H92" i="129"/>
  <c r="G92" i="129"/>
  <c r="F92" i="129"/>
  <c r="H91" i="129"/>
  <c r="G91" i="129"/>
  <c r="F91" i="129"/>
  <c r="H90" i="129"/>
  <c r="G90" i="129"/>
  <c r="F90" i="129"/>
  <c r="H89" i="129"/>
  <c r="G89" i="129"/>
  <c r="F89" i="129"/>
  <c r="H88" i="129"/>
  <c r="G88" i="129"/>
  <c r="F88" i="129"/>
  <c r="H87" i="129"/>
  <c r="G87" i="129"/>
  <c r="F87" i="129"/>
  <c r="H86" i="129"/>
  <c r="G86" i="129"/>
  <c r="F86" i="129"/>
  <c r="H85" i="129"/>
  <c r="G85" i="129"/>
  <c r="F85" i="129"/>
  <c r="H84" i="129"/>
  <c r="G84" i="129"/>
  <c r="F84" i="129"/>
  <c r="H83" i="129"/>
  <c r="H82" i="129"/>
  <c r="H81" i="129"/>
  <c r="G81" i="129"/>
  <c r="F81" i="129"/>
  <c r="H80" i="129"/>
  <c r="G80" i="129"/>
  <c r="F80" i="129"/>
  <c r="H79" i="129"/>
  <c r="G79" i="129"/>
  <c r="F79" i="129"/>
  <c r="H78" i="129"/>
  <c r="G78" i="129"/>
  <c r="F78" i="129"/>
  <c r="H77" i="129"/>
  <c r="G77" i="129"/>
  <c r="F77" i="129"/>
  <c r="H76" i="129"/>
  <c r="G76" i="129"/>
  <c r="F76" i="129"/>
  <c r="H75" i="129"/>
  <c r="G75" i="129"/>
  <c r="F75" i="129"/>
  <c r="H74" i="129"/>
  <c r="G74" i="129"/>
  <c r="F74" i="129"/>
  <c r="H73" i="129"/>
  <c r="G73" i="129"/>
  <c r="F73" i="129"/>
  <c r="H72" i="129"/>
  <c r="G72" i="129"/>
  <c r="F72" i="129"/>
  <c r="H71" i="129"/>
  <c r="G71" i="129"/>
  <c r="F71" i="129"/>
  <c r="H70" i="129"/>
  <c r="G70" i="129"/>
  <c r="F70" i="129"/>
  <c r="H69" i="129"/>
  <c r="G69" i="129"/>
  <c r="F69" i="129"/>
  <c r="H68" i="129"/>
  <c r="G68" i="129"/>
  <c r="F68" i="129"/>
  <c r="H67" i="129"/>
  <c r="G67" i="129"/>
  <c r="F67" i="129"/>
  <c r="H66" i="129"/>
  <c r="G66" i="129"/>
  <c r="F66" i="129"/>
  <c r="H65" i="129"/>
  <c r="G65" i="129"/>
  <c r="F65" i="129"/>
  <c r="H64" i="129"/>
  <c r="G64" i="129"/>
  <c r="F64" i="129"/>
  <c r="H63" i="129"/>
  <c r="G63" i="129"/>
  <c r="F63" i="129"/>
  <c r="H62" i="129"/>
  <c r="G62" i="129"/>
  <c r="F62" i="129"/>
  <c r="H61" i="129"/>
  <c r="G61" i="129"/>
  <c r="F61" i="129"/>
  <c r="H60" i="129"/>
  <c r="G60" i="129"/>
  <c r="F60" i="129"/>
  <c r="H59" i="129"/>
  <c r="G59" i="129"/>
  <c r="F59" i="129"/>
  <c r="H58" i="129"/>
  <c r="G58" i="129"/>
  <c r="F58" i="129"/>
  <c r="J57" i="129"/>
  <c r="H57" i="129"/>
  <c r="G57" i="129"/>
  <c r="F57" i="129"/>
  <c r="H56" i="129"/>
  <c r="G56" i="129"/>
  <c r="F56" i="129"/>
  <c r="H55" i="129"/>
  <c r="G55" i="129"/>
  <c r="F55" i="129"/>
  <c r="H54" i="129"/>
  <c r="G54" i="129"/>
  <c r="F54" i="129"/>
  <c r="H53" i="129"/>
  <c r="G53" i="129"/>
  <c r="F53" i="129"/>
  <c r="H52" i="129"/>
  <c r="G52" i="129"/>
  <c r="F52" i="129"/>
  <c r="H51" i="129"/>
  <c r="G51" i="129"/>
  <c r="F51" i="129"/>
  <c r="H50" i="129"/>
  <c r="G50" i="129"/>
  <c r="F50" i="129"/>
  <c r="H49" i="129"/>
  <c r="G49" i="129"/>
  <c r="F49" i="129"/>
  <c r="H48" i="129"/>
  <c r="G48" i="129"/>
  <c r="F48" i="129"/>
  <c r="H47" i="129"/>
  <c r="G47" i="129"/>
  <c r="F47" i="129"/>
  <c r="H46" i="129"/>
  <c r="G46" i="129"/>
  <c r="F46" i="129"/>
  <c r="H45" i="129"/>
  <c r="G45" i="129"/>
  <c r="F45" i="129"/>
  <c r="H44" i="129"/>
  <c r="G44" i="129"/>
  <c r="F44" i="129"/>
  <c r="H43" i="129"/>
  <c r="G43" i="129"/>
  <c r="F43" i="129"/>
  <c r="H42" i="129"/>
  <c r="G42" i="129"/>
  <c r="F42" i="129"/>
  <c r="H41" i="129"/>
  <c r="G41" i="129"/>
  <c r="F41" i="129"/>
  <c r="H40" i="129"/>
  <c r="G40" i="129"/>
  <c r="F40" i="129"/>
  <c r="H39" i="129"/>
  <c r="G39" i="129"/>
  <c r="F39" i="129"/>
  <c r="H38" i="129"/>
  <c r="G38" i="129"/>
  <c r="F38" i="129"/>
  <c r="H37" i="129"/>
  <c r="G37" i="129"/>
  <c r="F37" i="129"/>
  <c r="H36" i="129"/>
  <c r="G36" i="129"/>
  <c r="F36" i="129"/>
  <c r="H35" i="129"/>
  <c r="G35" i="129"/>
  <c r="F35" i="129"/>
  <c r="H34" i="129"/>
  <c r="G34" i="129"/>
  <c r="F34" i="129"/>
  <c r="H33" i="129"/>
  <c r="G33" i="129"/>
  <c r="F33" i="129"/>
  <c r="H32" i="129"/>
  <c r="G32" i="129"/>
  <c r="F32" i="129"/>
  <c r="H31" i="129"/>
  <c r="G31" i="129"/>
  <c r="F31" i="129"/>
  <c r="H30" i="129"/>
  <c r="G30" i="129"/>
  <c r="F30" i="129"/>
  <c r="H29" i="129"/>
  <c r="G29" i="129"/>
  <c r="F29" i="129"/>
  <c r="H28" i="129"/>
  <c r="G28" i="129"/>
  <c r="F28" i="129"/>
  <c r="H27" i="129"/>
  <c r="G27" i="129"/>
  <c r="F27" i="129"/>
  <c r="H26" i="129"/>
  <c r="G26" i="129"/>
  <c r="F26" i="129"/>
  <c r="H25" i="129"/>
  <c r="G25" i="129"/>
  <c r="F25" i="129"/>
  <c r="H24" i="129"/>
  <c r="G24" i="129"/>
  <c r="F24" i="129"/>
  <c r="H23" i="129"/>
  <c r="G23" i="129"/>
  <c r="F23" i="129"/>
  <c r="H22" i="129"/>
  <c r="G22" i="129"/>
  <c r="F22" i="129"/>
  <c r="H21" i="129"/>
  <c r="G21" i="129"/>
  <c r="F21" i="129"/>
  <c r="H20" i="129"/>
  <c r="G20" i="129"/>
  <c r="F20" i="129"/>
  <c r="H19" i="129"/>
  <c r="G19" i="129"/>
  <c r="F19" i="129"/>
  <c r="H18" i="129"/>
  <c r="G18" i="129"/>
  <c r="F18" i="129"/>
  <c r="H17" i="129"/>
  <c r="G17" i="129"/>
  <c r="F17" i="129"/>
  <c r="H16" i="129"/>
  <c r="G16" i="129"/>
  <c r="F16" i="129"/>
  <c r="H15" i="129"/>
  <c r="G15" i="129"/>
  <c r="F15" i="129"/>
  <c r="H14" i="129"/>
  <c r="G14" i="129"/>
  <c r="F14" i="129"/>
  <c r="H13" i="129"/>
  <c r="G13" i="129"/>
  <c r="F13" i="129"/>
  <c r="H12" i="129"/>
  <c r="G12" i="129"/>
  <c r="F12" i="129"/>
  <c r="H11" i="129"/>
  <c r="G11" i="129"/>
  <c r="F11" i="129"/>
  <c r="E5" i="129"/>
  <c r="E4" i="129"/>
  <c r="E6" i="129" s="1"/>
  <c r="F4" i="128"/>
  <c r="E60" i="128"/>
  <c r="G193" i="128"/>
  <c r="H192" i="128"/>
  <c r="G192" i="128"/>
  <c r="F192" i="128"/>
  <c r="H191" i="128"/>
  <c r="G191" i="128"/>
  <c r="F191" i="128"/>
  <c r="H190" i="128"/>
  <c r="G190" i="128"/>
  <c r="F190" i="128"/>
  <c r="H189" i="128"/>
  <c r="G189" i="128"/>
  <c r="F189" i="128"/>
  <c r="H188" i="128"/>
  <c r="G188" i="128"/>
  <c r="F188" i="128"/>
  <c r="H187" i="128"/>
  <c r="G187" i="128"/>
  <c r="F187" i="128"/>
  <c r="H186" i="128"/>
  <c r="G186" i="128"/>
  <c r="F186" i="128"/>
  <c r="H185" i="128"/>
  <c r="G185" i="128"/>
  <c r="F185" i="128"/>
  <c r="H184" i="128"/>
  <c r="G184" i="128"/>
  <c r="F184" i="128"/>
  <c r="H183" i="128"/>
  <c r="G183" i="128"/>
  <c r="F183" i="128"/>
  <c r="H182" i="128"/>
  <c r="G182" i="128"/>
  <c r="F182" i="128"/>
  <c r="H181" i="128"/>
  <c r="G181" i="128"/>
  <c r="F181" i="128"/>
  <c r="H180" i="128"/>
  <c r="G180" i="128"/>
  <c r="F180" i="128"/>
  <c r="H179" i="128"/>
  <c r="G179" i="128"/>
  <c r="F179" i="128"/>
  <c r="H178" i="128"/>
  <c r="G178" i="128"/>
  <c r="F178" i="128"/>
  <c r="H177" i="128"/>
  <c r="G177" i="128"/>
  <c r="F177" i="128"/>
  <c r="H176" i="128"/>
  <c r="G176" i="128"/>
  <c r="F176" i="128"/>
  <c r="H175" i="128"/>
  <c r="G175" i="128"/>
  <c r="F175" i="128"/>
  <c r="H174" i="128"/>
  <c r="G174" i="128"/>
  <c r="F174" i="128"/>
  <c r="H173" i="128"/>
  <c r="G173" i="128"/>
  <c r="F173" i="128"/>
  <c r="H172" i="128"/>
  <c r="G172" i="128"/>
  <c r="F172" i="128"/>
  <c r="H171" i="128"/>
  <c r="G171" i="128"/>
  <c r="F171" i="128"/>
  <c r="H170" i="128"/>
  <c r="G170" i="128"/>
  <c r="F170" i="128"/>
  <c r="H169" i="128"/>
  <c r="G169" i="128"/>
  <c r="F169" i="128"/>
  <c r="H168" i="128"/>
  <c r="G168" i="128"/>
  <c r="F168" i="128"/>
  <c r="H167" i="128"/>
  <c r="G167" i="128"/>
  <c r="F167" i="128"/>
  <c r="H166" i="128"/>
  <c r="G166" i="128"/>
  <c r="F166" i="128"/>
  <c r="H165" i="128"/>
  <c r="G165" i="128"/>
  <c r="F165" i="128"/>
  <c r="H164" i="128"/>
  <c r="G164" i="128"/>
  <c r="F164" i="128"/>
  <c r="H163" i="128"/>
  <c r="G163" i="128"/>
  <c r="F163" i="128"/>
  <c r="H162" i="128"/>
  <c r="G162" i="128"/>
  <c r="F162" i="128"/>
  <c r="H161" i="128"/>
  <c r="G161" i="128"/>
  <c r="F161" i="128"/>
  <c r="H160" i="128"/>
  <c r="G160" i="128"/>
  <c r="F160" i="128"/>
  <c r="H159" i="128"/>
  <c r="G159" i="128"/>
  <c r="F159" i="128"/>
  <c r="H158" i="128"/>
  <c r="G158" i="128"/>
  <c r="F158" i="128"/>
  <c r="H157" i="128"/>
  <c r="G157" i="128"/>
  <c r="F157" i="128"/>
  <c r="H156" i="128"/>
  <c r="G156" i="128"/>
  <c r="F156" i="128"/>
  <c r="H155" i="128"/>
  <c r="G155" i="128"/>
  <c r="F155" i="128"/>
  <c r="H154" i="128"/>
  <c r="G154" i="128"/>
  <c r="F154" i="128"/>
  <c r="H153" i="128"/>
  <c r="G153" i="128"/>
  <c r="F153" i="128"/>
  <c r="H152" i="128"/>
  <c r="G152" i="128"/>
  <c r="F152" i="128"/>
  <c r="H151" i="128"/>
  <c r="G151" i="128"/>
  <c r="F151" i="128"/>
  <c r="H150" i="128"/>
  <c r="G150" i="128"/>
  <c r="F150" i="128"/>
  <c r="H149" i="128"/>
  <c r="G149" i="128"/>
  <c r="F149" i="128"/>
  <c r="H148" i="128"/>
  <c r="G148" i="128"/>
  <c r="F148" i="128"/>
  <c r="H147" i="128"/>
  <c r="G147" i="128"/>
  <c r="F147" i="128"/>
  <c r="H146" i="128"/>
  <c r="G146" i="128"/>
  <c r="F146" i="128"/>
  <c r="H145" i="128"/>
  <c r="G145" i="128"/>
  <c r="F145" i="128"/>
  <c r="H144" i="128"/>
  <c r="G144" i="128"/>
  <c r="F144" i="128"/>
  <c r="H143" i="128"/>
  <c r="G143" i="128"/>
  <c r="F143" i="128"/>
  <c r="H142" i="128"/>
  <c r="G142" i="128"/>
  <c r="F142" i="128"/>
  <c r="H141" i="128"/>
  <c r="G141" i="128"/>
  <c r="F141" i="128"/>
  <c r="H140" i="128"/>
  <c r="G140" i="128"/>
  <c r="F140" i="128"/>
  <c r="H139" i="128"/>
  <c r="G139" i="128"/>
  <c r="F139" i="128"/>
  <c r="H138" i="128"/>
  <c r="G138" i="128"/>
  <c r="F138" i="128"/>
  <c r="H137" i="128"/>
  <c r="G137" i="128"/>
  <c r="F137" i="128"/>
  <c r="H136" i="128"/>
  <c r="G136" i="128"/>
  <c r="F136" i="128"/>
  <c r="H135" i="128"/>
  <c r="G135" i="128"/>
  <c r="F135" i="128"/>
  <c r="H134" i="128"/>
  <c r="G134" i="128"/>
  <c r="F134" i="128"/>
  <c r="H133" i="128"/>
  <c r="G133" i="128"/>
  <c r="F133" i="128"/>
  <c r="H132" i="128"/>
  <c r="G132" i="128"/>
  <c r="F132" i="128"/>
  <c r="H131" i="128"/>
  <c r="G131" i="128"/>
  <c r="F131" i="128"/>
  <c r="H130" i="128"/>
  <c r="G130" i="128"/>
  <c r="F130" i="128"/>
  <c r="H129" i="128"/>
  <c r="G129" i="128"/>
  <c r="F129" i="128"/>
  <c r="H128" i="128"/>
  <c r="G128" i="128"/>
  <c r="F128" i="128"/>
  <c r="H127" i="128"/>
  <c r="G127" i="128"/>
  <c r="F127" i="128"/>
  <c r="H126" i="128"/>
  <c r="G126" i="128"/>
  <c r="F126" i="128"/>
  <c r="H125" i="128"/>
  <c r="G125" i="128"/>
  <c r="F125" i="128"/>
  <c r="H124" i="128"/>
  <c r="G124" i="128"/>
  <c r="F124" i="128"/>
  <c r="H123" i="128"/>
  <c r="G123" i="128"/>
  <c r="F123" i="128"/>
  <c r="H122" i="128"/>
  <c r="G122" i="128"/>
  <c r="F122" i="128"/>
  <c r="H121" i="128"/>
  <c r="G121" i="128"/>
  <c r="F121" i="128"/>
  <c r="H120" i="128"/>
  <c r="G120" i="128"/>
  <c r="F120" i="128"/>
  <c r="H119" i="128"/>
  <c r="G119" i="128"/>
  <c r="F119" i="128"/>
  <c r="H118" i="128"/>
  <c r="G118" i="128"/>
  <c r="F118" i="128"/>
  <c r="H117" i="128"/>
  <c r="G117" i="128"/>
  <c r="F117" i="128"/>
  <c r="H116" i="128"/>
  <c r="H115" i="128"/>
  <c r="G115" i="128"/>
  <c r="F115" i="128"/>
  <c r="H114" i="128"/>
  <c r="G114" i="128"/>
  <c r="F114" i="128"/>
  <c r="H113" i="128"/>
  <c r="G113" i="128"/>
  <c r="F113" i="128"/>
  <c r="H112" i="128"/>
  <c r="G112" i="128"/>
  <c r="F112" i="128"/>
  <c r="H111" i="128"/>
  <c r="G111" i="128"/>
  <c r="F111" i="128"/>
  <c r="H110" i="128"/>
  <c r="H109" i="128"/>
  <c r="G109" i="128"/>
  <c r="F109" i="128"/>
  <c r="H108" i="128"/>
  <c r="G108" i="128"/>
  <c r="F108" i="128"/>
  <c r="H107" i="128"/>
  <c r="G107" i="128"/>
  <c r="F107" i="128"/>
  <c r="H106" i="128"/>
  <c r="G106" i="128"/>
  <c r="F106" i="128"/>
  <c r="H105" i="128"/>
  <c r="G105" i="128"/>
  <c r="F105" i="128"/>
  <c r="H104" i="128"/>
  <c r="G104" i="128"/>
  <c r="F104" i="128"/>
  <c r="H103" i="128"/>
  <c r="G103" i="128"/>
  <c r="F103" i="128"/>
  <c r="H102" i="128"/>
  <c r="G102" i="128"/>
  <c r="F102" i="128"/>
  <c r="H101" i="128"/>
  <c r="G101" i="128"/>
  <c r="F101" i="128"/>
  <c r="H100" i="128"/>
  <c r="G100" i="128"/>
  <c r="F100" i="128"/>
  <c r="H99" i="128"/>
  <c r="G99" i="128"/>
  <c r="F99" i="128"/>
  <c r="H98" i="128"/>
  <c r="G98" i="128"/>
  <c r="F98" i="128"/>
  <c r="H97" i="128"/>
  <c r="G97" i="128"/>
  <c r="F97" i="128"/>
  <c r="H96" i="128"/>
  <c r="G96" i="128"/>
  <c r="F96" i="128"/>
  <c r="H95" i="128"/>
  <c r="G95" i="128"/>
  <c r="F95" i="128"/>
  <c r="H94" i="128"/>
  <c r="G94" i="128"/>
  <c r="F94" i="128"/>
  <c r="H93" i="128"/>
  <c r="G93" i="128"/>
  <c r="F93" i="128"/>
  <c r="H92" i="128"/>
  <c r="G92" i="128"/>
  <c r="F92" i="128"/>
  <c r="H91" i="128"/>
  <c r="G91" i="128"/>
  <c r="F91" i="128"/>
  <c r="H90" i="128"/>
  <c r="G90" i="128"/>
  <c r="F90" i="128"/>
  <c r="H89" i="128"/>
  <c r="G89" i="128"/>
  <c r="F89" i="128"/>
  <c r="H88" i="128"/>
  <c r="G88" i="128"/>
  <c r="F88" i="128"/>
  <c r="H87" i="128"/>
  <c r="G87" i="128"/>
  <c r="F87" i="128"/>
  <c r="H86" i="128"/>
  <c r="G86" i="128"/>
  <c r="F86" i="128"/>
  <c r="H85" i="128"/>
  <c r="G85" i="128"/>
  <c r="F85" i="128"/>
  <c r="H84" i="128"/>
  <c r="G84" i="128"/>
  <c r="F84" i="128"/>
  <c r="H83" i="128"/>
  <c r="H82" i="128"/>
  <c r="H81" i="128"/>
  <c r="G81" i="128"/>
  <c r="F81" i="128"/>
  <c r="H80" i="128"/>
  <c r="G80" i="128"/>
  <c r="F80" i="128"/>
  <c r="H79" i="128"/>
  <c r="G79" i="128"/>
  <c r="F79" i="128"/>
  <c r="H78" i="128"/>
  <c r="G78" i="128"/>
  <c r="F78" i="128"/>
  <c r="H77" i="128"/>
  <c r="G77" i="128"/>
  <c r="F77" i="128"/>
  <c r="H76" i="128"/>
  <c r="G76" i="128"/>
  <c r="F76" i="128"/>
  <c r="H75" i="128"/>
  <c r="G75" i="128"/>
  <c r="F75" i="128"/>
  <c r="H74" i="128"/>
  <c r="G74" i="128"/>
  <c r="F74" i="128"/>
  <c r="H73" i="128"/>
  <c r="G73" i="128"/>
  <c r="F73" i="128"/>
  <c r="H72" i="128"/>
  <c r="G72" i="128"/>
  <c r="F72" i="128"/>
  <c r="H71" i="128"/>
  <c r="G71" i="128"/>
  <c r="F71" i="128"/>
  <c r="H70" i="128"/>
  <c r="G70" i="128"/>
  <c r="F70" i="128"/>
  <c r="H69" i="128"/>
  <c r="G69" i="128"/>
  <c r="F69" i="128"/>
  <c r="H68" i="128"/>
  <c r="G68" i="128"/>
  <c r="F68" i="128"/>
  <c r="H67" i="128"/>
  <c r="G67" i="128"/>
  <c r="F67" i="128"/>
  <c r="H66" i="128"/>
  <c r="G66" i="128"/>
  <c r="F66" i="128"/>
  <c r="H65" i="128"/>
  <c r="G65" i="128"/>
  <c r="F65" i="128"/>
  <c r="H64" i="128"/>
  <c r="G64" i="128"/>
  <c r="F64" i="128"/>
  <c r="H63" i="128"/>
  <c r="G63" i="128"/>
  <c r="F63" i="128"/>
  <c r="H62" i="128"/>
  <c r="G62" i="128"/>
  <c r="F62" i="128"/>
  <c r="H61" i="128"/>
  <c r="G61" i="128"/>
  <c r="F61" i="128"/>
  <c r="H60" i="128"/>
  <c r="G60" i="128"/>
  <c r="F60" i="128"/>
  <c r="H59" i="128"/>
  <c r="G59" i="128"/>
  <c r="F59" i="128"/>
  <c r="H58" i="128"/>
  <c r="G58" i="128"/>
  <c r="F58" i="128"/>
  <c r="J57" i="128"/>
  <c r="H57" i="128"/>
  <c r="G57" i="128"/>
  <c r="F57" i="128"/>
  <c r="H56" i="128"/>
  <c r="G56" i="128"/>
  <c r="F56" i="128"/>
  <c r="H55" i="128"/>
  <c r="G55" i="128"/>
  <c r="F55" i="128"/>
  <c r="H54" i="128"/>
  <c r="G54" i="128"/>
  <c r="F54" i="128"/>
  <c r="H53" i="128"/>
  <c r="G53" i="128"/>
  <c r="F53" i="128"/>
  <c r="H52" i="128"/>
  <c r="G52" i="128"/>
  <c r="F52" i="128"/>
  <c r="H51" i="128"/>
  <c r="G51" i="128"/>
  <c r="F51" i="128"/>
  <c r="H50" i="128"/>
  <c r="G50" i="128"/>
  <c r="F50" i="128"/>
  <c r="H49" i="128"/>
  <c r="G49" i="128"/>
  <c r="F49" i="128"/>
  <c r="H48" i="128"/>
  <c r="G48" i="128"/>
  <c r="F48" i="128"/>
  <c r="H47" i="128"/>
  <c r="G47" i="128"/>
  <c r="F47" i="128"/>
  <c r="H46" i="128"/>
  <c r="G46" i="128"/>
  <c r="F46" i="128"/>
  <c r="H45" i="128"/>
  <c r="G45" i="128"/>
  <c r="F45" i="128"/>
  <c r="H44" i="128"/>
  <c r="G44" i="128"/>
  <c r="F44" i="128"/>
  <c r="H43" i="128"/>
  <c r="G43" i="128"/>
  <c r="F43" i="128"/>
  <c r="H42" i="128"/>
  <c r="G42" i="128"/>
  <c r="F42" i="128"/>
  <c r="H41" i="128"/>
  <c r="G41" i="128"/>
  <c r="F41" i="128"/>
  <c r="H40" i="128"/>
  <c r="G40" i="128"/>
  <c r="F40" i="128"/>
  <c r="H39" i="128"/>
  <c r="G39" i="128"/>
  <c r="F39" i="128"/>
  <c r="H38" i="128"/>
  <c r="G38" i="128"/>
  <c r="F38" i="128"/>
  <c r="H37" i="128"/>
  <c r="G37" i="128"/>
  <c r="F37" i="128"/>
  <c r="H36" i="128"/>
  <c r="G36" i="128"/>
  <c r="F36" i="128"/>
  <c r="H35" i="128"/>
  <c r="G35" i="128"/>
  <c r="F35" i="128"/>
  <c r="H34" i="128"/>
  <c r="G34" i="128"/>
  <c r="F34" i="128"/>
  <c r="H33" i="128"/>
  <c r="G33" i="128"/>
  <c r="F33" i="128"/>
  <c r="H32" i="128"/>
  <c r="G32" i="128"/>
  <c r="F32" i="128"/>
  <c r="H31" i="128"/>
  <c r="G31" i="128"/>
  <c r="F31" i="128"/>
  <c r="H30" i="128"/>
  <c r="G30" i="128"/>
  <c r="F30" i="128"/>
  <c r="H29" i="128"/>
  <c r="G29" i="128"/>
  <c r="F29" i="128"/>
  <c r="H28" i="128"/>
  <c r="G28" i="128"/>
  <c r="F28" i="128"/>
  <c r="H27" i="128"/>
  <c r="G27" i="128"/>
  <c r="F27" i="128"/>
  <c r="H26" i="128"/>
  <c r="G26" i="128"/>
  <c r="F26" i="128"/>
  <c r="H25" i="128"/>
  <c r="G25" i="128"/>
  <c r="F25" i="128"/>
  <c r="H24" i="128"/>
  <c r="G24" i="128"/>
  <c r="F24" i="128"/>
  <c r="H23" i="128"/>
  <c r="G23" i="128"/>
  <c r="F23" i="128"/>
  <c r="H22" i="128"/>
  <c r="G22" i="128"/>
  <c r="F22" i="128"/>
  <c r="H21" i="128"/>
  <c r="G21" i="128"/>
  <c r="F21" i="128"/>
  <c r="H20" i="128"/>
  <c r="G20" i="128"/>
  <c r="F20" i="128"/>
  <c r="H19" i="128"/>
  <c r="G19" i="128"/>
  <c r="F19" i="128"/>
  <c r="H18" i="128"/>
  <c r="G18" i="128"/>
  <c r="F18" i="128"/>
  <c r="H17" i="128"/>
  <c r="G17" i="128"/>
  <c r="F17" i="128"/>
  <c r="H16" i="128"/>
  <c r="G16" i="128"/>
  <c r="F16" i="128"/>
  <c r="H15" i="128"/>
  <c r="G15" i="128"/>
  <c r="F15" i="128"/>
  <c r="H14" i="128"/>
  <c r="G14" i="128"/>
  <c r="F14" i="128"/>
  <c r="H13" i="128"/>
  <c r="G13" i="128"/>
  <c r="F13" i="128"/>
  <c r="H12" i="128"/>
  <c r="G12" i="128"/>
  <c r="F12" i="128"/>
  <c r="H11" i="128"/>
  <c r="G11" i="128"/>
  <c r="F11" i="128"/>
  <c r="E5" i="128"/>
  <c r="E4" i="128"/>
  <c r="E6" i="128" s="1"/>
  <c r="G6" i="132" l="1"/>
  <c r="E6" i="132"/>
  <c r="G6" i="131"/>
  <c r="G6" i="130"/>
  <c r="F4" i="129"/>
  <c r="G6" i="129" s="1"/>
  <c r="G6" i="128"/>
  <c r="G193" i="127"/>
  <c r="H192" i="127"/>
  <c r="G192" i="127"/>
  <c r="F192" i="127"/>
  <c r="H191" i="127"/>
  <c r="G191" i="127"/>
  <c r="F191" i="127"/>
  <c r="H190" i="127"/>
  <c r="G190" i="127"/>
  <c r="F190" i="127"/>
  <c r="H189" i="127"/>
  <c r="G189" i="127"/>
  <c r="F189" i="127"/>
  <c r="H188" i="127"/>
  <c r="G188" i="127"/>
  <c r="F188" i="127"/>
  <c r="H187" i="127"/>
  <c r="G187" i="127"/>
  <c r="F187" i="127"/>
  <c r="H186" i="127"/>
  <c r="G186" i="127"/>
  <c r="F186" i="127"/>
  <c r="H185" i="127"/>
  <c r="G185" i="127"/>
  <c r="F185" i="127"/>
  <c r="H184" i="127"/>
  <c r="G184" i="127"/>
  <c r="F184" i="127"/>
  <c r="H183" i="127"/>
  <c r="G183" i="127"/>
  <c r="F183" i="127"/>
  <c r="H182" i="127"/>
  <c r="G182" i="127"/>
  <c r="F182" i="127"/>
  <c r="H181" i="127"/>
  <c r="G181" i="127"/>
  <c r="F181" i="127"/>
  <c r="H180" i="127"/>
  <c r="G180" i="127"/>
  <c r="F180" i="127"/>
  <c r="H179" i="127"/>
  <c r="G179" i="127"/>
  <c r="F179" i="127"/>
  <c r="H178" i="127"/>
  <c r="G178" i="127"/>
  <c r="F178" i="127"/>
  <c r="H177" i="127"/>
  <c r="G177" i="127"/>
  <c r="F177" i="127"/>
  <c r="H176" i="127"/>
  <c r="G176" i="127"/>
  <c r="F176" i="127"/>
  <c r="H175" i="127"/>
  <c r="G175" i="127"/>
  <c r="F175" i="127"/>
  <c r="H174" i="127"/>
  <c r="G174" i="127"/>
  <c r="F174" i="127"/>
  <c r="H173" i="127"/>
  <c r="G173" i="127"/>
  <c r="F173" i="127"/>
  <c r="H172" i="127"/>
  <c r="G172" i="127"/>
  <c r="F172" i="127"/>
  <c r="H171" i="127"/>
  <c r="G171" i="127"/>
  <c r="F171" i="127"/>
  <c r="H170" i="127"/>
  <c r="G170" i="127"/>
  <c r="F170" i="127"/>
  <c r="H169" i="127"/>
  <c r="G169" i="127"/>
  <c r="F169" i="127"/>
  <c r="H168" i="127"/>
  <c r="G168" i="127"/>
  <c r="F168" i="127"/>
  <c r="H167" i="127"/>
  <c r="G167" i="127"/>
  <c r="F167" i="127"/>
  <c r="H166" i="127"/>
  <c r="G166" i="127"/>
  <c r="F166" i="127"/>
  <c r="H165" i="127"/>
  <c r="G165" i="127"/>
  <c r="F165" i="127"/>
  <c r="H164" i="127"/>
  <c r="G164" i="127"/>
  <c r="F164" i="127"/>
  <c r="H163" i="127"/>
  <c r="G163" i="127"/>
  <c r="F163" i="127"/>
  <c r="H162" i="127"/>
  <c r="G162" i="127"/>
  <c r="F162" i="127"/>
  <c r="H161" i="127"/>
  <c r="G161" i="127"/>
  <c r="F161" i="127"/>
  <c r="H160" i="127"/>
  <c r="G160" i="127"/>
  <c r="F160" i="127"/>
  <c r="H159" i="127"/>
  <c r="G159" i="127"/>
  <c r="F159" i="127"/>
  <c r="H158" i="127"/>
  <c r="G158" i="127"/>
  <c r="F158" i="127"/>
  <c r="H157" i="127"/>
  <c r="G157" i="127"/>
  <c r="F157" i="127"/>
  <c r="H156" i="127"/>
  <c r="G156" i="127"/>
  <c r="F156" i="127"/>
  <c r="H155" i="127"/>
  <c r="G155" i="127"/>
  <c r="F155" i="127"/>
  <c r="H154" i="127"/>
  <c r="G154" i="127"/>
  <c r="F154" i="127"/>
  <c r="H153" i="127"/>
  <c r="G153" i="127"/>
  <c r="F153" i="127"/>
  <c r="H152" i="127"/>
  <c r="G152" i="127"/>
  <c r="F152" i="127"/>
  <c r="H151" i="127"/>
  <c r="G151" i="127"/>
  <c r="F151" i="127"/>
  <c r="H150" i="127"/>
  <c r="G150" i="127"/>
  <c r="F150" i="127"/>
  <c r="H149" i="127"/>
  <c r="G149" i="127"/>
  <c r="F149" i="127"/>
  <c r="H148" i="127"/>
  <c r="G148" i="127"/>
  <c r="F148" i="127"/>
  <c r="H147" i="127"/>
  <c r="G147" i="127"/>
  <c r="F147" i="127"/>
  <c r="H146" i="127"/>
  <c r="G146" i="127"/>
  <c r="F146" i="127"/>
  <c r="H145" i="127"/>
  <c r="G145" i="127"/>
  <c r="F145" i="127"/>
  <c r="H144" i="127"/>
  <c r="G144" i="127"/>
  <c r="F144" i="127"/>
  <c r="H143" i="127"/>
  <c r="G143" i="127"/>
  <c r="F143" i="127"/>
  <c r="H142" i="127"/>
  <c r="G142" i="127"/>
  <c r="F142" i="127"/>
  <c r="H141" i="127"/>
  <c r="G141" i="127"/>
  <c r="F141" i="127"/>
  <c r="H140" i="127"/>
  <c r="G140" i="127"/>
  <c r="F140" i="127"/>
  <c r="H139" i="127"/>
  <c r="G139" i="127"/>
  <c r="F139" i="127"/>
  <c r="H138" i="127"/>
  <c r="G138" i="127"/>
  <c r="F138" i="127"/>
  <c r="H137" i="127"/>
  <c r="G137" i="127"/>
  <c r="F137" i="127"/>
  <c r="H136" i="127"/>
  <c r="G136" i="127"/>
  <c r="F136" i="127"/>
  <c r="H135" i="127"/>
  <c r="G135" i="127"/>
  <c r="F135" i="127"/>
  <c r="H134" i="127"/>
  <c r="G134" i="127"/>
  <c r="F134" i="127"/>
  <c r="H133" i="127"/>
  <c r="G133" i="127"/>
  <c r="F133" i="127"/>
  <c r="H132" i="127"/>
  <c r="G132" i="127"/>
  <c r="F132" i="127"/>
  <c r="H131" i="127"/>
  <c r="G131" i="127"/>
  <c r="F131" i="127"/>
  <c r="H130" i="127"/>
  <c r="G130" i="127"/>
  <c r="F130" i="127"/>
  <c r="H129" i="127"/>
  <c r="G129" i="127"/>
  <c r="F129" i="127"/>
  <c r="H128" i="127"/>
  <c r="G128" i="127"/>
  <c r="F128" i="127"/>
  <c r="H127" i="127"/>
  <c r="G127" i="127"/>
  <c r="F127" i="127"/>
  <c r="H126" i="127"/>
  <c r="G126" i="127"/>
  <c r="F126" i="127"/>
  <c r="H125" i="127"/>
  <c r="G125" i="127"/>
  <c r="F125" i="127"/>
  <c r="H124" i="127"/>
  <c r="G124" i="127"/>
  <c r="F124" i="127"/>
  <c r="H123" i="127"/>
  <c r="G123" i="127"/>
  <c r="F123" i="127"/>
  <c r="H122" i="127"/>
  <c r="G122" i="127"/>
  <c r="F122" i="127"/>
  <c r="H121" i="127"/>
  <c r="G121" i="127"/>
  <c r="F121" i="127"/>
  <c r="H120" i="127"/>
  <c r="G120" i="127"/>
  <c r="F120" i="127"/>
  <c r="H119" i="127"/>
  <c r="G119" i="127"/>
  <c r="F119" i="127"/>
  <c r="H118" i="127"/>
  <c r="G118" i="127"/>
  <c r="F118" i="127"/>
  <c r="H117" i="127"/>
  <c r="G117" i="127"/>
  <c r="F117" i="127"/>
  <c r="H116" i="127"/>
  <c r="H115" i="127"/>
  <c r="G115" i="127"/>
  <c r="F115" i="127"/>
  <c r="H114" i="127"/>
  <c r="G114" i="127"/>
  <c r="F114" i="127"/>
  <c r="H113" i="127"/>
  <c r="G113" i="127"/>
  <c r="F113" i="127"/>
  <c r="H112" i="127"/>
  <c r="G112" i="127"/>
  <c r="F112" i="127"/>
  <c r="H111" i="127"/>
  <c r="G111" i="127"/>
  <c r="F111" i="127"/>
  <c r="H110" i="127"/>
  <c r="H109" i="127"/>
  <c r="G109" i="127"/>
  <c r="F109" i="127"/>
  <c r="H108" i="127"/>
  <c r="G108" i="127"/>
  <c r="F108" i="127"/>
  <c r="H107" i="127"/>
  <c r="G107" i="127"/>
  <c r="F107" i="127"/>
  <c r="H106" i="127"/>
  <c r="G106" i="127"/>
  <c r="F106" i="127"/>
  <c r="H105" i="127"/>
  <c r="G105" i="127"/>
  <c r="F105" i="127"/>
  <c r="H104" i="127"/>
  <c r="G104" i="127"/>
  <c r="F104" i="127"/>
  <c r="H103" i="127"/>
  <c r="G103" i="127"/>
  <c r="F103" i="127"/>
  <c r="H102" i="127"/>
  <c r="G102" i="127"/>
  <c r="F4" i="127" s="1"/>
  <c r="F102" i="127"/>
  <c r="H101" i="127"/>
  <c r="G101" i="127"/>
  <c r="F101" i="127"/>
  <c r="H100" i="127"/>
  <c r="G100" i="127"/>
  <c r="F100" i="127"/>
  <c r="H99" i="127"/>
  <c r="G99" i="127"/>
  <c r="F99" i="127"/>
  <c r="H98" i="127"/>
  <c r="G98" i="127"/>
  <c r="F98" i="127"/>
  <c r="H97" i="127"/>
  <c r="G97" i="127"/>
  <c r="F97" i="127"/>
  <c r="H96" i="127"/>
  <c r="G96" i="127"/>
  <c r="F96" i="127"/>
  <c r="H95" i="127"/>
  <c r="G95" i="127"/>
  <c r="F95" i="127"/>
  <c r="H94" i="127"/>
  <c r="G94" i="127"/>
  <c r="F94" i="127"/>
  <c r="H93" i="127"/>
  <c r="G93" i="127"/>
  <c r="F93" i="127"/>
  <c r="H92" i="127"/>
  <c r="G92" i="127"/>
  <c r="F92" i="127"/>
  <c r="H91" i="127"/>
  <c r="G91" i="127"/>
  <c r="F91" i="127"/>
  <c r="H90" i="127"/>
  <c r="G90" i="127"/>
  <c r="F90" i="127"/>
  <c r="H89" i="127"/>
  <c r="G89" i="127"/>
  <c r="F89" i="127"/>
  <c r="H88" i="127"/>
  <c r="G88" i="127"/>
  <c r="F88" i="127"/>
  <c r="H87" i="127"/>
  <c r="G87" i="127"/>
  <c r="F87" i="127"/>
  <c r="H86" i="127"/>
  <c r="G86" i="127"/>
  <c r="F86" i="127"/>
  <c r="H85" i="127"/>
  <c r="G85" i="127"/>
  <c r="F85" i="127"/>
  <c r="H84" i="127"/>
  <c r="G84" i="127"/>
  <c r="F84" i="127"/>
  <c r="H83" i="127"/>
  <c r="H82" i="127"/>
  <c r="H81" i="127"/>
  <c r="G81" i="127"/>
  <c r="F81" i="127"/>
  <c r="H80" i="127"/>
  <c r="G80" i="127"/>
  <c r="F80" i="127"/>
  <c r="H79" i="127"/>
  <c r="G79" i="127"/>
  <c r="F79" i="127"/>
  <c r="H78" i="127"/>
  <c r="G78" i="127"/>
  <c r="F78" i="127"/>
  <c r="H77" i="127"/>
  <c r="G77" i="127"/>
  <c r="F77" i="127"/>
  <c r="H76" i="127"/>
  <c r="G76" i="127"/>
  <c r="F76" i="127"/>
  <c r="H75" i="127"/>
  <c r="G75" i="127"/>
  <c r="F75" i="127"/>
  <c r="H74" i="127"/>
  <c r="G74" i="127"/>
  <c r="F74" i="127"/>
  <c r="H73" i="127"/>
  <c r="G73" i="127"/>
  <c r="F73" i="127"/>
  <c r="H72" i="127"/>
  <c r="G72" i="127"/>
  <c r="F72" i="127"/>
  <c r="H71" i="127"/>
  <c r="G71" i="127"/>
  <c r="F71" i="127"/>
  <c r="H70" i="127"/>
  <c r="G70" i="127"/>
  <c r="F70" i="127"/>
  <c r="H69" i="127"/>
  <c r="G69" i="127"/>
  <c r="F69" i="127"/>
  <c r="H68" i="127"/>
  <c r="G68" i="127"/>
  <c r="F68" i="127"/>
  <c r="H67" i="127"/>
  <c r="G67" i="127"/>
  <c r="F67" i="127"/>
  <c r="H66" i="127"/>
  <c r="G66" i="127"/>
  <c r="F66" i="127"/>
  <c r="H65" i="127"/>
  <c r="G65" i="127"/>
  <c r="F65" i="127"/>
  <c r="H64" i="127"/>
  <c r="G64" i="127"/>
  <c r="F64" i="127"/>
  <c r="H63" i="127"/>
  <c r="G63" i="127"/>
  <c r="F63" i="127"/>
  <c r="H62" i="127"/>
  <c r="G62" i="127"/>
  <c r="F62" i="127"/>
  <c r="H61" i="127"/>
  <c r="G61" i="127"/>
  <c r="F61" i="127"/>
  <c r="H60" i="127"/>
  <c r="G60" i="127"/>
  <c r="F60" i="127"/>
  <c r="H59" i="127"/>
  <c r="G59" i="127"/>
  <c r="F59" i="127"/>
  <c r="H58" i="127"/>
  <c r="G58" i="127"/>
  <c r="F58" i="127"/>
  <c r="J57" i="127"/>
  <c r="H57" i="127"/>
  <c r="G57" i="127"/>
  <c r="F57" i="127"/>
  <c r="H56" i="127"/>
  <c r="G56" i="127"/>
  <c r="F56" i="127"/>
  <c r="H55" i="127"/>
  <c r="G55" i="127"/>
  <c r="F55" i="127"/>
  <c r="H54" i="127"/>
  <c r="G54" i="127"/>
  <c r="F54" i="127"/>
  <c r="H53" i="127"/>
  <c r="G53" i="127"/>
  <c r="F53" i="127"/>
  <c r="H52" i="127"/>
  <c r="G52" i="127"/>
  <c r="F52" i="127"/>
  <c r="H51" i="127"/>
  <c r="G51" i="127"/>
  <c r="F51" i="127"/>
  <c r="H50" i="127"/>
  <c r="G50" i="127"/>
  <c r="F50" i="127"/>
  <c r="H49" i="127"/>
  <c r="G49" i="127"/>
  <c r="F49" i="127"/>
  <c r="H48" i="127"/>
  <c r="G48" i="127"/>
  <c r="F48" i="127"/>
  <c r="H47" i="127"/>
  <c r="G47" i="127"/>
  <c r="F47" i="127"/>
  <c r="H46" i="127"/>
  <c r="G46" i="127"/>
  <c r="F46" i="127"/>
  <c r="H45" i="127"/>
  <c r="G45" i="127"/>
  <c r="F45" i="127"/>
  <c r="H44" i="127"/>
  <c r="G44" i="127"/>
  <c r="F44" i="127"/>
  <c r="H43" i="127"/>
  <c r="G43" i="127"/>
  <c r="F43" i="127"/>
  <c r="H42" i="127"/>
  <c r="G42" i="127"/>
  <c r="F42" i="127"/>
  <c r="H41" i="127"/>
  <c r="G41" i="127"/>
  <c r="F41" i="127"/>
  <c r="H40" i="127"/>
  <c r="G40" i="127"/>
  <c r="F40" i="127"/>
  <c r="H39" i="127"/>
  <c r="G39" i="127"/>
  <c r="F39" i="127"/>
  <c r="H38" i="127"/>
  <c r="G38" i="127"/>
  <c r="F38" i="127"/>
  <c r="H37" i="127"/>
  <c r="G37" i="127"/>
  <c r="F37" i="127"/>
  <c r="H36" i="127"/>
  <c r="G36" i="127"/>
  <c r="F36" i="127"/>
  <c r="H35" i="127"/>
  <c r="G35" i="127"/>
  <c r="F35" i="127"/>
  <c r="H34" i="127"/>
  <c r="G34" i="127"/>
  <c r="F34" i="127"/>
  <c r="H33" i="127"/>
  <c r="G33" i="127"/>
  <c r="F33" i="127"/>
  <c r="H32" i="127"/>
  <c r="G32" i="127"/>
  <c r="F32" i="127"/>
  <c r="H31" i="127"/>
  <c r="G31" i="127"/>
  <c r="F31" i="127"/>
  <c r="H30" i="127"/>
  <c r="G30" i="127"/>
  <c r="F30" i="127"/>
  <c r="H29" i="127"/>
  <c r="G29" i="127"/>
  <c r="F29" i="127"/>
  <c r="H28" i="127"/>
  <c r="G28" i="127"/>
  <c r="F28" i="127"/>
  <c r="H27" i="127"/>
  <c r="G27" i="127"/>
  <c r="F27" i="127"/>
  <c r="H26" i="127"/>
  <c r="G26" i="127"/>
  <c r="F26" i="127"/>
  <c r="H25" i="127"/>
  <c r="G25" i="127"/>
  <c r="F25" i="127"/>
  <c r="H24" i="127"/>
  <c r="G24" i="127"/>
  <c r="F24" i="127"/>
  <c r="H23" i="127"/>
  <c r="G23" i="127"/>
  <c r="F23" i="127"/>
  <c r="H22" i="127"/>
  <c r="G22" i="127"/>
  <c r="F22" i="127"/>
  <c r="H21" i="127"/>
  <c r="G21" i="127"/>
  <c r="F21" i="127"/>
  <c r="H20" i="127"/>
  <c r="G20" i="127"/>
  <c r="F20" i="127"/>
  <c r="H19" i="127"/>
  <c r="G19" i="127"/>
  <c r="F19" i="127"/>
  <c r="H18" i="127"/>
  <c r="G18" i="127"/>
  <c r="F18" i="127"/>
  <c r="H17" i="127"/>
  <c r="G17" i="127"/>
  <c r="F17" i="127"/>
  <c r="H16" i="127"/>
  <c r="G16" i="127"/>
  <c r="F16" i="127"/>
  <c r="H15" i="127"/>
  <c r="G15" i="127"/>
  <c r="F15" i="127"/>
  <c r="H14" i="127"/>
  <c r="G14" i="127"/>
  <c r="F14" i="127"/>
  <c r="H13" i="127"/>
  <c r="G13" i="127"/>
  <c r="F13" i="127"/>
  <c r="H12" i="127"/>
  <c r="G12" i="127"/>
  <c r="F12" i="127"/>
  <c r="H11" i="127"/>
  <c r="G11" i="127"/>
  <c r="F11" i="127"/>
  <c r="E5" i="127"/>
  <c r="E4" i="127"/>
  <c r="E6" i="127" s="1"/>
  <c r="G193" i="126"/>
  <c r="H192" i="126"/>
  <c r="G192" i="126"/>
  <c r="F192" i="126"/>
  <c r="H191" i="126"/>
  <c r="G191" i="126"/>
  <c r="F191" i="126"/>
  <c r="H190" i="126"/>
  <c r="G190" i="126"/>
  <c r="F190" i="126"/>
  <c r="H189" i="126"/>
  <c r="G189" i="126"/>
  <c r="F189" i="126"/>
  <c r="H188" i="126"/>
  <c r="G188" i="126"/>
  <c r="F188" i="126"/>
  <c r="H187" i="126"/>
  <c r="G187" i="126"/>
  <c r="F187" i="126"/>
  <c r="H186" i="126"/>
  <c r="G186" i="126"/>
  <c r="F186" i="126"/>
  <c r="H185" i="126"/>
  <c r="G185" i="126"/>
  <c r="F185" i="126"/>
  <c r="H184" i="126"/>
  <c r="G184" i="126"/>
  <c r="F184" i="126"/>
  <c r="H183" i="126"/>
  <c r="G183" i="126"/>
  <c r="F183" i="126"/>
  <c r="H182" i="126"/>
  <c r="G182" i="126"/>
  <c r="F182" i="126"/>
  <c r="H181" i="126"/>
  <c r="G181" i="126"/>
  <c r="F181" i="126"/>
  <c r="H180" i="126"/>
  <c r="G180" i="126"/>
  <c r="F180" i="126"/>
  <c r="H179" i="126"/>
  <c r="G179" i="126"/>
  <c r="F179" i="126"/>
  <c r="H178" i="126"/>
  <c r="G178" i="126"/>
  <c r="F178" i="126"/>
  <c r="H177" i="126"/>
  <c r="G177" i="126"/>
  <c r="F177" i="126"/>
  <c r="H176" i="126"/>
  <c r="G176" i="126"/>
  <c r="F176" i="126"/>
  <c r="H175" i="126"/>
  <c r="G175" i="126"/>
  <c r="F175" i="126"/>
  <c r="H174" i="126"/>
  <c r="G174" i="126"/>
  <c r="F174" i="126"/>
  <c r="H173" i="126"/>
  <c r="G173" i="126"/>
  <c r="F173" i="126"/>
  <c r="H172" i="126"/>
  <c r="G172" i="126"/>
  <c r="F172" i="126"/>
  <c r="H171" i="126"/>
  <c r="G171" i="126"/>
  <c r="F171" i="126"/>
  <c r="H170" i="126"/>
  <c r="G170" i="126"/>
  <c r="F170" i="126"/>
  <c r="H169" i="126"/>
  <c r="G169" i="126"/>
  <c r="F169" i="126"/>
  <c r="H168" i="126"/>
  <c r="G168" i="126"/>
  <c r="F168" i="126"/>
  <c r="H167" i="126"/>
  <c r="G167" i="126"/>
  <c r="F167" i="126"/>
  <c r="H166" i="126"/>
  <c r="G166" i="126"/>
  <c r="F166" i="126"/>
  <c r="H165" i="126"/>
  <c r="G165" i="126"/>
  <c r="F165" i="126"/>
  <c r="H164" i="126"/>
  <c r="G164" i="126"/>
  <c r="F164" i="126"/>
  <c r="H163" i="126"/>
  <c r="G163" i="126"/>
  <c r="F163" i="126"/>
  <c r="H162" i="126"/>
  <c r="G162" i="126"/>
  <c r="F162" i="126"/>
  <c r="H161" i="126"/>
  <c r="G161" i="126"/>
  <c r="F161" i="126"/>
  <c r="H160" i="126"/>
  <c r="G160" i="126"/>
  <c r="F160" i="126"/>
  <c r="H159" i="126"/>
  <c r="G159" i="126"/>
  <c r="F159" i="126"/>
  <c r="H158" i="126"/>
  <c r="G158" i="126"/>
  <c r="F158" i="126"/>
  <c r="H157" i="126"/>
  <c r="G157" i="126"/>
  <c r="F157" i="126"/>
  <c r="H156" i="126"/>
  <c r="G156" i="126"/>
  <c r="F156" i="126"/>
  <c r="H155" i="126"/>
  <c r="G155" i="126"/>
  <c r="F155" i="126"/>
  <c r="H154" i="126"/>
  <c r="G154" i="126"/>
  <c r="F154" i="126"/>
  <c r="H153" i="126"/>
  <c r="G153" i="126"/>
  <c r="F153" i="126"/>
  <c r="H152" i="126"/>
  <c r="G152" i="126"/>
  <c r="F152" i="126"/>
  <c r="H151" i="126"/>
  <c r="G151" i="126"/>
  <c r="F151" i="126"/>
  <c r="H150" i="126"/>
  <c r="G150" i="126"/>
  <c r="F150" i="126"/>
  <c r="H149" i="126"/>
  <c r="G149" i="126"/>
  <c r="F149" i="126"/>
  <c r="H148" i="126"/>
  <c r="G148" i="126"/>
  <c r="F148" i="126"/>
  <c r="H147" i="126"/>
  <c r="G147" i="126"/>
  <c r="F147" i="126"/>
  <c r="H146" i="126"/>
  <c r="G146" i="126"/>
  <c r="F146" i="126"/>
  <c r="H145" i="126"/>
  <c r="G145" i="126"/>
  <c r="F145" i="126"/>
  <c r="H144" i="126"/>
  <c r="G144" i="126"/>
  <c r="F144" i="126"/>
  <c r="H143" i="126"/>
  <c r="G143" i="126"/>
  <c r="F143" i="126"/>
  <c r="H142" i="126"/>
  <c r="G142" i="126"/>
  <c r="F142" i="126"/>
  <c r="H141" i="126"/>
  <c r="G141" i="126"/>
  <c r="F141" i="126"/>
  <c r="H140" i="126"/>
  <c r="G140" i="126"/>
  <c r="F140" i="126"/>
  <c r="H139" i="126"/>
  <c r="G139" i="126"/>
  <c r="F139" i="126"/>
  <c r="H138" i="126"/>
  <c r="G138" i="126"/>
  <c r="F138" i="126"/>
  <c r="H137" i="126"/>
  <c r="G137" i="126"/>
  <c r="F137" i="126"/>
  <c r="H136" i="126"/>
  <c r="G136" i="126"/>
  <c r="F136" i="126"/>
  <c r="H135" i="126"/>
  <c r="G135" i="126"/>
  <c r="F135" i="126"/>
  <c r="H134" i="126"/>
  <c r="G134" i="126"/>
  <c r="F134" i="126"/>
  <c r="H133" i="126"/>
  <c r="G133" i="126"/>
  <c r="F133" i="126"/>
  <c r="H132" i="126"/>
  <c r="G132" i="126"/>
  <c r="F132" i="126"/>
  <c r="H131" i="126"/>
  <c r="G131" i="126"/>
  <c r="F131" i="126"/>
  <c r="H130" i="126"/>
  <c r="G130" i="126"/>
  <c r="F130" i="126"/>
  <c r="H129" i="126"/>
  <c r="G129" i="126"/>
  <c r="F129" i="126"/>
  <c r="H128" i="126"/>
  <c r="G128" i="126"/>
  <c r="F128" i="126"/>
  <c r="H127" i="126"/>
  <c r="G127" i="126"/>
  <c r="F127" i="126"/>
  <c r="H126" i="126"/>
  <c r="G126" i="126"/>
  <c r="F126" i="126"/>
  <c r="H125" i="126"/>
  <c r="G125" i="126"/>
  <c r="F125" i="126"/>
  <c r="H124" i="126"/>
  <c r="G124" i="126"/>
  <c r="F124" i="126"/>
  <c r="H123" i="126"/>
  <c r="G123" i="126"/>
  <c r="F123" i="126"/>
  <c r="H122" i="126"/>
  <c r="G122" i="126"/>
  <c r="F122" i="126"/>
  <c r="H121" i="126"/>
  <c r="G121" i="126"/>
  <c r="F121" i="126"/>
  <c r="H120" i="126"/>
  <c r="G120" i="126"/>
  <c r="F120" i="126"/>
  <c r="H119" i="126"/>
  <c r="G119" i="126"/>
  <c r="F119" i="126"/>
  <c r="H118" i="126"/>
  <c r="G118" i="126"/>
  <c r="F118" i="126"/>
  <c r="H117" i="126"/>
  <c r="G117" i="126"/>
  <c r="F117" i="126"/>
  <c r="H116" i="126"/>
  <c r="H115" i="126"/>
  <c r="G115" i="126"/>
  <c r="F115" i="126"/>
  <c r="H114" i="126"/>
  <c r="G114" i="126"/>
  <c r="F114" i="126"/>
  <c r="H113" i="126"/>
  <c r="G113" i="126"/>
  <c r="F113" i="126"/>
  <c r="H112" i="126"/>
  <c r="G112" i="126"/>
  <c r="F112" i="126"/>
  <c r="H111" i="126"/>
  <c r="G111" i="126"/>
  <c r="F111" i="126"/>
  <c r="H110" i="126"/>
  <c r="H109" i="126"/>
  <c r="G109" i="126"/>
  <c r="F109" i="126"/>
  <c r="H108" i="126"/>
  <c r="G108" i="126"/>
  <c r="F108" i="126"/>
  <c r="H107" i="126"/>
  <c r="G107" i="126"/>
  <c r="F107" i="126"/>
  <c r="H106" i="126"/>
  <c r="G106" i="126"/>
  <c r="F106" i="126"/>
  <c r="H105" i="126"/>
  <c r="G105" i="126"/>
  <c r="F105" i="126"/>
  <c r="H104" i="126"/>
  <c r="G104" i="126"/>
  <c r="F104" i="126"/>
  <c r="H103" i="126"/>
  <c r="G103" i="126"/>
  <c r="F103" i="126"/>
  <c r="H102" i="126"/>
  <c r="G102" i="126"/>
  <c r="F102" i="126"/>
  <c r="H101" i="126"/>
  <c r="G101" i="126"/>
  <c r="F101" i="126"/>
  <c r="H100" i="126"/>
  <c r="G100" i="126"/>
  <c r="F100" i="126"/>
  <c r="H99" i="126"/>
  <c r="G99" i="126"/>
  <c r="F99" i="126"/>
  <c r="H98" i="126"/>
  <c r="G98" i="126"/>
  <c r="F98" i="126"/>
  <c r="H97" i="126"/>
  <c r="G97" i="126"/>
  <c r="F97" i="126"/>
  <c r="H96" i="126"/>
  <c r="G96" i="126"/>
  <c r="F96" i="126"/>
  <c r="H95" i="126"/>
  <c r="G95" i="126"/>
  <c r="F95" i="126"/>
  <c r="H94" i="126"/>
  <c r="G94" i="126"/>
  <c r="F94" i="126"/>
  <c r="H93" i="126"/>
  <c r="G93" i="126"/>
  <c r="F93" i="126"/>
  <c r="H92" i="126"/>
  <c r="G92" i="126"/>
  <c r="F92" i="126"/>
  <c r="H91" i="126"/>
  <c r="G91" i="126"/>
  <c r="F91" i="126"/>
  <c r="H90" i="126"/>
  <c r="G90" i="126"/>
  <c r="F90" i="126"/>
  <c r="H89" i="126"/>
  <c r="G89" i="126"/>
  <c r="F89" i="126"/>
  <c r="H88" i="126"/>
  <c r="G88" i="126"/>
  <c r="F88" i="126"/>
  <c r="H87" i="126"/>
  <c r="G87" i="126"/>
  <c r="F87" i="126"/>
  <c r="H86" i="126"/>
  <c r="G86" i="126"/>
  <c r="F86" i="126"/>
  <c r="H85" i="126"/>
  <c r="G85" i="126"/>
  <c r="F85" i="126"/>
  <c r="H84" i="126"/>
  <c r="G84" i="126"/>
  <c r="F84" i="126"/>
  <c r="H83" i="126"/>
  <c r="H82" i="126"/>
  <c r="H81" i="126"/>
  <c r="G81" i="126"/>
  <c r="F81" i="126"/>
  <c r="H80" i="126"/>
  <c r="G80" i="126"/>
  <c r="F80" i="126"/>
  <c r="H79" i="126"/>
  <c r="G79" i="126"/>
  <c r="F79" i="126"/>
  <c r="H78" i="126"/>
  <c r="G78" i="126"/>
  <c r="F78" i="126"/>
  <c r="H77" i="126"/>
  <c r="G77" i="126"/>
  <c r="F77" i="126"/>
  <c r="H76" i="126"/>
  <c r="G76" i="126"/>
  <c r="F76" i="126"/>
  <c r="H75" i="126"/>
  <c r="G75" i="126"/>
  <c r="F75" i="126"/>
  <c r="H74" i="126"/>
  <c r="G74" i="126"/>
  <c r="F74" i="126"/>
  <c r="H73" i="126"/>
  <c r="G73" i="126"/>
  <c r="F73" i="126"/>
  <c r="H72" i="126"/>
  <c r="G72" i="126"/>
  <c r="F72" i="126"/>
  <c r="H71" i="126"/>
  <c r="G71" i="126"/>
  <c r="F71" i="126"/>
  <c r="H70" i="126"/>
  <c r="G70" i="126"/>
  <c r="F70" i="126"/>
  <c r="H69" i="126"/>
  <c r="G69" i="126"/>
  <c r="F69" i="126"/>
  <c r="H68" i="126"/>
  <c r="G68" i="126"/>
  <c r="F68" i="126"/>
  <c r="H67" i="126"/>
  <c r="G67" i="126"/>
  <c r="F67" i="126"/>
  <c r="H66" i="126"/>
  <c r="G66" i="126"/>
  <c r="F66" i="126"/>
  <c r="H65" i="126"/>
  <c r="G65" i="126"/>
  <c r="F65" i="126"/>
  <c r="H64" i="126"/>
  <c r="G64" i="126"/>
  <c r="F64" i="126"/>
  <c r="H63" i="126"/>
  <c r="G63" i="126"/>
  <c r="F63" i="126"/>
  <c r="H62" i="126"/>
  <c r="G62" i="126"/>
  <c r="F62" i="126"/>
  <c r="H61" i="126"/>
  <c r="G61" i="126"/>
  <c r="F61" i="126"/>
  <c r="H60" i="126"/>
  <c r="G60" i="126"/>
  <c r="F60" i="126"/>
  <c r="H59" i="126"/>
  <c r="G59" i="126"/>
  <c r="F59" i="126"/>
  <c r="H58" i="126"/>
  <c r="G58" i="126"/>
  <c r="F58" i="126"/>
  <c r="J57" i="126"/>
  <c r="H57" i="126"/>
  <c r="G57" i="126"/>
  <c r="F57" i="126"/>
  <c r="H56" i="126"/>
  <c r="G56" i="126"/>
  <c r="F56" i="126"/>
  <c r="H55" i="126"/>
  <c r="G55" i="126"/>
  <c r="F55" i="126"/>
  <c r="H54" i="126"/>
  <c r="G54" i="126"/>
  <c r="F54" i="126"/>
  <c r="H53" i="126"/>
  <c r="G53" i="126"/>
  <c r="F53" i="126"/>
  <c r="H52" i="126"/>
  <c r="G52" i="126"/>
  <c r="F52" i="126"/>
  <c r="H51" i="126"/>
  <c r="G51" i="126"/>
  <c r="F51" i="126"/>
  <c r="H50" i="126"/>
  <c r="G50" i="126"/>
  <c r="F50" i="126"/>
  <c r="H49" i="126"/>
  <c r="G49" i="126"/>
  <c r="F49" i="126"/>
  <c r="H48" i="126"/>
  <c r="G48" i="126"/>
  <c r="F48" i="126"/>
  <c r="H47" i="126"/>
  <c r="G47" i="126"/>
  <c r="F47" i="126"/>
  <c r="H46" i="126"/>
  <c r="G46" i="126"/>
  <c r="F46" i="126"/>
  <c r="H45" i="126"/>
  <c r="G45" i="126"/>
  <c r="F45" i="126"/>
  <c r="H44" i="126"/>
  <c r="G44" i="126"/>
  <c r="F44" i="126"/>
  <c r="H43" i="126"/>
  <c r="G43" i="126"/>
  <c r="F43" i="126"/>
  <c r="H42" i="126"/>
  <c r="G42" i="126"/>
  <c r="F42" i="126"/>
  <c r="H41" i="126"/>
  <c r="G41" i="126"/>
  <c r="F41" i="126"/>
  <c r="H40" i="126"/>
  <c r="G40" i="126"/>
  <c r="F40" i="126"/>
  <c r="H39" i="126"/>
  <c r="G39" i="126"/>
  <c r="F39" i="126"/>
  <c r="H38" i="126"/>
  <c r="G38" i="126"/>
  <c r="F38" i="126"/>
  <c r="H37" i="126"/>
  <c r="G37" i="126"/>
  <c r="F37" i="126"/>
  <c r="H36" i="126"/>
  <c r="G36" i="126"/>
  <c r="F36" i="126"/>
  <c r="H35" i="126"/>
  <c r="G35" i="126"/>
  <c r="F35" i="126"/>
  <c r="H34" i="126"/>
  <c r="G34" i="126"/>
  <c r="F34" i="126"/>
  <c r="H33" i="126"/>
  <c r="G33" i="126"/>
  <c r="F33" i="126"/>
  <c r="H32" i="126"/>
  <c r="G32" i="126"/>
  <c r="F32" i="126"/>
  <c r="H31" i="126"/>
  <c r="G31" i="126"/>
  <c r="F31" i="126"/>
  <c r="H30" i="126"/>
  <c r="G30" i="126"/>
  <c r="F30" i="126"/>
  <c r="H29" i="126"/>
  <c r="G29" i="126"/>
  <c r="F29" i="126"/>
  <c r="H28" i="126"/>
  <c r="G28" i="126"/>
  <c r="F28" i="126"/>
  <c r="H27" i="126"/>
  <c r="G27" i="126"/>
  <c r="F27" i="126"/>
  <c r="H26" i="126"/>
  <c r="G26" i="126"/>
  <c r="F26" i="126"/>
  <c r="H25" i="126"/>
  <c r="G25" i="126"/>
  <c r="F25" i="126"/>
  <c r="H24" i="126"/>
  <c r="G24" i="126"/>
  <c r="F24" i="126"/>
  <c r="H23" i="126"/>
  <c r="G23" i="126"/>
  <c r="F23" i="126"/>
  <c r="H22" i="126"/>
  <c r="G22" i="126"/>
  <c r="F22" i="126"/>
  <c r="H21" i="126"/>
  <c r="G21" i="126"/>
  <c r="F21" i="126"/>
  <c r="H20" i="126"/>
  <c r="G20" i="126"/>
  <c r="F20" i="126"/>
  <c r="H19" i="126"/>
  <c r="G19" i="126"/>
  <c r="F19" i="126"/>
  <c r="H18" i="126"/>
  <c r="G18" i="126"/>
  <c r="F18" i="126"/>
  <c r="H17" i="126"/>
  <c r="G17" i="126"/>
  <c r="F17" i="126"/>
  <c r="H16" i="126"/>
  <c r="G16" i="126"/>
  <c r="F16" i="126"/>
  <c r="H15" i="126"/>
  <c r="G15" i="126"/>
  <c r="F15" i="126"/>
  <c r="H14" i="126"/>
  <c r="G14" i="126"/>
  <c r="F14" i="126"/>
  <c r="H13" i="126"/>
  <c r="G13" i="126"/>
  <c r="F13" i="126"/>
  <c r="H12" i="126"/>
  <c r="G12" i="126"/>
  <c r="F12" i="126"/>
  <c r="H11" i="126"/>
  <c r="G11" i="126"/>
  <c r="F11" i="126"/>
  <c r="E5" i="126"/>
  <c r="E4" i="126"/>
  <c r="E6" i="126" s="1"/>
  <c r="G193" i="125"/>
  <c r="H192" i="125"/>
  <c r="G192" i="125"/>
  <c r="F192" i="125"/>
  <c r="H191" i="125"/>
  <c r="G191" i="125"/>
  <c r="F191" i="125"/>
  <c r="H190" i="125"/>
  <c r="G190" i="125"/>
  <c r="F190" i="125"/>
  <c r="H189" i="125"/>
  <c r="G189" i="125"/>
  <c r="F189" i="125"/>
  <c r="H188" i="125"/>
  <c r="G188" i="125"/>
  <c r="F188" i="125"/>
  <c r="H187" i="125"/>
  <c r="G187" i="125"/>
  <c r="F187" i="125"/>
  <c r="H186" i="125"/>
  <c r="G186" i="125"/>
  <c r="F186" i="125"/>
  <c r="H185" i="125"/>
  <c r="G185" i="125"/>
  <c r="F185" i="125"/>
  <c r="H184" i="125"/>
  <c r="G184" i="125"/>
  <c r="F184" i="125"/>
  <c r="H183" i="125"/>
  <c r="G183" i="125"/>
  <c r="F183" i="125"/>
  <c r="H182" i="125"/>
  <c r="G182" i="125"/>
  <c r="F182" i="125"/>
  <c r="H181" i="125"/>
  <c r="G181" i="125"/>
  <c r="F181" i="125"/>
  <c r="H180" i="125"/>
  <c r="G180" i="125"/>
  <c r="F180" i="125"/>
  <c r="H179" i="125"/>
  <c r="G179" i="125"/>
  <c r="F179" i="125"/>
  <c r="H178" i="125"/>
  <c r="G178" i="125"/>
  <c r="F178" i="125"/>
  <c r="H177" i="125"/>
  <c r="G177" i="125"/>
  <c r="F177" i="125"/>
  <c r="H176" i="125"/>
  <c r="G176" i="125"/>
  <c r="F176" i="125"/>
  <c r="H175" i="125"/>
  <c r="G175" i="125"/>
  <c r="F175" i="125"/>
  <c r="H174" i="125"/>
  <c r="G174" i="125"/>
  <c r="F174" i="125"/>
  <c r="H173" i="125"/>
  <c r="G173" i="125"/>
  <c r="F173" i="125"/>
  <c r="H172" i="125"/>
  <c r="G172" i="125"/>
  <c r="F172" i="125"/>
  <c r="H171" i="125"/>
  <c r="G171" i="125"/>
  <c r="F171" i="125"/>
  <c r="H170" i="125"/>
  <c r="G170" i="125"/>
  <c r="F170" i="125"/>
  <c r="H169" i="125"/>
  <c r="G169" i="125"/>
  <c r="F169" i="125"/>
  <c r="H168" i="125"/>
  <c r="G168" i="125"/>
  <c r="F168" i="125"/>
  <c r="H167" i="125"/>
  <c r="G167" i="125"/>
  <c r="F167" i="125"/>
  <c r="H166" i="125"/>
  <c r="G166" i="125"/>
  <c r="F166" i="125"/>
  <c r="H165" i="125"/>
  <c r="G165" i="125"/>
  <c r="F165" i="125"/>
  <c r="H164" i="125"/>
  <c r="G164" i="125"/>
  <c r="F164" i="125"/>
  <c r="H163" i="125"/>
  <c r="G163" i="125"/>
  <c r="F163" i="125"/>
  <c r="H162" i="125"/>
  <c r="G162" i="125"/>
  <c r="F162" i="125"/>
  <c r="H161" i="125"/>
  <c r="G161" i="125"/>
  <c r="F161" i="125"/>
  <c r="H160" i="125"/>
  <c r="G160" i="125"/>
  <c r="F160" i="125"/>
  <c r="H159" i="125"/>
  <c r="G159" i="125"/>
  <c r="F159" i="125"/>
  <c r="H158" i="125"/>
  <c r="G158" i="125"/>
  <c r="F158" i="125"/>
  <c r="H157" i="125"/>
  <c r="G157" i="125"/>
  <c r="F157" i="125"/>
  <c r="H156" i="125"/>
  <c r="G156" i="125"/>
  <c r="F156" i="125"/>
  <c r="H155" i="125"/>
  <c r="G155" i="125"/>
  <c r="F155" i="125"/>
  <c r="H154" i="125"/>
  <c r="G154" i="125"/>
  <c r="F154" i="125"/>
  <c r="H153" i="125"/>
  <c r="G153" i="125"/>
  <c r="F153" i="125"/>
  <c r="H152" i="125"/>
  <c r="G152" i="125"/>
  <c r="F152" i="125"/>
  <c r="H151" i="125"/>
  <c r="G151" i="125"/>
  <c r="F151" i="125"/>
  <c r="H150" i="125"/>
  <c r="G150" i="125"/>
  <c r="F150" i="125"/>
  <c r="H149" i="125"/>
  <c r="G149" i="125"/>
  <c r="F149" i="125"/>
  <c r="H148" i="125"/>
  <c r="G148" i="125"/>
  <c r="F148" i="125"/>
  <c r="H147" i="125"/>
  <c r="G147" i="125"/>
  <c r="F147" i="125"/>
  <c r="H146" i="125"/>
  <c r="G146" i="125"/>
  <c r="F146" i="125"/>
  <c r="H145" i="125"/>
  <c r="G145" i="125"/>
  <c r="F145" i="125"/>
  <c r="H144" i="125"/>
  <c r="G144" i="125"/>
  <c r="F144" i="125"/>
  <c r="H143" i="125"/>
  <c r="G143" i="125"/>
  <c r="F143" i="125"/>
  <c r="H142" i="125"/>
  <c r="G142" i="125"/>
  <c r="F142" i="125"/>
  <c r="H141" i="125"/>
  <c r="G141" i="125"/>
  <c r="F141" i="125"/>
  <c r="H140" i="125"/>
  <c r="G140" i="125"/>
  <c r="F140" i="125"/>
  <c r="H139" i="125"/>
  <c r="G139" i="125"/>
  <c r="F139" i="125"/>
  <c r="H138" i="125"/>
  <c r="G138" i="125"/>
  <c r="F138" i="125"/>
  <c r="H137" i="125"/>
  <c r="G137" i="125"/>
  <c r="F137" i="125"/>
  <c r="H136" i="125"/>
  <c r="G136" i="125"/>
  <c r="F136" i="125"/>
  <c r="H135" i="125"/>
  <c r="G135" i="125"/>
  <c r="F135" i="125"/>
  <c r="H134" i="125"/>
  <c r="G134" i="125"/>
  <c r="F134" i="125"/>
  <c r="H133" i="125"/>
  <c r="G133" i="125"/>
  <c r="F133" i="125"/>
  <c r="H132" i="125"/>
  <c r="G132" i="125"/>
  <c r="F132" i="125"/>
  <c r="H131" i="125"/>
  <c r="G131" i="125"/>
  <c r="F131" i="125"/>
  <c r="H130" i="125"/>
  <c r="G130" i="125"/>
  <c r="F130" i="125"/>
  <c r="H129" i="125"/>
  <c r="G129" i="125"/>
  <c r="F129" i="125"/>
  <c r="H128" i="125"/>
  <c r="G128" i="125"/>
  <c r="F128" i="125"/>
  <c r="H127" i="125"/>
  <c r="G127" i="125"/>
  <c r="F127" i="125"/>
  <c r="H126" i="125"/>
  <c r="G126" i="125"/>
  <c r="F126" i="125"/>
  <c r="H125" i="125"/>
  <c r="G125" i="125"/>
  <c r="F125" i="125"/>
  <c r="H124" i="125"/>
  <c r="G124" i="125"/>
  <c r="F124" i="125"/>
  <c r="H123" i="125"/>
  <c r="G123" i="125"/>
  <c r="F123" i="125"/>
  <c r="H122" i="125"/>
  <c r="G122" i="125"/>
  <c r="F122" i="125"/>
  <c r="H121" i="125"/>
  <c r="G121" i="125"/>
  <c r="F121" i="125"/>
  <c r="H120" i="125"/>
  <c r="G120" i="125"/>
  <c r="F120" i="125"/>
  <c r="H119" i="125"/>
  <c r="G119" i="125"/>
  <c r="F119" i="125"/>
  <c r="H118" i="125"/>
  <c r="G118" i="125"/>
  <c r="F118" i="125"/>
  <c r="H117" i="125"/>
  <c r="G117" i="125"/>
  <c r="F117" i="125"/>
  <c r="H116" i="125"/>
  <c r="H115" i="125"/>
  <c r="G115" i="125"/>
  <c r="F115" i="125"/>
  <c r="H114" i="125"/>
  <c r="G114" i="125"/>
  <c r="F114" i="125"/>
  <c r="H113" i="125"/>
  <c r="G113" i="125"/>
  <c r="F113" i="125"/>
  <c r="H112" i="125"/>
  <c r="G112" i="125"/>
  <c r="F112" i="125"/>
  <c r="H111" i="125"/>
  <c r="G111" i="125"/>
  <c r="F111" i="125"/>
  <c r="H110" i="125"/>
  <c r="H109" i="125"/>
  <c r="G109" i="125"/>
  <c r="F109" i="125"/>
  <c r="H108" i="125"/>
  <c r="G108" i="125"/>
  <c r="F108" i="125"/>
  <c r="H107" i="125"/>
  <c r="G107" i="125"/>
  <c r="F107" i="125"/>
  <c r="H106" i="125"/>
  <c r="G106" i="125"/>
  <c r="F106" i="125"/>
  <c r="H105" i="125"/>
  <c r="G105" i="125"/>
  <c r="F105" i="125"/>
  <c r="H104" i="125"/>
  <c r="G104" i="125"/>
  <c r="F104" i="125"/>
  <c r="H103" i="125"/>
  <c r="G103" i="125"/>
  <c r="F103" i="125"/>
  <c r="H102" i="125"/>
  <c r="G102" i="125"/>
  <c r="F102" i="125"/>
  <c r="H101" i="125"/>
  <c r="G101" i="125"/>
  <c r="F101" i="125"/>
  <c r="H100" i="125"/>
  <c r="G100" i="125"/>
  <c r="F100" i="125"/>
  <c r="H99" i="125"/>
  <c r="G99" i="125"/>
  <c r="F99" i="125"/>
  <c r="H98" i="125"/>
  <c r="G98" i="125"/>
  <c r="F98" i="125"/>
  <c r="H97" i="125"/>
  <c r="G97" i="125"/>
  <c r="F97" i="125"/>
  <c r="H96" i="125"/>
  <c r="G96" i="125"/>
  <c r="F96" i="125"/>
  <c r="H95" i="125"/>
  <c r="G95" i="125"/>
  <c r="F95" i="125"/>
  <c r="H94" i="125"/>
  <c r="G94" i="125"/>
  <c r="F94" i="125"/>
  <c r="H93" i="125"/>
  <c r="G93" i="125"/>
  <c r="F93" i="125"/>
  <c r="H92" i="125"/>
  <c r="G92" i="125"/>
  <c r="F92" i="125"/>
  <c r="H91" i="125"/>
  <c r="G91" i="125"/>
  <c r="F91" i="125"/>
  <c r="H90" i="125"/>
  <c r="G90" i="125"/>
  <c r="F90" i="125"/>
  <c r="H89" i="125"/>
  <c r="G89" i="125"/>
  <c r="F89" i="125"/>
  <c r="H88" i="125"/>
  <c r="G88" i="125"/>
  <c r="F88" i="125"/>
  <c r="H87" i="125"/>
  <c r="G87" i="125"/>
  <c r="F87" i="125"/>
  <c r="H86" i="125"/>
  <c r="G86" i="125"/>
  <c r="F86" i="125"/>
  <c r="H85" i="125"/>
  <c r="G85" i="125"/>
  <c r="F85" i="125"/>
  <c r="H84" i="125"/>
  <c r="G84" i="125"/>
  <c r="F84" i="125"/>
  <c r="H83" i="125"/>
  <c r="H82" i="125"/>
  <c r="H81" i="125"/>
  <c r="G81" i="125"/>
  <c r="F81" i="125"/>
  <c r="H80" i="125"/>
  <c r="G80" i="125"/>
  <c r="F80" i="125"/>
  <c r="H79" i="125"/>
  <c r="G79" i="125"/>
  <c r="F79" i="125"/>
  <c r="H78" i="125"/>
  <c r="G78" i="125"/>
  <c r="F78" i="125"/>
  <c r="H77" i="125"/>
  <c r="G77" i="125"/>
  <c r="F77" i="125"/>
  <c r="H76" i="125"/>
  <c r="G76" i="125"/>
  <c r="F76" i="125"/>
  <c r="H75" i="125"/>
  <c r="G75" i="125"/>
  <c r="F75" i="125"/>
  <c r="H74" i="125"/>
  <c r="G74" i="125"/>
  <c r="F74" i="125"/>
  <c r="H73" i="125"/>
  <c r="G73" i="125"/>
  <c r="F73" i="125"/>
  <c r="H72" i="125"/>
  <c r="G72" i="125"/>
  <c r="F72" i="125"/>
  <c r="H71" i="125"/>
  <c r="G71" i="125"/>
  <c r="F71" i="125"/>
  <c r="H70" i="125"/>
  <c r="G70" i="125"/>
  <c r="F70" i="125"/>
  <c r="H69" i="125"/>
  <c r="G69" i="125"/>
  <c r="F69" i="125"/>
  <c r="H68" i="125"/>
  <c r="G68" i="125"/>
  <c r="F68" i="125"/>
  <c r="H67" i="125"/>
  <c r="G67" i="125"/>
  <c r="F67" i="125"/>
  <c r="H66" i="125"/>
  <c r="G66" i="125"/>
  <c r="F66" i="125"/>
  <c r="H65" i="125"/>
  <c r="G65" i="125"/>
  <c r="F65" i="125"/>
  <c r="H64" i="125"/>
  <c r="G64" i="125"/>
  <c r="F64" i="125"/>
  <c r="H63" i="125"/>
  <c r="G63" i="125"/>
  <c r="F63" i="125"/>
  <c r="H62" i="125"/>
  <c r="G62" i="125"/>
  <c r="F62" i="125"/>
  <c r="H61" i="125"/>
  <c r="G61" i="125"/>
  <c r="F61" i="125"/>
  <c r="H60" i="125"/>
  <c r="G60" i="125"/>
  <c r="F60" i="125"/>
  <c r="H59" i="125"/>
  <c r="G59" i="125"/>
  <c r="F59" i="125"/>
  <c r="H58" i="125"/>
  <c r="G58" i="125"/>
  <c r="F58" i="125"/>
  <c r="J57" i="125"/>
  <c r="H57" i="125"/>
  <c r="G57" i="125"/>
  <c r="F57" i="125"/>
  <c r="H56" i="125"/>
  <c r="G56" i="125"/>
  <c r="F56" i="125"/>
  <c r="H55" i="125"/>
  <c r="G55" i="125"/>
  <c r="F55" i="125"/>
  <c r="H54" i="125"/>
  <c r="G54" i="125"/>
  <c r="F54" i="125"/>
  <c r="H53" i="125"/>
  <c r="G53" i="125"/>
  <c r="F53" i="125"/>
  <c r="H52" i="125"/>
  <c r="G52" i="125"/>
  <c r="F52" i="125"/>
  <c r="H51" i="125"/>
  <c r="G51" i="125"/>
  <c r="F51" i="125"/>
  <c r="H50" i="125"/>
  <c r="G50" i="125"/>
  <c r="F50" i="125"/>
  <c r="H49" i="125"/>
  <c r="G49" i="125"/>
  <c r="F49" i="125"/>
  <c r="H48" i="125"/>
  <c r="G48" i="125"/>
  <c r="F48" i="125"/>
  <c r="H47" i="125"/>
  <c r="G47" i="125"/>
  <c r="F47" i="125"/>
  <c r="H46" i="125"/>
  <c r="G46" i="125"/>
  <c r="F46" i="125"/>
  <c r="H45" i="125"/>
  <c r="G45" i="125"/>
  <c r="F45" i="125"/>
  <c r="H44" i="125"/>
  <c r="G44" i="125"/>
  <c r="F44" i="125"/>
  <c r="H43" i="125"/>
  <c r="G43" i="125"/>
  <c r="F43" i="125"/>
  <c r="H42" i="125"/>
  <c r="G42" i="125"/>
  <c r="F42" i="125"/>
  <c r="H41" i="125"/>
  <c r="G41" i="125"/>
  <c r="F41" i="125"/>
  <c r="H40" i="125"/>
  <c r="G40" i="125"/>
  <c r="F40" i="125"/>
  <c r="H39" i="125"/>
  <c r="G39" i="125"/>
  <c r="F39" i="125"/>
  <c r="H38" i="125"/>
  <c r="G38" i="125"/>
  <c r="F38" i="125"/>
  <c r="H37" i="125"/>
  <c r="G37" i="125"/>
  <c r="F37" i="125"/>
  <c r="H36" i="125"/>
  <c r="G36" i="125"/>
  <c r="F36" i="125"/>
  <c r="H35" i="125"/>
  <c r="G35" i="125"/>
  <c r="F35" i="125"/>
  <c r="H34" i="125"/>
  <c r="G34" i="125"/>
  <c r="F34" i="125"/>
  <c r="H33" i="125"/>
  <c r="G33" i="125"/>
  <c r="F33" i="125"/>
  <c r="H32" i="125"/>
  <c r="G32" i="125"/>
  <c r="F32" i="125"/>
  <c r="H31" i="125"/>
  <c r="G31" i="125"/>
  <c r="F31" i="125"/>
  <c r="H30" i="125"/>
  <c r="G30" i="125"/>
  <c r="F30" i="125"/>
  <c r="H29" i="125"/>
  <c r="G29" i="125"/>
  <c r="F29" i="125"/>
  <c r="H28" i="125"/>
  <c r="G28" i="125"/>
  <c r="F28" i="125"/>
  <c r="H27" i="125"/>
  <c r="G27" i="125"/>
  <c r="F27" i="125"/>
  <c r="H26" i="125"/>
  <c r="G26" i="125"/>
  <c r="F26" i="125"/>
  <c r="H25" i="125"/>
  <c r="G25" i="125"/>
  <c r="F25" i="125"/>
  <c r="H24" i="125"/>
  <c r="G24" i="125"/>
  <c r="F24" i="125"/>
  <c r="H23" i="125"/>
  <c r="G23" i="125"/>
  <c r="F23" i="125"/>
  <c r="H22" i="125"/>
  <c r="G22" i="125"/>
  <c r="F22" i="125"/>
  <c r="H21" i="125"/>
  <c r="G21" i="125"/>
  <c r="F21" i="125"/>
  <c r="H20" i="125"/>
  <c r="G20" i="125"/>
  <c r="F20" i="125"/>
  <c r="H19" i="125"/>
  <c r="G19" i="125"/>
  <c r="F19" i="125"/>
  <c r="H18" i="125"/>
  <c r="G18" i="125"/>
  <c r="F18" i="125"/>
  <c r="H17" i="125"/>
  <c r="G17" i="125"/>
  <c r="F17" i="125"/>
  <c r="H16" i="125"/>
  <c r="G16" i="125"/>
  <c r="F16" i="125"/>
  <c r="H15" i="125"/>
  <c r="G15" i="125"/>
  <c r="F15" i="125"/>
  <c r="H14" i="125"/>
  <c r="G14" i="125"/>
  <c r="F14" i="125"/>
  <c r="H13" i="125"/>
  <c r="G13" i="125"/>
  <c r="F13" i="125"/>
  <c r="H12" i="125"/>
  <c r="G12" i="125"/>
  <c r="F12" i="125"/>
  <c r="H11" i="125"/>
  <c r="G11" i="125"/>
  <c r="F11" i="125"/>
  <c r="E5" i="125"/>
  <c r="E4" i="125"/>
  <c r="E6" i="125" s="1"/>
  <c r="J57" i="124"/>
  <c r="G193" i="124"/>
  <c r="H192" i="124"/>
  <c r="G192" i="124"/>
  <c r="F192" i="124"/>
  <c r="H191" i="124"/>
  <c r="G191" i="124"/>
  <c r="F191" i="124"/>
  <c r="H190" i="124"/>
  <c r="G190" i="124"/>
  <c r="F190" i="124"/>
  <c r="H189" i="124"/>
  <c r="G189" i="124"/>
  <c r="F189" i="124"/>
  <c r="H188" i="124"/>
  <c r="G188" i="124"/>
  <c r="F188" i="124"/>
  <c r="H187" i="124"/>
  <c r="G187" i="124"/>
  <c r="F187" i="124"/>
  <c r="H186" i="124"/>
  <c r="G186" i="124"/>
  <c r="F186" i="124"/>
  <c r="H185" i="124"/>
  <c r="G185" i="124"/>
  <c r="F185" i="124"/>
  <c r="H184" i="124"/>
  <c r="G184" i="124"/>
  <c r="F184" i="124"/>
  <c r="H183" i="124"/>
  <c r="G183" i="124"/>
  <c r="F183" i="124"/>
  <c r="H182" i="124"/>
  <c r="G182" i="124"/>
  <c r="F182" i="124"/>
  <c r="H181" i="124"/>
  <c r="G181" i="124"/>
  <c r="F181" i="124"/>
  <c r="H180" i="124"/>
  <c r="G180" i="124"/>
  <c r="F180" i="124"/>
  <c r="H179" i="124"/>
  <c r="G179" i="124"/>
  <c r="F179" i="124"/>
  <c r="H178" i="124"/>
  <c r="G178" i="124"/>
  <c r="F178" i="124"/>
  <c r="H177" i="124"/>
  <c r="G177" i="124"/>
  <c r="F177" i="124"/>
  <c r="H176" i="124"/>
  <c r="G176" i="124"/>
  <c r="F176" i="124"/>
  <c r="H175" i="124"/>
  <c r="G175" i="124"/>
  <c r="F175" i="124"/>
  <c r="H174" i="124"/>
  <c r="G174" i="124"/>
  <c r="F174" i="124"/>
  <c r="H173" i="124"/>
  <c r="G173" i="124"/>
  <c r="F173" i="124"/>
  <c r="H172" i="124"/>
  <c r="G172" i="124"/>
  <c r="F172" i="124"/>
  <c r="H171" i="124"/>
  <c r="G171" i="124"/>
  <c r="F171" i="124"/>
  <c r="H170" i="124"/>
  <c r="G170" i="124"/>
  <c r="F170" i="124"/>
  <c r="H169" i="124"/>
  <c r="G169" i="124"/>
  <c r="F169" i="124"/>
  <c r="H168" i="124"/>
  <c r="G168" i="124"/>
  <c r="F168" i="124"/>
  <c r="H167" i="124"/>
  <c r="G167" i="124"/>
  <c r="F167" i="124"/>
  <c r="H166" i="124"/>
  <c r="G166" i="124"/>
  <c r="F166" i="124"/>
  <c r="H165" i="124"/>
  <c r="G165" i="124"/>
  <c r="F165" i="124"/>
  <c r="H164" i="124"/>
  <c r="G164" i="124"/>
  <c r="F164" i="124"/>
  <c r="H163" i="124"/>
  <c r="G163" i="124"/>
  <c r="F163" i="124"/>
  <c r="H162" i="124"/>
  <c r="G162" i="124"/>
  <c r="F162" i="124"/>
  <c r="H161" i="124"/>
  <c r="G161" i="124"/>
  <c r="F161" i="124"/>
  <c r="H160" i="124"/>
  <c r="G160" i="124"/>
  <c r="F160" i="124"/>
  <c r="H159" i="124"/>
  <c r="G159" i="124"/>
  <c r="F159" i="124"/>
  <c r="H158" i="124"/>
  <c r="G158" i="124"/>
  <c r="F158" i="124"/>
  <c r="H157" i="124"/>
  <c r="G157" i="124"/>
  <c r="F157" i="124"/>
  <c r="H156" i="124"/>
  <c r="G156" i="124"/>
  <c r="F156" i="124"/>
  <c r="H155" i="124"/>
  <c r="G155" i="124"/>
  <c r="F155" i="124"/>
  <c r="H154" i="124"/>
  <c r="G154" i="124"/>
  <c r="F154" i="124"/>
  <c r="H153" i="124"/>
  <c r="G153" i="124"/>
  <c r="F153" i="124"/>
  <c r="H152" i="124"/>
  <c r="G152" i="124"/>
  <c r="F152" i="124"/>
  <c r="H151" i="124"/>
  <c r="G151" i="124"/>
  <c r="F151" i="124"/>
  <c r="H150" i="124"/>
  <c r="G150" i="124"/>
  <c r="F150" i="124"/>
  <c r="H149" i="124"/>
  <c r="G149" i="124"/>
  <c r="F149" i="124"/>
  <c r="H148" i="124"/>
  <c r="G148" i="124"/>
  <c r="F148" i="124"/>
  <c r="H147" i="124"/>
  <c r="G147" i="124"/>
  <c r="F147" i="124"/>
  <c r="H146" i="124"/>
  <c r="G146" i="124"/>
  <c r="F146" i="124"/>
  <c r="H145" i="124"/>
  <c r="G145" i="124"/>
  <c r="F145" i="124"/>
  <c r="H144" i="124"/>
  <c r="G144" i="124"/>
  <c r="F144" i="124"/>
  <c r="H143" i="124"/>
  <c r="G143" i="124"/>
  <c r="F143" i="124"/>
  <c r="H142" i="124"/>
  <c r="G142" i="124"/>
  <c r="F142" i="124"/>
  <c r="H141" i="124"/>
  <c r="G141" i="124"/>
  <c r="F141" i="124"/>
  <c r="H140" i="124"/>
  <c r="G140" i="124"/>
  <c r="F140" i="124"/>
  <c r="H139" i="124"/>
  <c r="G139" i="124"/>
  <c r="F139" i="124"/>
  <c r="H138" i="124"/>
  <c r="G138" i="124"/>
  <c r="F138" i="124"/>
  <c r="H137" i="124"/>
  <c r="G137" i="124"/>
  <c r="F137" i="124"/>
  <c r="H136" i="124"/>
  <c r="G136" i="124"/>
  <c r="F136" i="124"/>
  <c r="H135" i="124"/>
  <c r="G135" i="124"/>
  <c r="F135" i="124"/>
  <c r="H134" i="124"/>
  <c r="G134" i="124"/>
  <c r="F134" i="124"/>
  <c r="H133" i="124"/>
  <c r="G133" i="124"/>
  <c r="F133" i="124"/>
  <c r="H132" i="124"/>
  <c r="G132" i="124"/>
  <c r="F132" i="124"/>
  <c r="H131" i="124"/>
  <c r="G131" i="124"/>
  <c r="F131" i="124"/>
  <c r="H130" i="124"/>
  <c r="G130" i="124"/>
  <c r="F130" i="124"/>
  <c r="H129" i="124"/>
  <c r="G129" i="124"/>
  <c r="F129" i="124"/>
  <c r="H128" i="124"/>
  <c r="G128" i="124"/>
  <c r="F128" i="124"/>
  <c r="H127" i="124"/>
  <c r="G127" i="124"/>
  <c r="F127" i="124"/>
  <c r="H126" i="124"/>
  <c r="G126" i="124"/>
  <c r="F126" i="124"/>
  <c r="H125" i="124"/>
  <c r="G125" i="124"/>
  <c r="F125" i="124"/>
  <c r="H124" i="124"/>
  <c r="G124" i="124"/>
  <c r="F124" i="124"/>
  <c r="H123" i="124"/>
  <c r="G123" i="124"/>
  <c r="F123" i="124"/>
  <c r="H122" i="124"/>
  <c r="G122" i="124"/>
  <c r="F122" i="124"/>
  <c r="H121" i="124"/>
  <c r="G121" i="124"/>
  <c r="F121" i="124"/>
  <c r="H120" i="124"/>
  <c r="G120" i="124"/>
  <c r="F120" i="124"/>
  <c r="H119" i="124"/>
  <c r="G119" i="124"/>
  <c r="F119" i="124"/>
  <c r="H118" i="124"/>
  <c r="G118" i="124"/>
  <c r="F118" i="124"/>
  <c r="H117" i="124"/>
  <c r="G117" i="124"/>
  <c r="F117" i="124"/>
  <c r="H116" i="124"/>
  <c r="H115" i="124"/>
  <c r="G115" i="124"/>
  <c r="F115" i="124"/>
  <c r="H114" i="124"/>
  <c r="G114" i="124"/>
  <c r="F114" i="124"/>
  <c r="H113" i="124"/>
  <c r="G113" i="124"/>
  <c r="F113" i="124"/>
  <c r="H112" i="124"/>
  <c r="G112" i="124"/>
  <c r="F112" i="124"/>
  <c r="H111" i="124"/>
  <c r="G111" i="124"/>
  <c r="F111" i="124"/>
  <c r="H110" i="124"/>
  <c r="H109" i="124"/>
  <c r="G109" i="124"/>
  <c r="F109" i="124"/>
  <c r="H108" i="124"/>
  <c r="G108" i="124"/>
  <c r="F108" i="124"/>
  <c r="H107" i="124"/>
  <c r="G107" i="124"/>
  <c r="F107" i="124"/>
  <c r="H106" i="124"/>
  <c r="G106" i="124"/>
  <c r="F106" i="124"/>
  <c r="H105" i="124"/>
  <c r="G105" i="124"/>
  <c r="F105" i="124"/>
  <c r="H104" i="124"/>
  <c r="G104" i="124"/>
  <c r="F104" i="124"/>
  <c r="H103" i="124"/>
  <c r="G103" i="124"/>
  <c r="F103" i="124"/>
  <c r="H102" i="124"/>
  <c r="G102" i="124"/>
  <c r="F102" i="124"/>
  <c r="H101" i="124"/>
  <c r="G101" i="124"/>
  <c r="F101" i="124"/>
  <c r="H100" i="124"/>
  <c r="G100" i="124"/>
  <c r="F100" i="124"/>
  <c r="H99" i="124"/>
  <c r="G99" i="124"/>
  <c r="F99" i="124"/>
  <c r="H98" i="124"/>
  <c r="G98" i="124"/>
  <c r="F98" i="124"/>
  <c r="H97" i="124"/>
  <c r="G97" i="124"/>
  <c r="F97" i="124"/>
  <c r="H96" i="124"/>
  <c r="G96" i="124"/>
  <c r="F96" i="124"/>
  <c r="H95" i="124"/>
  <c r="G95" i="124"/>
  <c r="F95" i="124"/>
  <c r="H94" i="124"/>
  <c r="G94" i="124"/>
  <c r="F94" i="124"/>
  <c r="H93" i="124"/>
  <c r="G93" i="124"/>
  <c r="F93" i="124"/>
  <c r="H92" i="124"/>
  <c r="G92" i="124"/>
  <c r="F92" i="124"/>
  <c r="H91" i="124"/>
  <c r="G91" i="124"/>
  <c r="F91" i="124"/>
  <c r="H90" i="124"/>
  <c r="G90" i="124"/>
  <c r="F90" i="124"/>
  <c r="H89" i="124"/>
  <c r="G89" i="124"/>
  <c r="F89" i="124"/>
  <c r="H88" i="124"/>
  <c r="G88" i="124"/>
  <c r="F88" i="124"/>
  <c r="H87" i="124"/>
  <c r="G87" i="124"/>
  <c r="F87" i="124"/>
  <c r="H86" i="124"/>
  <c r="G86" i="124"/>
  <c r="F86" i="124"/>
  <c r="H85" i="124"/>
  <c r="G85" i="124"/>
  <c r="F85" i="124"/>
  <c r="H84" i="124"/>
  <c r="G84" i="124"/>
  <c r="F84" i="124"/>
  <c r="H83" i="124"/>
  <c r="H82" i="124"/>
  <c r="H81" i="124"/>
  <c r="G81" i="124"/>
  <c r="F81" i="124"/>
  <c r="H80" i="124"/>
  <c r="G80" i="124"/>
  <c r="F80" i="124"/>
  <c r="H79" i="124"/>
  <c r="G79" i="124"/>
  <c r="F79" i="124"/>
  <c r="H78" i="124"/>
  <c r="G78" i="124"/>
  <c r="F78" i="124"/>
  <c r="H77" i="124"/>
  <c r="G77" i="124"/>
  <c r="F77" i="124"/>
  <c r="H76" i="124"/>
  <c r="G76" i="124"/>
  <c r="F76" i="124"/>
  <c r="H75" i="124"/>
  <c r="G75" i="124"/>
  <c r="F75" i="124"/>
  <c r="H74" i="124"/>
  <c r="G74" i="124"/>
  <c r="F74" i="124"/>
  <c r="H73" i="124"/>
  <c r="G73" i="124"/>
  <c r="F73" i="124"/>
  <c r="H72" i="124"/>
  <c r="G72" i="124"/>
  <c r="F72" i="124"/>
  <c r="H71" i="124"/>
  <c r="G71" i="124"/>
  <c r="F71" i="124"/>
  <c r="H70" i="124"/>
  <c r="G70" i="124"/>
  <c r="F70" i="124"/>
  <c r="H69" i="124"/>
  <c r="G69" i="124"/>
  <c r="F69" i="124"/>
  <c r="H68" i="124"/>
  <c r="G68" i="124"/>
  <c r="F68" i="124"/>
  <c r="H67" i="124"/>
  <c r="G67" i="124"/>
  <c r="F67" i="124"/>
  <c r="H66" i="124"/>
  <c r="G66" i="124"/>
  <c r="F66" i="124"/>
  <c r="H65" i="124"/>
  <c r="G65" i="124"/>
  <c r="F65" i="124"/>
  <c r="H64" i="124"/>
  <c r="G64" i="124"/>
  <c r="F64" i="124"/>
  <c r="H63" i="124"/>
  <c r="G63" i="124"/>
  <c r="F63" i="124"/>
  <c r="H62" i="124"/>
  <c r="G62" i="124"/>
  <c r="F62" i="124"/>
  <c r="H61" i="124"/>
  <c r="G61" i="124"/>
  <c r="F61" i="124"/>
  <c r="H60" i="124"/>
  <c r="G60" i="124"/>
  <c r="F60" i="124"/>
  <c r="H59" i="124"/>
  <c r="G59" i="124"/>
  <c r="F59" i="124"/>
  <c r="H58" i="124"/>
  <c r="G58" i="124"/>
  <c r="F58" i="124"/>
  <c r="H57" i="124"/>
  <c r="G57" i="124"/>
  <c r="F57" i="124"/>
  <c r="H56" i="124"/>
  <c r="G56" i="124"/>
  <c r="F56" i="124"/>
  <c r="H55" i="124"/>
  <c r="G55" i="124"/>
  <c r="F55" i="124"/>
  <c r="H54" i="124"/>
  <c r="G54" i="124"/>
  <c r="F54" i="124"/>
  <c r="H53" i="124"/>
  <c r="G53" i="124"/>
  <c r="F53" i="124"/>
  <c r="H52" i="124"/>
  <c r="G52" i="124"/>
  <c r="F52" i="124"/>
  <c r="H51" i="124"/>
  <c r="G51" i="124"/>
  <c r="F51" i="124"/>
  <c r="H50" i="124"/>
  <c r="G50" i="124"/>
  <c r="F50" i="124"/>
  <c r="H49" i="124"/>
  <c r="G49" i="124"/>
  <c r="F49" i="124"/>
  <c r="H48" i="124"/>
  <c r="G48" i="124"/>
  <c r="F48" i="124"/>
  <c r="H47" i="124"/>
  <c r="G47" i="124"/>
  <c r="F47" i="124"/>
  <c r="H46" i="124"/>
  <c r="G46" i="124"/>
  <c r="F46" i="124"/>
  <c r="H45" i="124"/>
  <c r="G45" i="124"/>
  <c r="F45" i="124"/>
  <c r="H44" i="124"/>
  <c r="G44" i="124"/>
  <c r="F44" i="124"/>
  <c r="H43" i="124"/>
  <c r="G43" i="124"/>
  <c r="F43" i="124"/>
  <c r="H42" i="124"/>
  <c r="G42" i="124"/>
  <c r="F42" i="124"/>
  <c r="H41" i="124"/>
  <c r="G41" i="124"/>
  <c r="F41" i="124"/>
  <c r="H40" i="124"/>
  <c r="G40" i="124"/>
  <c r="F40" i="124"/>
  <c r="H39" i="124"/>
  <c r="G39" i="124"/>
  <c r="F39" i="124"/>
  <c r="H38" i="124"/>
  <c r="G38" i="124"/>
  <c r="F38" i="124"/>
  <c r="H37" i="124"/>
  <c r="G37" i="124"/>
  <c r="F37" i="124"/>
  <c r="H36" i="124"/>
  <c r="G36" i="124"/>
  <c r="F36" i="124"/>
  <c r="H35" i="124"/>
  <c r="G35" i="124"/>
  <c r="F35" i="124"/>
  <c r="H34" i="124"/>
  <c r="G34" i="124"/>
  <c r="F34" i="124"/>
  <c r="H33" i="124"/>
  <c r="G33" i="124"/>
  <c r="F33" i="124"/>
  <c r="H32" i="124"/>
  <c r="G32" i="124"/>
  <c r="F32" i="124"/>
  <c r="H31" i="124"/>
  <c r="G31" i="124"/>
  <c r="F31" i="124"/>
  <c r="H30" i="124"/>
  <c r="G30" i="124"/>
  <c r="F30" i="124"/>
  <c r="H29" i="124"/>
  <c r="G29" i="124"/>
  <c r="F29" i="124"/>
  <c r="H28" i="124"/>
  <c r="G28" i="124"/>
  <c r="F28" i="124"/>
  <c r="H27" i="124"/>
  <c r="G27" i="124"/>
  <c r="F27" i="124"/>
  <c r="H26" i="124"/>
  <c r="G26" i="124"/>
  <c r="F26" i="124"/>
  <c r="H25" i="124"/>
  <c r="G25" i="124"/>
  <c r="F25" i="124"/>
  <c r="H24" i="124"/>
  <c r="G24" i="124"/>
  <c r="F24" i="124"/>
  <c r="H23" i="124"/>
  <c r="G23" i="124"/>
  <c r="F23" i="124"/>
  <c r="H22" i="124"/>
  <c r="G22" i="124"/>
  <c r="F22" i="124"/>
  <c r="H21" i="124"/>
  <c r="G21" i="124"/>
  <c r="F21" i="124"/>
  <c r="H20" i="124"/>
  <c r="G20" i="124"/>
  <c r="F20" i="124"/>
  <c r="H19" i="124"/>
  <c r="G19" i="124"/>
  <c r="F19" i="124"/>
  <c r="H18" i="124"/>
  <c r="G18" i="124"/>
  <c r="F18" i="124"/>
  <c r="H17" i="124"/>
  <c r="G17" i="124"/>
  <c r="F17" i="124"/>
  <c r="H16" i="124"/>
  <c r="G16" i="124"/>
  <c r="F16" i="124"/>
  <c r="H15" i="124"/>
  <c r="G15" i="124"/>
  <c r="F15" i="124"/>
  <c r="H14" i="124"/>
  <c r="G14" i="124"/>
  <c r="F14" i="124"/>
  <c r="H13" i="124"/>
  <c r="G13" i="124"/>
  <c r="F13" i="124"/>
  <c r="H12" i="124"/>
  <c r="G12" i="124"/>
  <c r="F12" i="124"/>
  <c r="H11" i="124"/>
  <c r="G11" i="124"/>
  <c r="F11" i="124"/>
  <c r="E5" i="124"/>
  <c r="E4" i="124"/>
  <c r="E6" i="124" s="1"/>
  <c r="F4" i="123"/>
  <c r="G6" i="123" s="1"/>
  <c r="G193" i="123"/>
  <c r="H192" i="123"/>
  <c r="G192" i="123"/>
  <c r="F192" i="123"/>
  <c r="H191" i="123"/>
  <c r="G191" i="123"/>
  <c r="F191" i="123"/>
  <c r="H190" i="123"/>
  <c r="G190" i="123"/>
  <c r="F190" i="123"/>
  <c r="H189" i="123"/>
  <c r="G189" i="123"/>
  <c r="F189" i="123"/>
  <c r="H188" i="123"/>
  <c r="G188" i="123"/>
  <c r="F188" i="123"/>
  <c r="H187" i="123"/>
  <c r="G187" i="123"/>
  <c r="F187" i="123"/>
  <c r="H186" i="123"/>
  <c r="G186" i="123"/>
  <c r="F186" i="123"/>
  <c r="H185" i="123"/>
  <c r="G185" i="123"/>
  <c r="F185" i="123"/>
  <c r="H184" i="123"/>
  <c r="G184" i="123"/>
  <c r="F184" i="123"/>
  <c r="H183" i="123"/>
  <c r="G183" i="123"/>
  <c r="F183" i="123"/>
  <c r="H182" i="123"/>
  <c r="G182" i="123"/>
  <c r="F182" i="123"/>
  <c r="H181" i="123"/>
  <c r="G181" i="123"/>
  <c r="F181" i="123"/>
  <c r="H180" i="123"/>
  <c r="G180" i="123"/>
  <c r="F180" i="123"/>
  <c r="H179" i="123"/>
  <c r="G179" i="123"/>
  <c r="F179" i="123"/>
  <c r="H178" i="123"/>
  <c r="G178" i="123"/>
  <c r="F178" i="123"/>
  <c r="H177" i="123"/>
  <c r="G177" i="123"/>
  <c r="F177" i="123"/>
  <c r="H176" i="123"/>
  <c r="G176" i="123"/>
  <c r="F176" i="123"/>
  <c r="H175" i="123"/>
  <c r="G175" i="123"/>
  <c r="F175" i="123"/>
  <c r="H174" i="123"/>
  <c r="G174" i="123"/>
  <c r="F174" i="123"/>
  <c r="H173" i="123"/>
  <c r="G173" i="123"/>
  <c r="F173" i="123"/>
  <c r="H172" i="123"/>
  <c r="G172" i="123"/>
  <c r="F172" i="123"/>
  <c r="H171" i="123"/>
  <c r="G171" i="123"/>
  <c r="F171" i="123"/>
  <c r="H170" i="123"/>
  <c r="G170" i="123"/>
  <c r="F170" i="123"/>
  <c r="H169" i="123"/>
  <c r="G169" i="123"/>
  <c r="F169" i="123"/>
  <c r="H168" i="123"/>
  <c r="G168" i="123"/>
  <c r="F168" i="123"/>
  <c r="H167" i="123"/>
  <c r="G167" i="123"/>
  <c r="F167" i="123"/>
  <c r="H166" i="123"/>
  <c r="G166" i="123"/>
  <c r="F166" i="123"/>
  <c r="H165" i="123"/>
  <c r="G165" i="123"/>
  <c r="F165" i="123"/>
  <c r="H164" i="123"/>
  <c r="G164" i="123"/>
  <c r="F164" i="123"/>
  <c r="H163" i="123"/>
  <c r="G163" i="123"/>
  <c r="F163" i="123"/>
  <c r="H162" i="123"/>
  <c r="G162" i="123"/>
  <c r="F162" i="123"/>
  <c r="H161" i="123"/>
  <c r="G161" i="123"/>
  <c r="F161" i="123"/>
  <c r="H160" i="123"/>
  <c r="G160" i="123"/>
  <c r="F160" i="123"/>
  <c r="H159" i="123"/>
  <c r="G159" i="123"/>
  <c r="F159" i="123"/>
  <c r="H158" i="123"/>
  <c r="G158" i="123"/>
  <c r="F158" i="123"/>
  <c r="H157" i="123"/>
  <c r="G157" i="123"/>
  <c r="F157" i="123"/>
  <c r="H156" i="123"/>
  <c r="G156" i="123"/>
  <c r="F156" i="123"/>
  <c r="H155" i="123"/>
  <c r="G155" i="123"/>
  <c r="F155" i="123"/>
  <c r="H154" i="123"/>
  <c r="G154" i="123"/>
  <c r="F154" i="123"/>
  <c r="H153" i="123"/>
  <c r="G153" i="123"/>
  <c r="F153" i="123"/>
  <c r="H152" i="123"/>
  <c r="G152" i="123"/>
  <c r="F152" i="123"/>
  <c r="H151" i="123"/>
  <c r="G151" i="123"/>
  <c r="F151" i="123"/>
  <c r="H150" i="123"/>
  <c r="G150" i="123"/>
  <c r="F150" i="123"/>
  <c r="H149" i="123"/>
  <c r="G149" i="123"/>
  <c r="F149" i="123"/>
  <c r="H148" i="123"/>
  <c r="G148" i="123"/>
  <c r="F148" i="123"/>
  <c r="H147" i="123"/>
  <c r="G147" i="123"/>
  <c r="F147" i="123"/>
  <c r="H146" i="123"/>
  <c r="G146" i="123"/>
  <c r="F146" i="123"/>
  <c r="H145" i="123"/>
  <c r="G145" i="123"/>
  <c r="F145" i="123"/>
  <c r="H144" i="123"/>
  <c r="G144" i="123"/>
  <c r="F144" i="123"/>
  <c r="H143" i="123"/>
  <c r="G143" i="123"/>
  <c r="F143" i="123"/>
  <c r="H142" i="123"/>
  <c r="G142" i="123"/>
  <c r="F142" i="123"/>
  <c r="H141" i="123"/>
  <c r="G141" i="123"/>
  <c r="F141" i="123"/>
  <c r="H140" i="123"/>
  <c r="G140" i="123"/>
  <c r="F140" i="123"/>
  <c r="H139" i="123"/>
  <c r="G139" i="123"/>
  <c r="F139" i="123"/>
  <c r="H138" i="123"/>
  <c r="G138" i="123"/>
  <c r="F138" i="123"/>
  <c r="H137" i="123"/>
  <c r="G137" i="123"/>
  <c r="F137" i="123"/>
  <c r="H136" i="123"/>
  <c r="G136" i="123"/>
  <c r="F136" i="123"/>
  <c r="H135" i="123"/>
  <c r="G135" i="123"/>
  <c r="F135" i="123"/>
  <c r="H134" i="123"/>
  <c r="G134" i="123"/>
  <c r="F134" i="123"/>
  <c r="H133" i="123"/>
  <c r="G133" i="123"/>
  <c r="F133" i="123"/>
  <c r="H132" i="123"/>
  <c r="G132" i="123"/>
  <c r="F132" i="123"/>
  <c r="H131" i="123"/>
  <c r="G131" i="123"/>
  <c r="F131" i="123"/>
  <c r="H130" i="123"/>
  <c r="G130" i="123"/>
  <c r="F130" i="123"/>
  <c r="H129" i="123"/>
  <c r="G129" i="123"/>
  <c r="F129" i="123"/>
  <c r="H128" i="123"/>
  <c r="G128" i="123"/>
  <c r="F128" i="123"/>
  <c r="H127" i="123"/>
  <c r="G127" i="123"/>
  <c r="F127" i="123"/>
  <c r="H126" i="123"/>
  <c r="G126" i="123"/>
  <c r="F126" i="123"/>
  <c r="H125" i="123"/>
  <c r="G125" i="123"/>
  <c r="F125" i="123"/>
  <c r="H124" i="123"/>
  <c r="G124" i="123"/>
  <c r="F124" i="123"/>
  <c r="H123" i="123"/>
  <c r="G123" i="123"/>
  <c r="F123" i="123"/>
  <c r="H122" i="123"/>
  <c r="G122" i="123"/>
  <c r="F122" i="123"/>
  <c r="H121" i="123"/>
  <c r="G121" i="123"/>
  <c r="F121" i="123"/>
  <c r="H120" i="123"/>
  <c r="G120" i="123"/>
  <c r="F120" i="123"/>
  <c r="H119" i="123"/>
  <c r="G119" i="123"/>
  <c r="F119" i="123"/>
  <c r="H118" i="123"/>
  <c r="G118" i="123"/>
  <c r="F118" i="123"/>
  <c r="H117" i="123"/>
  <c r="G117" i="123"/>
  <c r="F117" i="123"/>
  <c r="H116" i="123"/>
  <c r="H115" i="123"/>
  <c r="G115" i="123"/>
  <c r="F115" i="123"/>
  <c r="H114" i="123"/>
  <c r="G114" i="123"/>
  <c r="F114" i="123"/>
  <c r="H113" i="123"/>
  <c r="G113" i="123"/>
  <c r="F113" i="123"/>
  <c r="H112" i="123"/>
  <c r="G112" i="123"/>
  <c r="F112" i="123"/>
  <c r="H111" i="123"/>
  <c r="G111" i="123"/>
  <c r="F111" i="123"/>
  <c r="H110" i="123"/>
  <c r="H109" i="123"/>
  <c r="G109" i="123"/>
  <c r="F109" i="123"/>
  <c r="H108" i="123"/>
  <c r="G108" i="123"/>
  <c r="F108" i="123"/>
  <c r="H107" i="123"/>
  <c r="G107" i="123"/>
  <c r="F107" i="123"/>
  <c r="H106" i="123"/>
  <c r="G106" i="123"/>
  <c r="F106" i="123"/>
  <c r="H105" i="123"/>
  <c r="G105" i="123"/>
  <c r="F105" i="123"/>
  <c r="H104" i="123"/>
  <c r="G104" i="123"/>
  <c r="F104" i="123"/>
  <c r="H103" i="123"/>
  <c r="G103" i="123"/>
  <c r="F103" i="123"/>
  <c r="H102" i="123"/>
  <c r="G102" i="123"/>
  <c r="F102" i="123"/>
  <c r="H101" i="123"/>
  <c r="G101" i="123"/>
  <c r="F101" i="123"/>
  <c r="H100" i="123"/>
  <c r="G100" i="123"/>
  <c r="F100" i="123"/>
  <c r="H99" i="123"/>
  <c r="G99" i="123"/>
  <c r="F99" i="123"/>
  <c r="H98" i="123"/>
  <c r="G98" i="123"/>
  <c r="F98" i="123"/>
  <c r="H97" i="123"/>
  <c r="G97" i="123"/>
  <c r="F97" i="123"/>
  <c r="H96" i="123"/>
  <c r="G96" i="123"/>
  <c r="F96" i="123"/>
  <c r="H95" i="123"/>
  <c r="G95" i="123"/>
  <c r="F95" i="123"/>
  <c r="H94" i="123"/>
  <c r="G94" i="123"/>
  <c r="F94" i="123"/>
  <c r="H93" i="123"/>
  <c r="G93" i="123"/>
  <c r="F93" i="123"/>
  <c r="H92" i="123"/>
  <c r="G92" i="123"/>
  <c r="F92" i="123"/>
  <c r="H91" i="123"/>
  <c r="G91" i="123"/>
  <c r="F91" i="123"/>
  <c r="H90" i="123"/>
  <c r="G90" i="123"/>
  <c r="F90" i="123"/>
  <c r="H89" i="123"/>
  <c r="G89" i="123"/>
  <c r="F89" i="123"/>
  <c r="H88" i="123"/>
  <c r="G88" i="123"/>
  <c r="F88" i="123"/>
  <c r="H87" i="123"/>
  <c r="G87" i="123"/>
  <c r="F87" i="123"/>
  <c r="H86" i="123"/>
  <c r="G86" i="123"/>
  <c r="F86" i="123"/>
  <c r="H85" i="123"/>
  <c r="G85" i="123"/>
  <c r="F85" i="123"/>
  <c r="H84" i="123"/>
  <c r="G84" i="123"/>
  <c r="F84" i="123"/>
  <c r="H83" i="123"/>
  <c r="H82" i="123"/>
  <c r="H81" i="123"/>
  <c r="G81" i="123"/>
  <c r="F81" i="123"/>
  <c r="H80" i="123"/>
  <c r="G80" i="123"/>
  <c r="F80" i="123"/>
  <c r="H79" i="123"/>
  <c r="G79" i="123"/>
  <c r="F79" i="123"/>
  <c r="H78" i="123"/>
  <c r="G78" i="123"/>
  <c r="F78" i="123"/>
  <c r="H77" i="123"/>
  <c r="G77" i="123"/>
  <c r="F77" i="123"/>
  <c r="H76" i="123"/>
  <c r="G76" i="123"/>
  <c r="F76" i="123"/>
  <c r="H75" i="123"/>
  <c r="G75" i="123"/>
  <c r="F75" i="123"/>
  <c r="H74" i="123"/>
  <c r="G74" i="123"/>
  <c r="F74" i="123"/>
  <c r="H73" i="123"/>
  <c r="G73" i="123"/>
  <c r="F73" i="123"/>
  <c r="H72" i="123"/>
  <c r="G72" i="123"/>
  <c r="F72" i="123"/>
  <c r="H71" i="123"/>
  <c r="G71" i="123"/>
  <c r="F71" i="123"/>
  <c r="H70" i="123"/>
  <c r="G70" i="123"/>
  <c r="F70" i="123"/>
  <c r="H69" i="123"/>
  <c r="G69" i="123"/>
  <c r="F69" i="123"/>
  <c r="H68" i="123"/>
  <c r="G68" i="123"/>
  <c r="F68" i="123"/>
  <c r="H67" i="123"/>
  <c r="G67" i="123"/>
  <c r="F67" i="123"/>
  <c r="H66" i="123"/>
  <c r="G66" i="123"/>
  <c r="F66" i="123"/>
  <c r="H65" i="123"/>
  <c r="G65" i="123"/>
  <c r="F65" i="123"/>
  <c r="H64" i="123"/>
  <c r="G64" i="123"/>
  <c r="F64" i="123"/>
  <c r="H63" i="123"/>
  <c r="G63" i="123"/>
  <c r="F63" i="123"/>
  <c r="H62" i="123"/>
  <c r="G62" i="123"/>
  <c r="F62" i="123"/>
  <c r="H61" i="123"/>
  <c r="G61" i="123"/>
  <c r="F61" i="123"/>
  <c r="H60" i="123"/>
  <c r="G60" i="123"/>
  <c r="F60" i="123"/>
  <c r="H59" i="123"/>
  <c r="G59" i="123"/>
  <c r="F59" i="123"/>
  <c r="H58" i="123"/>
  <c r="G58" i="123"/>
  <c r="F58" i="123"/>
  <c r="H57" i="123"/>
  <c r="G57" i="123"/>
  <c r="F57" i="123"/>
  <c r="H56" i="123"/>
  <c r="G56" i="123"/>
  <c r="F56" i="123"/>
  <c r="H55" i="123"/>
  <c r="G55" i="123"/>
  <c r="F55" i="123"/>
  <c r="H54" i="123"/>
  <c r="G54" i="123"/>
  <c r="F54" i="123"/>
  <c r="H53" i="123"/>
  <c r="G53" i="123"/>
  <c r="F53" i="123"/>
  <c r="H52" i="123"/>
  <c r="G52" i="123"/>
  <c r="F52" i="123"/>
  <c r="H51" i="123"/>
  <c r="G51" i="123"/>
  <c r="F51" i="123"/>
  <c r="H50" i="123"/>
  <c r="G50" i="123"/>
  <c r="F50" i="123"/>
  <c r="H49" i="123"/>
  <c r="G49" i="123"/>
  <c r="F49" i="123"/>
  <c r="H48" i="123"/>
  <c r="G48" i="123"/>
  <c r="F48" i="123"/>
  <c r="H47" i="123"/>
  <c r="G47" i="123"/>
  <c r="F47" i="123"/>
  <c r="H46" i="123"/>
  <c r="G46" i="123"/>
  <c r="F46" i="123"/>
  <c r="H45" i="123"/>
  <c r="G45" i="123"/>
  <c r="F45" i="123"/>
  <c r="H44" i="123"/>
  <c r="G44" i="123"/>
  <c r="F44" i="123"/>
  <c r="H43" i="123"/>
  <c r="G43" i="123"/>
  <c r="F43" i="123"/>
  <c r="H42" i="123"/>
  <c r="G42" i="123"/>
  <c r="F42" i="123"/>
  <c r="H41" i="123"/>
  <c r="G41" i="123"/>
  <c r="F41" i="123"/>
  <c r="H40" i="123"/>
  <c r="G40" i="123"/>
  <c r="F40" i="123"/>
  <c r="H39" i="123"/>
  <c r="G39" i="123"/>
  <c r="F39" i="123"/>
  <c r="H38" i="123"/>
  <c r="G38" i="123"/>
  <c r="F38" i="123"/>
  <c r="H37" i="123"/>
  <c r="G37" i="123"/>
  <c r="F37" i="123"/>
  <c r="H36" i="123"/>
  <c r="G36" i="123"/>
  <c r="F36" i="123"/>
  <c r="H35" i="123"/>
  <c r="G35" i="123"/>
  <c r="F35" i="123"/>
  <c r="H34" i="123"/>
  <c r="G34" i="123"/>
  <c r="F34" i="123"/>
  <c r="H33" i="123"/>
  <c r="G33" i="123"/>
  <c r="F33" i="123"/>
  <c r="H32" i="123"/>
  <c r="G32" i="123"/>
  <c r="F32" i="123"/>
  <c r="H31" i="123"/>
  <c r="G31" i="123"/>
  <c r="F31" i="123"/>
  <c r="H30" i="123"/>
  <c r="G30" i="123"/>
  <c r="F30" i="123"/>
  <c r="H29" i="123"/>
  <c r="G29" i="123"/>
  <c r="F29" i="123"/>
  <c r="H28" i="123"/>
  <c r="G28" i="123"/>
  <c r="F28" i="123"/>
  <c r="H27" i="123"/>
  <c r="G27" i="123"/>
  <c r="F27" i="123"/>
  <c r="H26" i="123"/>
  <c r="G26" i="123"/>
  <c r="F26" i="123"/>
  <c r="H25" i="123"/>
  <c r="G25" i="123"/>
  <c r="F25" i="123"/>
  <c r="H24" i="123"/>
  <c r="G24" i="123"/>
  <c r="F24" i="123"/>
  <c r="H23" i="123"/>
  <c r="G23" i="123"/>
  <c r="F23" i="123"/>
  <c r="H22" i="123"/>
  <c r="G22" i="123"/>
  <c r="F22" i="123"/>
  <c r="H21" i="123"/>
  <c r="G21" i="123"/>
  <c r="F21" i="123"/>
  <c r="H20" i="123"/>
  <c r="G20" i="123"/>
  <c r="F20" i="123"/>
  <c r="H19" i="123"/>
  <c r="G19" i="123"/>
  <c r="F19" i="123"/>
  <c r="H18" i="123"/>
  <c r="G18" i="123"/>
  <c r="F18" i="123"/>
  <c r="H17" i="123"/>
  <c r="G17" i="123"/>
  <c r="F17" i="123"/>
  <c r="H16" i="123"/>
  <c r="G16" i="123"/>
  <c r="F16" i="123"/>
  <c r="H15" i="123"/>
  <c r="G15" i="123"/>
  <c r="F15" i="123"/>
  <c r="H14" i="123"/>
  <c r="G14" i="123"/>
  <c r="F14" i="123"/>
  <c r="H13" i="123"/>
  <c r="G13" i="123"/>
  <c r="F13" i="123"/>
  <c r="H12" i="123"/>
  <c r="G12" i="123"/>
  <c r="F12" i="123"/>
  <c r="H11" i="123"/>
  <c r="G11" i="123"/>
  <c r="F11" i="123"/>
  <c r="E5" i="123"/>
  <c r="E4" i="123"/>
  <c r="G193" i="122"/>
  <c r="H192" i="122"/>
  <c r="G192" i="122"/>
  <c r="F192" i="122"/>
  <c r="H191" i="122"/>
  <c r="G191" i="122"/>
  <c r="F191" i="122"/>
  <c r="H190" i="122"/>
  <c r="G190" i="122"/>
  <c r="F190" i="122"/>
  <c r="H189" i="122"/>
  <c r="G189" i="122"/>
  <c r="F189" i="122"/>
  <c r="H188" i="122"/>
  <c r="G188" i="122"/>
  <c r="F188" i="122"/>
  <c r="H187" i="122"/>
  <c r="G187" i="122"/>
  <c r="F187" i="122"/>
  <c r="H186" i="122"/>
  <c r="G186" i="122"/>
  <c r="F186" i="122"/>
  <c r="H185" i="122"/>
  <c r="G185" i="122"/>
  <c r="F185" i="122"/>
  <c r="H184" i="122"/>
  <c r="G184" i="122"/>
  <c r="F184" i="122"/>
  <c r="H183" i="122"/>
  <c r="G183" i="122"/>
  <c r="F183" i="122"/>
  <c r="H182" i="122"/>
  <c r="G182" i="122"/>
  <c r="F182" i="122"/>
  <c r="H181" i="122"/>
  <c r="G181" i="122"/>
  <c r="F181" i="122"/>
  <c r="H180" i="122"/>
  <c r="G180" i="122"/>
  <c r="F180" i="122"/>
  <c r="H179" i="122"/>
  <c r="G179" i="122"/>
  <c r="F179" i="122"/>
  <c r="H178" i="122"/>
  <c r="G178" i="122"/>
  <c r="F178" i="122"/>
  <c r="H177" i="122"/>
  <c r="G177" i="122"/>
  <c r="F177" i="122"/>
  <c r="H176" i="122"/>
  <c r="G176" i="122"/>
  <c r="F176" i="122"/>
  <c r="H175" i="122"/>
  <c r="G175" i="122"/>
  <c r="F175" i="122"/>
  <c r="H174" i="122"/>
  <c r="G174" i="122"/>
  <c r="F174" i="122"/>
  <c r="H173" i="122"/>
  <c r="G173" i="122"/>
  <c r="F173" i="122"/>
  <c r="H172" i="122"/>
  <c r="G172" i="122"/>
  <c r="F172" i="122"/>
  <c r="H171" i="122"/>
  <c r="G171" i="122"/>
  <c r="F171" i="122"/>
  <c r="H170" i="122"/>
  <c r="G170" i="122"/>
  <c r="F170" i="122"/>
  <c r="H169" i="122"/>
  <c r="G169" i="122"/>
  <c r="F169" i="122"/>
  <c r="H168" i="122"/>
  <c r="G168" i="122"/>
  <c r="F168" i="122"/>
  <c r="H167" i="122"/>
  <c r="G167" i="122"/>
  <c r="F167" i="122"/>
  <c r="H166" i="122"/>
  <c r="G166" i="122"/>
  <c r="F166" i="122"/>
  <c r="H165" i="122"/>
  <c r="G165" i="122"/>
  <c r="F165" i="122"/>
  <c r="H164" i="122"/>
  <c r="G164" i="122"/>
  <c r="F164" i="122"/>
  <c r="H163" i="122"/>
  <c r="G163" i="122"/>
  <c r="F163" i="122"/>
  <c r="H162" i="122"/>
  <c r="G162" i="122"/>
  <c r="F162" i="122"/>
  <c r="H161" i="122"/>
  <c r="G161" i="122"/>
  <c r="F161" i="122"/>
  <c r="H160" i="122"/>
  <c r="G160" i="122"/>
  <c r="F160" i="122"/>
  <c r="H159" i="122"/>
  <c r="G159" i="122"/>
  <c r="F159" i="122"/>
  <c r="H158" i="122"/>
  <c r="G158" i="122"/>
  <c r="F158" i="122"/>
  <c r="H157" i="122"/>
  <c r="G157" i="122"/>
  <c r="F157" i="122"/>
  <c r="H156" i="122"/>
  <c r="G156" i="122"/>
  <c r="F156" i="122"/>
  <c r="H155" i="122"/>
  <c r="G155" i="122"/>
  <c r="F155" i="122"/>
  <c r="H154" i="122"/>
  <c r="G154" i="122"/>
  <c r="F154" i="122"/>
  <c r="H153" i="122"/>
  <c r="G153" i="122"/>
  <c r="F153" i="122"/>
  <c r="H152" i="122"/>
  <c r="G152" i="122"/>
  <c r="F152" i="122"/>
  <c r="H151" i="122"/>
  <c r="G151" i="122"/>
  <c r="F151" i="122"/>
  <c r="H150" i="122"/>
  <c r="G150" i="122"/>
  <c r="F150" i="122"/>
  <c r="H149" i="122"/>
  <c r="G149" i="122"/>
  <c r="F149" i="122"/>
  <c r="H148" i="122"/>
  <c r="G148" i="122"/>
  <c r="F148" i="122"/>
  <c r="H147" i="122"/>
  <c r="G147" i="122"/>
  <c r="F147" i="122"/>
  <c r="H146" i="122"/>
  <c r="G146" i="122"/>
  <c r="F146" i="122"/>
  <c r="H145" i="122"/>
  <c r="G145" i="122"/>
  <c r="F145" i="122"/>
  <c r="H144" i="122"/>
  <c r="G144" i="122"/>
  <c r="F144" i="122"/>
  <c r="H143" i="122"/>
  <c r="G143" i="122"/>
  <c r="F143" i="122"/>
  <c r="H142" i="122"/>
  <c r="G142" i="122"/>
  <c r="F142" i="122"/>
  <c r="H141" i="122"/>
  <c r="G141" i="122"/>
  <c r="F141" i="122"/>
  <c r="H140" i="122"/>
  <c r="G140" i="122"/>
  <c r="F140" i="122"/>
  <c r="H139" i="122"/>
  <c r="G139" i="122"/>
  <c r="F139" i="122"/>
  <c r="H138" i="122"/>
  <c r="G138" i="122"/>
  <c r="F138" i="122"/>
  <c r="H137" i="122"/>
  <c r="G137" i="122"/>
  <c r="F137" i="122"/>
  <c r="H136" i="122"/>
  <c r="G136" i="122"/>
  <c r="F136" i="122"/>
  <c r="H135" i="122"/>
  <c r="G135" i="122"/>
  <c r="F135" i="122"/>
  <c r="H134" i="122"/>
  <c r="G134" i="122"/>
  <c r="F134" i="122"/>
  <c r="H133" i="122"/>
  <c r="G133" i="122"/>
  <c r="F133" i="122"/>
  <c r="H132" i="122"/>
  <c r="G132" i="122"/>
  <c r="F132" i="122"/>
  <c r="H131" i="122"/>
  <c r="G131" i="122"/>
  <c r="F131" i="122"/>
  <c r="H130" i="122"/>
  <c r="G130" i="122"/>
  <c r="F130" i="122"/>
  <c r="H129" i="122"/>
  <c r="G129" i="122"/>
  <c r="F129" i="122"/>
  <c r="H128" i="122"/>
  <c r="G128" i="122"/>
  <c r="F128" i="122"/>
  <c r="H127" i="122"/>
  <c r="G127" i="122"/>
  <c r="F127" i="122"/>
  <c r="H126" i="122"/>
  <c r="G126" i="122"/>
  <c r="F126" i="122"/>
  <c r="H125" i="122"/>
  <c r="G125" i="122"/>
  <c r="F125" i="122"/>
  <c r="H124" i="122"/>
  <c r="G124" i="122"/>
  <c r="F124" i="122"/>
  <c r="H123" i="122"/>
  <c r="G123" i="122"/>
  <c r="F123" i="122"/>
  <c r="H122" i="122"/>
  <c r="G122" i="122"/>
  <c r="F122" i="122"/>
  <c r="H121" i="122"/>
  <c r="G121" i="122"/>
  <c r="F121" i="122"/>
  <c r="H120" i="122"/>
  <c r="G120" i="122"/>
  <c r="F120" i="122"/>
  <c r="H119" i="122"/>
  <c r="G119" i="122"/>
  <c r="F119" i="122"/>
  <c r="H118" i="122"/>
  <c r="G118" i="122"/>
  <c r="F118" i="122"/>
  <c r="H117" i="122"/>
  <c r="G117" i="122"/>
  <c r="F117" i="122"/>
  <c r="H116" i="122"/>
  <c r="H115" i="122"/>
  <c r="G115" i="122"/>
  <c r="F115" i="122"/>
  <c r="H114" i="122"/>
  <c r="G114" i="122"/>
  <c r="F114" i="122"/>
  <c r="H113" i="122"/>
  <c r="G113" i="122"/>
  <c r="F113" i="122"/>
  <c r="H112" i="122"/>
  <c r="G112" i="122"/>
  <c r="F112" i="122"/>
  <c r="H111" i="122"/>
  <c r="G111" i="122"/>
  <c r="F111" i="122"/>
  <c r="H110" i="122"/>
  <c r="H109" i="122"/>
  <c r="G109" i="122"/>
  <c r="F109" i="122"/>
  <c r="H108" i="122"/>
  <c r="G108" i="122"/>
  <c r="F108" i="122"/>
  <c r="H107" i="122"/>
  <c r="G107" i="122"/>
  <c r="F107" i="122"/>
  <c r="H106" i="122"/>
  <c r="G106" i="122"/>
  <c r="F106" i="122"/>
  <c r="H105" i="122"/>
  <c r="G105" i="122"/>
  <c r="F105" i="122"/>
  <c r="H104" i="122"/>
  <c r="G104" i="122"/>
  <c r="F104" i="122"/>
  <c r="H103" i="122"/>
  <c r="G103" i="122"/>
  <c r="F103" i="122"/>
  <c r="H102" i="122"/>
  <c r="G102" i="122"/>
  <c r="F102" i="122"/>
  <c r="H101" i="122"/>
  <c r="G101" i="122"/>
  <c r="F101" i="122"/>
  <c r="H100" i="122"/>
  <c r="G100" i="122"/>
  <c r="F100" i="122"/>
  <c r="H99" i="122"/>
  <c r="G99" i="122"/>
  <c r="F99" i="122"/>
  <c r="H98" i="122"/>
  <c r="G98" i="122"/>
  <c r="F98" i="122"/>
  <c r="H97" i="122"/>
  <c r="G97" i="122"/>
  <c r="F97" i="122"/>
  <c r="H96" i="122"/>
  <c r="G96" i="122"/>
  <c r="F96" i="122"/>
  <c r="H95" i="122"/>
  <c r="G95" i="122"/>
  <c r="F95" i="122"/>
  <c r="H94" i="122"/>
  <c r="G94" i="122"/>
  <c r="F94" i="122"/>
  <c r="H93" i="122"/>
  <c r="G93" i="122"/>
  <c r="F93" i="122"/>
  <c r="H92" i="122"/>
  <c r="G92" i="122"/>
  <c r="F92" i="122"/>
  <c r="H91" i="122"/>
  <c r="G91" i="122"/>
  <c r="F91" i="122"/>
  <c r="H90" i="122"/>
  <c r="G90" i="122"/>
  <c r="F90" i="122"/>
  <c r="H89" i="122"/>
  <c r="G89" i="122"/>
  <c r="F89" i="122"/>
  <c r="H88" i="122"/>
  <c r="G88" i="122"/>
  <c r="F88" i="122"/>
  <c r="H87" i="122"/>
  <c r="G87" i="122"/>
  <c r="F87" i="122"/>
  <c r="H86" i="122"/>
  <c r="G86" i="122"/>
  <c r="F86" i="122"/>
  <c r="H85" i="122"/>
  <c r="G85" i="122"/>
  <c r="F85" i="122"/>
  <c r="H84" i="122"/>
  <c r="G84" i="122"/>
  <c r="F84" i="122"/>
  <c r="H83" i="122"/>
  <c r="H82" i="122"/>
  <c r="H81" i="122"/>
  <c r="G81" i="122"/>
  <c r="F81" i="122"/>
  <c r="H80" i="122"/>
  <c r="G80" i="122"/>
  <c r="F80" i="122"/>
  <c r="H79" i="122"/>
  <c r="G79" i="122"/>
  <c r="F79" i="122"/>
  <c r="H78" i="122"/>
  <c r="G78" i="122"/>
  <c r="F78" i="122"/>
  <c r="H77" i="122"/>
  <c r="G77" i="122"/>
  <c r="F77" i="122"/>
  <c r="H76" i="122"/>
  <c r="G76" i="122"/>
  <c r="F76" i="122"/>
  <c r="H75" i="122"/>
  <c r="G75" i="122"/>
  <c r="F75" i="122"/>
  <c r="H74" i="122"/>
  <c r="G74" i="122"/>
  <c r="F74" i="122"/>
  <c r="H73" i="122"/>
  <c r="G73" i="122"/>
  <c r="F73" i="122"/>
  <c r="H72" i="122"/>
  <c r="G72" i="122"/>
  <c r="F72" i="122"/>
  <c r="H71" i="122"/>
  <c r="G71" i="122"/>
  <c r="F71" i="122"/>
  <c r="H70" i="122"/>
  <c r="G70" i="122"/>
  <c r="F70" i="122"/>
  <c r="H69" i="122"/>
  <c r="G69" i="122"/>
  <c r="F69" i="122"/>
  <c r="H68" i="122"/>
  <c r="G68" i="122"/>
  <c r="F68" i="122"/>
  <c r="H67" i="122"/>
  <c r="G67" i="122"/>
  <c r="F67" i="122"/>
  <c r="H66" i="122"/>
  <c r="G66" i="122"/>
  <c r="F66" i="122"/>
  <c r="H65" i="122"/>
  <c r="G65" i="122"/>
  <c r="F65" i="122"/>
  <c r="H64" i="122"/>
  <c r="G64" i="122"/>
  <c r="F64" i="122"/>
  <c r="H63" i="122"/>
  <c r="G63" i="122"/>
  <c r="F63" i="122"/>
  <c r="H62" i="122"/>
  <c r="G62" i="122"/>
  <c r="F62" i="122"/>
  <c r="H61" i="122"/>
  <c r="G61" i="122"/>
  <c r="F61" i="122"/>
  <c r="H60" i="122"/>
  <c r="G60" i="122"/>
  <c r="F60" i="122"/>
  <c r="H59" i="122"/>
  <c r="G59" i="122"/>
  <c r="F59" i="122"/>
  <c r="H58" i="122"/>
  <c r="G58" i="122"/>
  <c r="F58" i="122"/>
  <c r="H57" i="122"/>
  <c r="G57" i="122"/>
  <c r="F57" i="122"/>
  <c r="H56" i="122"/>
  <c r="G56" i="122"/>
  <c r="F56" i="122"/>
  <c r="H55" i="122"/>
  <c r="G55" i="122"/>
  <c r="F55" i="122"/>
  <c r="H54" i="122"/>
  <c r="G54" i="122"/>
  <c r="F54" i="122"/>
  <c r="H53" i="122"/>
  <c r="G53" i="122"/>
  <c r="F53" i="122"/>
  <c r="H52" i="122"/>
  <c r="G52" i="122"/>
  <c r="F52" i="122"/>
  <c r="H51" i="122"/>
  <c r="G51" i="122"/>
  <c r="F51" i="122"/>
  <c r="H50" i="122"/>
  <c r="G50" i="122"/>
  <c r="F50" i="122"/>
  <c r="H49" i="122"/>
  <c r="G49" i="122"/>
  <c r="F49" i="122"/>
  <c r="H48" i="122"/>
  <c r="G48" i="122"/>
  <c r="F48" i="122"/>
  <c r="H47" i="122"/>
  <c r="G47" i="122"/>
  <c r="F47" i="122"/>
  <c r="H46" i="122"/>
  <c r="G46" i="122"/>
  <c r="F46" i="122"/>
  <c r="H45" i="122"/>
  <c r="G45" i="122"/>
  <c r="F45" i="122"/>
  <c r="H44" i="122"/>
  <c r="G44" i="122"/>
  <c r="F44" i="122"/>
  <c r="H43" i="122"/>
  <c r="G43" i="122"/>
  <c r="F43" i="122"/>
  <c r="H42" i="122"/>
  <c r="G42" i="122"/>
  <c r="F42" i="122"/>
  <c r="H41" i="122"/>
  <c r="G41" i="122"/>
  <c r="F41" i="122"/>
  <c r="H40" i="122"/>
  <c r="G40" i="122"/>
  <c r="F40" i="122"/>
  <c r="H39" i="122"/>
  <c r="G39" i="122"/>
  <c r="F39" i="122"/>
  <c r="H38" i="122"/>
  <c r="G38" i="122"/>
  <c r="F38" i="122"/>
  <c r="H37" i="122"/>
  <c r="G37" i="122"/>
  <c r="F37" i="122"/>
  <c r="H36" i="122"/>
  <c r="G36" i="122"/>
  <c r="F36" i="122"/>
  <c r="H35" i="122"/>
  <c r="G35" i="122"/>
  <c r="F35" i="122"/>
  <c r="H34" i="122"/>
  <c r="G34" i="122"/>
  <c r="F34" i="122"/>
  <c r="H33" i="122"/>
  <c r="G33" i="122"/>
  <c r="F33" i="122"/>
  <c r="H32" i="122"/>
  <c r="G32" i="122"/>
  <c r="F32" i="122"/>
  <c r="H31" i="122"/>
  <c r="G31" i="122"/>
  <c r="F31" i="122"/>
  <c r="H30" i="122"/>
  <c r="G30" i="122"/>
  <c r="F30" i="122"/>
  <c r="H29" i="122"/>
  <c r="G29" i="122"/>
  <c r="F29" i="122"/>
  <c r="H28" i="122"/>
  <c r="G28" i="122"/>
  <c r="F28" i="122"/>
  <c r="H27" i="122"/>
  <c r="G27" i="122"/>
  <c r="F27" i="122"/>
  <c r="H26" i="122"/>
  <c r="G26" i="122"/>
  <c r="F26" i="122"/>
  <c r="H25" i="122"/>
  <c r="G25" i="122"/>
  <c r="F25" i="122"/>
  <c r="H24" i="122"/>
  <c r="G24" i="122"/>
  <c r="F24" i="122"/>
  <c r="H23" i="122"/>
  <c r="G23" i="122"/>
  <c r="F23" i="122"/>
  <c r="H22" i="122"/>
  <c r="G22" i="122"/>
  <c r="F22" i="122"/>
  <c r="H21" i="122"/>
  <c r="G21" i="122"/>
  <c r="F21" i="122"/>
  <c r="H20" i="122"/>
  <c r="G20" i="122"/>
  <c r="F20" i="122"/>
  <c r="H19" i="122"/>
  <c r="G19" i="122"/>
  <c r="F19" i="122"/>
  <c r="H18" i="122"/>
  <c r="G18" i="122"/>
  <c r="F18" i="122"/>
  <c r="H17" i="122"/>
  <c r="G17" i="122"/>
  <c r="F17" i="122"/>
  <c r="H16" i="122"/>
  <c r="G16" i="122"/>
  <c r="F16" i="122"/>
  <c r="H15" i="122"/>
  <c r="G15" i="122"/>
  <c r="F15" i="122"/>
  <c r="H14" i="122"/>
  <c r="G14" i="122"/>
  <c r="F14" i="122"/>
  <c r="H13" i="122"/>
  <c r="G13" i="122"/>
  <c r="F13" i="122"/>
  <c r="H12" i="122"/>
  <c r="G12" i="122"/>
  <c r="F12" i="122"/>
  <c r="H11" i="122"/>
  <c r="G11" i="122"/>
  <c r="F11" i="122"/>
  <c r="E5" i="122"/>
  <c r="E4" i="122"/>
  <c r="G193" i="121"/>
  <c r="H192" i="121"/>
  <c r="G192" i="121"/>
  <c r="F192" i="121"/>
  <c r="H191" i="121"/>
  <c r="G191" i="121"/>
  <c r="F191" i="121"/>
  <c r="H190" i="121"/>
  <c r="G190" i="121"/>
  <c r="F190" i="121"/>
  <c r="H189" i="121"/>
  <c r="G189" i="121"/>
  <c r="F189" i="121"/>
  <c r="H188" i="121"/>
  <c r="G188" i="121"/>
  <c r="F188" i="121"/>
  <c r="H187" i="121"/>
  <c r="G187" i="121"/>
  <c r="F187" i="121"/>
  <c r="H186" i="121"/>
  <c r="G186" i="121"/>
  <c r="F186" i="121"/>
  <c r="H185" i="121"/>
  <c r="G185" i="121"/>
  <c r="F185" i="121"/>
  <c r="H184" i="121"/>
  <c r="G184" i="121"/>
  <c r="F184" i="121"/>
  <c r="H183" i="121"/>
  <c r="G183" i="121"/>
  <c r="F183" i="121"/>
  <c r="H182" i="121"/>
  <c r="G182" i="121"/>
  <c r="F182" i="121"/>
  <c r="H181" i="121"/>
  <c r="G181" i="121"/>
  <c r="F181" i="121"/>
  <c r="H180" i="121"/>
  <c r="G180" i="121"/>
  <c r="F180" i="121"/>
  <c r="H179" i="121"/>
  <c r="G179" i="121"/>
  <c r="F179" i="121"/>
  <c r="H178" i="121"/>
  <c r="G178" i="121"/>
  <c r="F178" i="121"/>
  <c r="H177" i="121"/>
  <c r="G177" i="121"/>
  <c r="F177" i="121"/>
  <c r="H176" i="121"/>
  <c r="G176" i="121"/>
  <c r="F176" i="121"/>
  <c r="H175" i="121"/>
  <c r="G175" i="121"/>
  <c r="F175" i="121"/>
  <c r="H174" i="121"/>
  <c r="G174" i="121"/>
  <c r="F174" i="121"/>
  <c r="H173" i="121"/>
  <c r="G173" i="121"/>
  <c r="F173" i="121"/>
  <c r="H172" i="121"/>
  <c r="G172" i="121"/>
  <c r="F172" i="121"/>
  <c r="H171" i="121"/>
  <c r="G171" i="121"/>
  <c r="F171" i="121"/>
  <c r="H170" i="121"/>
  <c r="G170" i="121"/>
  <c r="F170" i="121"/>
  <c r="H169" i="121"/>
  <c r="G169" i="121"/>
  <c r="F169" i="121"/>
  <c r="H168" i="121"/>
  <c r="G168" i="121"/>
  <c r="F168" i="121"/>
  <c r="H167" i="121"/>
  <c r="G167" i="121"/>
  <c r="F167" i="121"/>
  <c r="H166" i="121"/>
  <c r="G166" i="121"/>
  <c r="F166" i="121"/>
  <c r="H165" i="121"/>
  <c r="G165" i="121"/>
  <c r="F165" i="121"/>
  <c r="H164" i="121"/>
  <c r="G164" i="121"/>
  <c r="F164" i="121"/>
  <c r="H163" i="121"/>
  <c r="G163" i="121"/>
  <c r="F163" i="121"/>
  <c r="H162" i="121"/>
  <c r="G162" i="121"/>
  <c r="F162" i="121"/>
  <c r="H161" i="121"/>
  <c r="G161" i="121"/>
  <c r="F161" i="121"/>
  <c r="H160" i="121"/>
  <c r="G160" i="121"/>
  <c r="F160" i="121"/>
  <c r="H159" i="121"/>
  <c r="G159" i="121"/>
  <c r="F159" i="121"/>
  <c r="H158" i="121"/>
  <c r="G158" i="121"/>
  <c r="F158" i="121"/>
  <c r="H157" i="121"/>
  <c r="G157" i="121"/>
  <c r="F157" i="121"/>
  <c r="H156" i="121"/>
  <c r="G156" i="121"/>
  <c r="F156" i="121"/>
  <c r="H155" i="121"/>
  <c r="G155" i="121"/>
  <c r="F155" i="121"/>
  <c r="H154" i="121"/>
  <c r="G154" i="121"/>
  <c r="F154" i="121"/>
  <c r="H153" i="121"/>
  <c r="G153" i="121"/>
  <c r="F153" i="121"/>
  <c r="H152" i="121"/>
  <c r="G152" i="121"/>
  <c r="F152" i="121"/>
  <c r="H151" i="121"/>
  <c r="G151" i="121"/>
  <c r="F151" i="121"/>
  <c r="H150" i="121"/>
  <c r="G150" i="121"/>
  <c r="F150" i="121"/>
  <c r="H149" i="121"/>
  <c r="G149" i="121"/>
  <c r="F149" i="121"/>
  <c r="H148" i="121"/>
  <c r="G148" i="121"/>
  <c r="F148" i="121"/>
  <c r="H147" i="121"/>
  <c r="G147" i="121"/>
  <c r="F147" i="121"/>
  <c r="H146" i="121"/>
  <c r="G146" i="121"/>
  <c r="F146" i="121"/>
  <c r="H145" i="121"/>
  <c r="G145" i="121"/>
  <c r="F145" i="121"/>
  <c r="H144" i="121"/>
  <c r="G144" i="121"/>
  <c r="F144" i="121"/>
  <c r="H143" i="121"/>
  <c r="G143" i="121"/>
  <c r="F143" i="121"/>
  <c r="H142" i="121"/>
  <c r="G142" i="121"/>
  <c r="F142" i="121"/>
  <c r="H141" i="121"/>
  <c r="G141" i="121"/>
  <c r="F141" i="121"/>
  <c r="H140" i="121"/>
  <c r="G140" i="121"/>
  <c r="F140" i="121"/>
  <c r="H139" i="121"/>
  <c r="G139" i="121"/>
  <c r="F139" i="121"/>
  <c r="H138" i="121"/>
  <c r="G138" i="121"/>
  <c r="F138" i="121"/>
  <c r="H137" i="121"/>
  <c r="G137" i="121"/>
  <c r="F137" i="121"/>
  <c r="H136" i="121"/>
  <c r="G136" i="121"/>
  <c r="F136" i="121"/>
  <c r="H135" i="121"/>
  <c r="G135" i="121"/>
  <c r="F135" i="121"/>
  <c r="H134" i="121"/>
  <c r="G134" i="121"/>
  <c r="F134" i="121"/>
  <c r="H133" i="121"/>
  <c r="G133" i="121"/>
  <c r="F133" i="121"/>
  <c r="H132" i="121"/>
  <c r="G132" i="121"/>
  <c r="F132" i="121"/>
  <c r="H131" i="121"/>
  <c r="G131" i="121"/>
  <c r="F131" i="121"/>
  <c r="H130" i="121"/>
  <c r="G130" i="121"/>
  <c r="F130" i="121"/>
  <c r="H129" i="121"/>
  <c r="G129" i="121"/>
  <c r="F129" i="121"/>
  <c r="H128" i="121"/>
  <c r="G128" i="121"/>
  <c r="F128" i="121"/>
  <c r="H127" i="121"/>
  <c r="G127" i="121"/>
  <c r="F127" i="121"/>
  <c r="H126" i="121"/>
  <c r="G126" i="121"/>
  <c r="F126" i="121"/>
  <c r="H125" i="121"/>
  <c r="G125" i="121"/>
  <c r="F125" i="121"/>
  <c r="H124" i="121"/>
  <c r="G124" i="121"/>
  <c r="F124" i="121"/>
  <c r="H123" i="121"/>
  <c r="G123" i="121"/>
  <c r="F123" i="121"/>
  <c r="H122" i="121"/>
  <c r="G122" i="121"/>
  <c r="F122" i="121"/>
  <c r="H121" i="121"/>
  <c r="G121" i="121"/>
  <c r="F121" i="121"/>
  <c r="H120" i="121"/>
  <c r="G120" i="121"/>
  <c r="F120" i="121"/>
  <c r="H119" i="121"/>
  <c r="G119" i="121"/>
  <c r="F119" i="121"/>
  <c r="H118" i="121"/>
  <c r="G118" i="121"/>
  <c r="F118" i="121"/>
  <c r="H117" i="121"/>
  <c r="G117" i="121"/>
  <c r="F117" i="121"/>
  <c r="H116" i="121"/>
  <c r="H115" i="121"/>
  <c r="G115" i="121"/>
  <c r="F115" i="121"/>
  <c r="H114" i="121"/>
  <c r="G114" i="121"/>
  <c r="F114" i="121"/>
  <c r="H113" i="121"/>
  <c r="G113" i="121"/>
  <c r="F113" i="121"/>
  <c r="H112" i="121"/>
  <c r="G112" i="121"/>
  <c r="F112" i="121"/>
  <c r="H111" i="121"/>
  <c r="G111" i="121"/>
  <c r="F111" i="121"/>
  <c r="H110" i="121"/>
  <c r="H109" i="121"/>
  <c r="G109" i="121"/>
  <c r="F109" i="121"/>
  <c r="H108" i="121"/>
  <c r="G108" i="121"/>
  <c r="F108" i="121"/>
  <c r="H107" i="121"/>
  <c r="G107" i="121"/>
  <c r="F107" i="121"/>
  <c r="H106" i="121"/>
  <c r="G106" i="121"/>
  <c r="F106" i="121"/>
  <c r="H105" i="121"/>
  <c r="G105" i="121"/>
  <c r="F105" i="121"/>
  <c r="H104" i="121"/>
  <c r="G104" i="121"/>
  <c r="F104" i="121"/>
  <c r="H103" i="121"/>
  <c r="G103" i="121"/>
  <c r="F103" i="121"/>
  <c r="H102" i="121"/>
  <c r="G102" i="121"/>
  <c r="F102" i="121"/>
  <c r="H101" i="121"/>
  <c r="G101" i="121"/>
  <c r="F101" i="121"/>
  <c r="H100" i="121"/>
  <c r="G100" i="121"/>
  <c r="F100" i="121"/>
  <c r="H99" i="121"/>
  <c r="G99" i="121"/>
  <c r="F99" i="121"/>
  <c r="H98" i="121"/>
  <c r="G98" i="121"/>
  <c r="F98" i="121"/>
  <c r="H97" i="121"/>
  <c r="G97" i="121"/>
  <c r="F97" i="121"/>
  <c r="H96" i="121"/>
  <c r="G96" i="121"/>
  <c r="F96" i="121"/>
  <c r="H95" i="121"/>
  <c r="G95" i="121"/>
  <c r="F95" i="121"/>
  <c r="H94" i="121"/>
  <c r="G94" i="121"/>
  <c r="F94" i="121"/>
  <c r="H93" i="121"/>
  <c r="G93" i="121"/>
  <c r="F93" i="121"/>
  <c r="H92" i="121"/>
  <c r="G92" i="121"/>
  <c r="F92" i="121"/>
  <c r="H91" i="121"/>
  <c r="G91" i="121"/>
  <c r="F91" i="121"/>
  <c r="H90" i="121"/>
  <c r="G90" i="121"/>
  <c r="F90" i="121"/>
  <c r="H89" i="121"/>
  <c r="G89" i="121"/>
  <c r="F89" i="121"/>
  <c r="H88" i="121"/>
  <c r="G88" i="121"/>
  <c r="F88" i="121"/>
  <c r="H87" i="121"/>
  <c r="G87" i="121"/>
  <c r="F87" i="121"/>
  <c r="H86" i="121"/>
  <c r="G86" i="121"/>
  <c r="F86" i="121"/>
  <c r="H85" i="121"/>
  <c r="G85" i="121"/>
  <c r="F85" i="121"/>
  <c r="H84" i="121"/>
  <c r="G84" i="121"/>
  <c r="F84" i="121"/>
  <c r="H83" i="121"/>
  <c r="H82" i="121"/>
  <c r="H81" i="121"/>
  <c r="G81" i="121"/>
  <c r="F81" i="121"/>
  <c r="H80" i="121"/>
  <c r="G80" i="121"/>
  <c r="F80" i="121"/>
  <c r="H79" i="121"/>
  <c r="G79" i="121"/>
  <c r="F79" i="121"/>
  <c r="H78" i="121"/>
  <c r="G78" i="121"/>
  <c r="F78" i="121"/>
  <c r="H77" i="121"/>
  <c r="G77" i="121"/>
  <c r="F77" i="121"/>
  <c r="H76" i="121"/>
  <c r="G76" i="121"/>
  <c r="F76" i="121"/>
  <c r="H75" i="121"/>
  <c r="G75" i="121"/>
  <c r="F75" i="121"/>
  <c r="H74" i="121"/>
  <c r="G74" i="121"/>
  <c r="F74" i="121"/>
  <c r="H73" i="121"/>
  <c r="G73" i="121"/>
  <c r="F73" i="121"/>
  <c r="H72" i="121"/>
  <c r="G72" i="121"/>
  <c r="F72" i="121"/>
  <c r="H71" i="121"/>
  <c r="G71" i="121"/>
  <c r="F71" i="121"/>
  <c r="H70" i="121"/>
  <c r="G70" i="121"/>
  <c r="F70" i="121"/>
  <c r="H69" i="121"/>
  <c r="G69" i="121"/>
  <c r="F69" i="121"/>
  <c r="H68" i="121"/>
  <c r="G68" i="121"/>
  <c r="F68" i="121"/>
  <c r="H67" i="121"/>
  <c r="G67" i="121"/>
  <c r="F67" i="121"/>
  <c r="H66" i="121"/>
  <c r="G66" i="121"/>
  <c r="F66" i="121"/>
  <c r="H65" i="121"/>
  <c r="G65" i="121"/>
  <c r="F65" i="121"/>
  <c r="H64" i="121"/>
  <c r="G64" i="121"/>
  <c r="F64" i="121"/>
  <c r="H63" i="121"/>
  <c r="G63" i="121"/>
  <c r="F63" i="121"/>
  <c r="H62" i="121"/>
  <c r="G62" i="121"/>
  <c r="F62" i="121"/>
  <c r="H61" i="121"/>
  <c r="G61" i="121"/>
  <c r="F61" i="121"/>
  <c r="H60" i="121"/>
  <c r="G60" i="121"/>
  <c r="F60" i="121"/>
  <c r="H59" i="121"/>
  <c r="G59" i="121"/>
  <c r="F59" i="121"/>
  <c r="H58" i="121"/>
  <c r="G58" i="121"/>
  <c r="F58" i="121"/>
  <c r="H57" i="121"/>
  <c r="G57" i="121"/>
  <c r="F57" i="121"/>
  <c r="H56" i="121"/>
  <c r="G56" i="121"/>
  <c r="F56" i="121"/>
  <c r="H55" i="121"/>
  <c r="G55" i="121"/>
  <c r="F55" i="121"/>
  <c r="H54" i="121"/>
  <c r="G54" i="121"/>
  <c r="F54" i="121"/>
  <c r="H53" i="121"/>
  <c r="G53" i="121"/>
  <c r="F53" i="121"/>
  <c r="H52" i="121"/>
  <c r="G52" i="121"/>
  <c r="F52" i="121"/>
  <c r="H51" i="121"/>
  <c r="G51" i="121"/>
  <c r="F51" i="121"/>
  <c r="H50" i="121"/>
  <c r="G50" i="121"/>
  <c r="F50" i="121"/>
  <c r="H49" i="121"/>
  <c r="G49" i="121"/>
  <c r="F49" i="121"/>
  <c r="H48" i="121"/>
  <c r="G48" i="121"/>
  <c r="F48" i="121"/>
  <c r="H47" i="121"/>
  <c r="G47" i="121"/>
  <c r="F47" i="121"/>
  <c r="H46" i="121"/>
  <c r="G46" i="121"/>
  <c r="F46" i="121"/>
  <c r="H45" i="121"/>
  <c r="G45" i="121"/>
  <c r="F45" i="121"/>
  <c r="H44" i="121"/>
  <c r="G44" i="121"/>
  <c r="F44" i="121"/>
  <c r="H43" i="121"/>
  <c r="G43" i="121"/>
  <c r="F43" i="121"/>
  <c r="H42" i="121"/>
  <c r="G42" i="121"/>
  <c r="F42" i="121"/>
  <c r="H41" i="121"/>
  <c r="G41" i="121"/>
  <c r="F41" i="121"/>
  <c r="H40" i="121"/>
  <c r="G40" i="121"/>
  <c r="F40" i="121"/>
  <c r="H39" i="121"/>
  <c r="G39" i="121"/>
  <c r="F39" i="121"/>
  <c r="H38" i="121"/>
  <c r="G38" i="121"/>
  <c r="F38" i="121"/>
  <c r="H37" i="121"/>
  <c r="G37" i="121"/>
  <c r="F37" i="121"/>
  <c r="H36" i="121"/>
  <c r="G36" i="121"/>
  <c r="F36" i="121"/>
  <c r="H35" i="121"/>
  <c r="G35" i="121"/>
  <c r="F35" i="121"/>
  <c r="H34" i="121"/>
  <c r="G34" i="121"/>
  <c r="F34" i="121"/>
  <c r="H33" i="121"/>
  <c r="G33" i="121"/>
  <c r="F33" i="121"/>
  <c r="H32" i="121"/>
  <c r="G32" i="121"/>
  <c r="F32" i="121"/>
  <c r="H31" i="121"/>
  <c r="G31" i="121"/>
  <c r="F31" i="121"/>
  <c r="H30" i="121"/>
  <c r="G30" i="121"/>
  <c r="F30" i="121"/>
  <c r="H29" i="121"/>
  <c r="G29" i="121"/>
  <c r="F29" i="121"/>
  <c r="H28" i="121"/>
  <c r="G28" i="121"/>
  <c r="F28" i="121"/>
  <c r="H27" i="121"/>
  <c r="G27" i="121"/>
  <c r="F27" i="121"/>
  <c r="H26" i="121"/>
  <c r="G26" i="121"/>
  <c r="F26" i="121"/>
  <c r="H25" i="121"/>
  <c r="G25" i="121"/>
  <c r="F25" i="121"/>
  <c r="H24" i="121"/>
  <c r="G24" i="121"/>
  <c r="F24" i="121"/>
  <c r="H23" i="121"/>
  <c r="G23" i="121"/>
  <c r="F23" i="121"/>
  <c r="H22" i="121"/>
  <c r="G22" i="121"/>
  <c r="F22" i="121"/>
  <c r="H21" i="121"/>
  <c r="G21" i="121"/>
  <c r="F21" i="121"/>
  <c r="H20" i="121"/>
  <c r="G20" i="121"/>
  <c r="F20" i="121"/>
  <c r="H19" i="121"/>
  <c r="G19" i="121"/>
  <c r="F19" i="121"/>
  <c r="H18" i="121"/>
  <c r="G18" i="121"/>
  <c r="F18" i="121"/>
  <c r="H17" i="121"/>
  <c r="G17" i="121"/>
  <c r="F17" i="121"/>
  <c r="H16" i="121"/>
  <c r="G16" i="121"/>
  <c r="F16" i="121"/>
  <c r="H15" i="121"/>
  <c r="G15" i="121"/>
  <c r="F15" i="121"/>
  <c r="H14" i="121"/>
  <c r="G14" i="121"/>
  <c r="F14" i="121"/>
  <c r="H13" i="121"/>
  <c r="G13" i="121"/>
  <c r="F13" i="121"/>
  <c r="H12" i="121"/>
  <c r="G12" i="121"/>
  <c r="F12" i="121"/>
  <c r="H11" i="121"/>
  <c r="G11" i="121"/>
  <c r="F11" i="121"/>
  <c r="E5" i="121"/>
  <c r="E4" i="121"/>
  <c r="G193" i="120"/>
  <c r="H192" i="120"/>
  <c r="G192" i="120"/>
  <c r="F192" i="120"/>
  <c r="H191" i="120"/>
  <c r="G191" i="120"/>
  <c r="F191" i="120"/>
  <c r="H190" i="120"/>
  <c r="G190" i="120"/>
  <c r="F190" i="120"/>
  <c r="H189" i="120"/>
  <c r="G189" i="120"/>
  <c r="F189" i="120"/>
  <c r="H188" i="120"/>
  <c r="G188" i="120"/>
  <c r="F188" i="120"/>
  <c r="H187" i="120"/>
  <c r="G187" i="120"/>
  <c r="F187" i="120"/>
  <c r="H186" i="120"/>
  <c r="G186" i="120"/>
  <c r="F186" i="120"/>
  <c r="H185" i="120"/>
  <c r="G185" i="120"/>
  <c r="F185" i="120"/>
  <c r="H184" i="120"/>
  <c r="G184" i="120"/>
  <c r="F184" i="120"/>
  <c r="H183" i="120"/>
  <c r="G183" i="120"/>
  <c r="F183" i="120"/>
  <c r="H182" i="120"/>
  <c r="G182" i="120"/>
  <c r="F182" i="120"/>
  <c r="H181" i="120"/>
  <c r="G181" i="120"/>
  <c r="F181" i="120"/>
  <c r="H180" i="120"/>
  <c r="G180" i="120"/>
  <c r="F180" i="120"/>
  <c r="H179" i="120"/>
  <c r="G179" i="120"/>
  <c r="F179" i="120"/>
  <c r="H178" i="120"/>
  <c r="G178" i="120"/>
  <c r="F178" i="120"/>
  <c r="H177" i="120"/>
  <c r="G177" i="120"/>
  <c r="F177" i="120"/>
  <c r="H176" i="120"/>
  <c r="G176" i="120"/>
  <c r="F176" i="120"/>
  <c r="H175" i="120"/>
  <c r="G175" i="120"/>
  <c r="F175" i="120"/>
  <c r="H174" i="120"/>
  <c r="G174" i="120"/>
  <c r="F174" i="120"/>
  <c r="H173" i="120"/>
  <c r="G173" i="120"/>
  <c r="F173" i="120"/>
  <c r="H172" i="120"/>
  <c r="G172" i="120"/>
  <c r="F172" i="120"/>
  <c r="H171" i="120"/>
  <c r="G171" i="120"/>
  <c r="F171" i="120"/>
  <c r="H170" i="120"/>
  <c r="G170" i="120"/>
  <c r="F170" i="120"/>
  <c r="H169" i="120"/>
  <c r="G169" i="120"/>
  <c r="F169" i="120"/>
  <c r="H168" i="120"/>
  <c r="G168" i="120"/>
  <c r="F168" i="120"/>
  <c r="H167" i="120"/>
  <c r="G167" i="120"/>
  <c r="F167" i="120"/>
  <c r="H166" i="120"/>
  <c r="G166" i="120"/>
  <c r="F166" i="120"/>
  <c r="H165" i="120"/>
  <c r="G165" i="120"/>
  <c r="F165" i="120"/>
  <c r="H164" i="120"/>
  <c r="G164" i="120"/>
  <c r="F164" i="120"/>
  <c r="H163" i="120"/>
  <c r="G163" i="120"/>
  <c r="F163" i="120"/>
  <c r="H162" i="120"/>
  <c r="G162" i="120"/>
  <c r="F162" i="120"/>
  <c r="H161" i="120"/>
  <c r="G161" i="120"/>
  <c r="F161" i="120"/>
  <c r="H160" i="120"/>
  <c r="G160" i="120"/>
  <c r="F160" i="120"/>
  <c r="H159" i="120"/>
  <c r="G159" i="120"/>
  <c r="F159" i="120"/>
  <c r="H158" i="120"/>
  <c r="G158" i="120"/>
  <c r="F158" i="120"/>
  <c r="H157" i="120"/>
  <c r="G157" i="120"/>
  <c r="F157" i="120"/>
  <c r="H156" i="120"/>
  <c r="G156" i="120"/>
  <c r="F156" i="120"/>
  <c r="H155" i="120"/>
  <c r="G155" i="120"/>
  <c r="F155" i="120"/>
  <c r="H154" i="120"/>
  <c r="G154" i="120"/>
  <c r="F154" i="120"/>
  <c r="H153" i="120"/>
  <c r="G153" i="120"/>
  <c r="F153" i="120"/>
  <c r="H152" i="120"/>
  <c r="G152" i="120"/>
  <c r="F152" i="120"/>
  <c r="H151" i="120"/>
  <c r="G151" i="120"/>
  <c r="F151" i="120"/>
  <c r="H150" i="120"/>
  <c r="G150" i="120"/>
  <c r="F150" i="120"/>
  <c r="H149" i="120"/>
  <c r="G149" i="120"/>
  <c r="F149" i="120"/>
  <c r="H148" i="120"/>
  <c r="G148" i="120"/>
  <c r="F148" i="120"/>
  <c r="H147" i="120"/>
  <c r="G147" i="120"/>
  <c r="F147" i="120"/>
  <c r="H146" i="120"/>
  <c r="G146" i="120"/>
  <c r="F146" i="120"/>
  <c r="H145" i="120"/>
  <c r="G145" i="120"/>
  <c r="F145" i="120"/>
  <c r="H144" i="120"/>
  <c r="G144" i="120"/>
  <c r="F144" i="120"/>
  <c r="H143" i="120"/>
  <c r="G143" i="120"/>
  <c r="F143" i="120"/>
  <c r="H142" i="120"/>
  <c r="G142" i="120"/>
  <c r="F142" i="120"/>
  <c r="H141" i="120"/>
  <c r="G141" i="120"/>
  <c r="F141" i="120"/>
  <c r="H140" i="120"/>
  <c r="G140" i="120"/>
  <c r="F140" i="120"/>
  <c r="H139" i="120"/>
  <c r="G139" i="120"/>
  <c r="F139" i="120"/>
  <c r="H138" i="120"/>
  <c r="G138" i="120"/>
  <c r="F138" i="120"/>
  <c r="H137" i="120"/>
  <c r="G137" i="120"/>
  <c r="F137" i="120"/>
  <c r="H136" i="120"/>
  <c r="G136" i="120"/>
  <c r="F136" i="120"/>
  <c r="H135" i="120"/>
  <c r="G135" i="120"/>
  <c r="F135" i="120"/>
  <c r="H134" i="120"/>
  <c r="G134" i="120"/>
  <c r="F134" i="120"/>
  <c r="H133" i="120"/>
  <c r="F4" i="120" s="1"/>
  <c r="G133" i="120"/>
  <c r="F133" i="120"/>
  <c r="H132" i="120"/>
  <c r="G132" i="120"/>
  <c r="F132" i="120"/>
  <c r="H131" i="120"/>
  <c r="G131" i="120"/>
  <c r="F131" i="120"/>
  <c r="H130" i="120"/>
  <c r="G130" i="120"/>
  <c r="F130" i="120"/>
  <c r="H129" i="120"/>
  <c r="G129" i="120"/>
  <c r="F129" i="120"/>
  <c r="H128" i="120"/>
  <c r="G128" i="120"/>
  <c r="F128" i="120"/>
  <c r="H127" i="120"/>
  <c r="G127" i="120"/>
  <c r="F127" i="120"/>
  <c r="H126" i="120"/>
  <c r="G126" i="120"/>
  <c r="F126" i="120"/>
  <c r="H125" i="120"/>
  <c r="G125" i="120"/>
  <c r="F125" i="120"/>
  <c r="H124" i="120"/>
  <c r="G124" i="120"/>
  <c r="F124" i="120"/>
  <c r="H123" i="120"/>
  <c r="G123" i="120"/>
  <c r="F123" i="120"/>
  <c r="H122" i="120"/>
  <c r="G122" i="120"/>
  <c r="F122" i="120"/>
  <c r="H121" i="120"/>
  <c r="G121" i="120"/>
  <c r="F121" i="120"/>
  <c r="H120" i="120"/>
  <c r="G120" i="120"/>
  <c r="F120" i="120"/>
  <c r="H119" i="120"/>
  <c r="G119" i="120"/>
  <c r="F119" i="120"/>
  <c r="H118" i="120"/>
  <c r="G118" i="120"/>
  <c r="F118" i="120"/>
  <c r="H117" i="120"/>
  <c r="G117" i="120"/>
  <c r="F117" i="120"/>
  <c r="H116" i="120"/>
  <c r="H115" i="120"/>
  <c r="G115" i="120"/>
  <c r="F115" i="120"/>
  <c r="H114" i="120"/>
  <c r="G114" i="120"/>
  <c r="F114" i="120"/>
  <c r="H113" i="120"/>
  <c r="G113" i="120"/>
  <c r="F113" i="120"/>
  <c r="H112" i="120"/>
  <c r="G112" i="120"/>
  <c r="F112" i="120"/>
  <c r="H111" i="120"/>
  <c r="G111" i="120"/>
  <c r="F111" i="120"/>
  <c r="H110" i="120"/>
  <c r="H109" i="120"/>
  <c r="G109" i="120"/>
  <c r="F109" i="120"/>
  <c r="H108" i="120"/>
  <c r="G108" i="120"/>
  <c r="F108" i="120"/>
  <c r="H107" i="120"/>
  <c r="G107" i="120"/>
  <c r="F107" i="120"/>
  <c r="H106" i="120"/>
  <c r="G106" i="120"/>
  <c r="F106" i="120"/>
  <c r="H105" i="120"/>
  <c r="G105" i="120"/>
  <c r="F105" i="120"/>
  <c r="H104" i="120"/>
  <c r="G104" i="120"/>
  <c r="F104" i="120"/>
  <c r="H103" i="120"/>
  <c r="G103" i="120"/>
  <c r="F103" i="120"/>
  <c r="H102" i="120"/>
  <c r="G102" i="120"/>
  <c r="F102" i="120"/>
  <c r="H101" i="120"/>
  <c r="G101" i="120"/>
  <c r="F101" i="120"/>
  <c r="H100" i="120"/>
  <c r="G100" i="120"/>
  <c r="F100" i="120"/>
  <c r="H99" i="120"/>
  <c r="G99" i="120"/>
  <c r="F99" i="120"/>
  <c r="H98" i="120"/>
  <c r="G98" i="120"/>
  <c r="F98" i="120"/>
  <c r="H97" i="120"/>
  <c r="G97" i="120"/>
  <c r="F97" i="120"/>
  <c r="H96" i="120"/>
  <c r="G96" i="120"/>
  <c r="F96" i="120"/>
  <c r="H95" i="120"/>
  <c r="G95" i="120"/>
  <c r="F95" i="120"/>
  <c r="H94" i="120"/>
  <c r="G94" i="120"/>
  <c r="F94" i="120"/>
  <c r="H93" i="120"/>
  <c r="G93" i="120"/>
  <c r="F93" i="120"/>
  <c r="H92" i="120"/>
  <c r="G92" i="120"/>
  <c r="F92" i="120"/>
  <c r="H91" i="120"/>
  <c r="G91" i="120"/>
  <c r="F91" i="120"/>
  <c r="H90" i="120"/>
  <c r="G90" i="120"/>
  <c r="F90" i="120"/>
  <c r="H89" i="120"/>
  <c r="G89" i="120"/>
  <c r="F89" i="120"/>
  <c r="H88" i="120"/>
  <c r="G88" i="120"/>
  <c r="F88" i="120"/>
  <c r="H87" i="120"/>
  <c r="G87" i="120"/>
  <c r="F87" i="120"/>
  <c r="H86" i="120"/>
  <c r="G86" i="120"/>
  <c r="F86" i="120"/>
  <c r="H85" i="120"/>
  <c r="G85" i="120"/>
  <c r="F85" i="120"/>
  <c r="H84" i="120"/>
  <c r="G84" i="120"/>
  <c r="F84" i="120"/>
  <c r="H83" i="120"/>
  <c r="H82" i="120"/>
  <c r="H81" i="120"/>
  <c r="G81" i="120"/>
  <c r="F81" i="120"/>
  <c r="H80" i="120"/>
  <c r="G80" i="120"/>
  <c r="F80" i="120"/>
  <c r="H79" i="120"/>
  <c r="G79" i="120"/>
  <c r="F79" i="120"/>
  <c r="H78" i="120"/>
  <c r="G78" i="120"/>
  <c r="F78" i="120"/>
  <c r="H77" i="120"/>
  <c r="G77" i="120"/>
  <c r="F77" i="120"/>
  <c r="H76" i="120"/>
  <c r="G76" i="120"/>
  <c r="F76" i="120"/>
  <c r="H75" i="120"/>
  <c r="G75" i="120"/>
  <c r="F75" i="120"/>
  <c r="H74" i="120"/>
  <c r="G74" i="120"/>
  <c r="F74" i="120"/>
  <c r="H73" i="120"/>
  <c r="G73" i="120"/>
  <c r="F73" i="120"/>
  <c r="H72" i="120"/>
  <c r="G72" i="120"/>
  <c r="F72" i="120"/>
  <c r="H71" i="120"/>
  <c r="G71" i="120"/>
  <c r="F71" i="120"/>
  <c r="H70" i="120"/>
  <c r="G70" i="120"/>
  <c r="F70" i="120"/>
  <c r="H69" i="120"/>
  <c r="G69" i="120"/>
  <c r="F69" i="120"/>
  <c r="H68" i="120"/>
  <c r="G68" i="120"/>
  <c r="F68" i="120"/>
  <c r="H67" i="120"/>
  <c r="G67" i="120"/>
  <c r="F67" i="120"/>
  <c r="H66" i="120"/>
  <c r="G66" i="120"/>
  <c r="F66" i="120"/>
  <c r="H65" i="120"/>
  <c r="G65" i="120"/>
  <c r="F65" i="120"/>
  <c r="H64" i="120"/>
  <c r="G64" i="120"/>
  <c r="F64" i="120"/>
  <c r="H63" i="120"/>
  <c r="G63" i="120"/>
  <c r="F63" i="120"/>
  <c r="H62" i="120"/>
  <c r="G62" i="120"/>
  <c r="F62" i="120"/>
  <c r="H61" i="120"/>
  <c r="G61" i="120"/>
  <c r="F61" i="120"/>
  <c r="H60" i="120"/>
  <c r="G60" i="120"/>
  <c r="F60" i="120"/>
  <c r="H59" i="120"/>
  <c r="G59" i="120"/>
  <c r="F59" i="120"/>
  <c r="H58" i="120"/>
  <c r="G58" i="120"/>
  <c r="F58" i="120"/>
  <c r="H57" i="120"/>
  <c r="G57" i="120"/>
  <c r="F57" i="120"/>
  <c r="H56" i="120"/>
  <c r="G56" i="120"/>
  <c r="F56" i="120"/>
  <c r="H55" i="120"/>
  <c r="G55" i="120"/>
  <c r="F55" i="120"/>
  <c r="H54" i="120"/>
  <c r="G54" i="120"/>
  <c r="F54" i="120"/>
  <c r="H53" i="120"/>
  <c r="G53" i="120"/>
  <c r="F53" i="120"/>
  <c r="H52" i="120"/>
  <c r="G52" i="120"/>
  <c r="F52" i="120"/>
  <c r="H51" i="120"/>
  <c r="G51" i="120"/>
  <c r="F51" i="120"/>
  <c r="H50" i="120"/>
  <c r="G50" i="120"/>
  <c r="F50" i="120"/>
  <c r="H49" i="120"/>
  <c r="G49" i="120"/>
  <c r="F49" i="120"/>
  <c r="H48" i="120"/>
  <c r="G48" i="120"/>
  <c r="F48" i="120"/>
  <c r="H47" i="120"/>
  <c r="G47" i="120"/>
  <c r="F47" i="120"/>
  <c r="H46" i="120"/>
  <c r="G46" i="120"/>
  <c r="F46" i="120"/>
  <c r="H45" i="120"/>
  <c r="G45" i="120"/>
  <c r="F45" i="120"/>
  <c r="H44" i="120"/>
  <c r="G44" i="120"/>
  <c r="F44" i="120"/>
  <c r="H43" i="120"/>
  <c r="G43" i="120"/>
  <c r="F43" i="120"/>
  <c r="H42" i="120"/>
  <c r="G42" i="120"/>
  <c r="F42" i="120"/>
  <c r="H41" i="120"/>
  <c r="G41" i="120"/>
  <c r="F41" i="120"/>
  <c r="H40" i="120"/>
  <c r="G40" i="120"/>
  <c r="F40" i="120"/>
  <c r="H39" i="120"/>
  <c r="G39" i="120"/>
  <c r="F39" i="120"/>
  <c r="H38" i="120"/>
  <c r="G38" i="120"/>
  <c r="F38" i="120"/>
  <c r="H37" i="120"/>
  <c r="G37" i="120"/>
  <c r="F37" i="120"/>
  <c r="H36" i="120"/>
  <c r="G36" i="120"/>
  <c r="F36" i="120"/>
  <c r="H35" i="120"/>
  <c r="G35" i="120"/>
  <c r="F35" i="120"/>
  <c r="H34" i="120"/>
  <c r="G34" i="120"/>
  <c r="F34" i="120"/>
  <c r="H33" i="120"/>
  <c r="G33" i="120"/>
  <c r="F33" i="120"/>
  <c r="H32" i="120"/>
  <c r="G32" i="120"/>
  <c r="F32" i="120"/>
  <c r="H31" i="120"/>
  <c r="G31" i="120"/>
  <c r="F31" i="120"/>
  <c r="H30" i="120"/>
  <c r="G30" i="120"/>
  <c r="F30" i="120"/>
  <c r="H29" i="120"/>
  <c r="G29" i="120"/>
  <c r="F29" i="120"/>
  <c r="H28" i="120"/>
  <c r="G28" i="120"/>
  <c r="F28" i="120"/>
  <c r="H27" i="120"/>
  <c r="G27" i="120"/>
  <c r="F27" i="120"/>
  <c r="H26" i="120"/>
  <c r="G26" i="120"/>
  <c r="F26" i="120"/>
  <c r="H25" i="120"/>
  <c r="G25" i="120"/>
  <c r="F25" i="120"/>
  <c r="H24" i="120"/>
  <c r="G24" i="120"/>
  <c r="F24" i="120"/>
  <c r="H23" i="120"/>
  <c r="G23" i="120"/>
  <c r="F23" i="120"/>
  <c r="H22" i="120"/>
  <c r="G22" i="120"/>
  <c r="F22" i="120"/>
  <c r="H21" i="120"/>
  <c r="G21" i="120"/>
  <c r="F21" i="120"/>
  <c r="H20" i="120"/>
  <c r="G20" i="120"/>
  <c r="F20" i="120"/>
  <c r="H19" i="120"/>
  <c r="G19" i="120"/>
  <c r="F19" i="120"/>
  <c r="H18" i="120"/>
  <c r="G18" i="120"/>
  <c r="F18" i="120"/>
  <c r="H17" i="120"/>
  <c r="G17" i="120"/>
  <c r="F17" i="120"/>
  <c r="H16" i="120"/>
  <c r="G16" i="120"/>
  <c r="F16" i="120"/>
  <c r="H15" i="120"/>
  <c r="G15" i="120"/>
  <c r="F15" i="120"/>
  <c r="H14" i="120"/>
  <c r="G14" i="120"/>
  <c r="F14" i="120"/>
  <c r="H13" i="120"/>
  <c r="G13" i="120"/>
  <c r="F13" i="120"/>
  <c r="H12" i="120"/>
  <c r="G12" i="120"/>
  <c r="F12" i="120"/>
  <c r="H11" i="120"/>
  <c r="G11" i="120"/>
  <c r="F11" i="120"/>
  <c r="E6" i="120"/>
  <c r="E5" i="120"/>
  <c r="E4" i="120"/>
  <c r="G193" i="119"/>
  <c r="H192" i="119"/>
  <c r="G192" i="119"/>
  <c r="F192" i="119"/>
  <c r="H191" i="119"/>
  <c r="G191" i="119"/>
  <c r="F191" i="119"/>
  <c r="H190" i="119"/>
  <c r="G190" i="119"/>
  <c r="F190" i="119"/>
  <c r="H189" i="119"/>
  <c r="G189" i="119"/>
  <c r="F189" i="119"/>
  <c r="H188" i="119"/>
  <c r="G188" i="119"/>
  <c r="F188" i="119"/>
  <c r="H187" i="119"/>
  <c r="G187" i="119"/>
  <c r="F187" i="119"/>
  <c r="H186" i="119"/>
  <c r="G186" i="119"/>
  <c r="F186" i="119"/>
  <c r="H185" i="119"/>
  <c r="G185" i="119"/>
  <c r="F185" i="119"/>
  <c r="H184" i="119"/>
  <c r="G184" i="119"/>
  <c r="F184" i="119"/>
  <c r="H183" i="119"/>
  <c r="G183" i="119"/>
  <c r="F183" i="119"/>
  <c r="H182" i="119"/>
  <c r="G182" i="119"/>
  <c r="F182" i="119"/>
  <c r="H181" i="119"/>
  <c r="G181" i="119"/>
  <c r="F181" i="119"/>
  <c r="H180" i="119"/>
  <c r="G180" i="119"/>
  <c r="F180" i="119"/>
  <c r="H179" i="119"/>
  <c r="G179" i="119"/>
  <c r="F179" i="119"/>
  <c r="H178" i="119"/>
  <c r="G178" i="119"/>
  <c r="F178" i="119"/>
  <c r="H177" i="119"/>
  <c r="G177" i="119"/>
  <c r="F177" i="119"/>
  <c r="H176" i="119"/>
  <c r="G176" i="119"/>
  <c r="F176" i="119"/>
  <c r="H175" i="119"/>
  <c r="G175" i="119"/>
  <c r="F175" i="119"/>
  <c r="H174" i="119"/>
  <c r="G174" i="119"/>
  <c r="F174" i="119"/>
  <c r="H173" i="119"/>
  <c r="G173" i="119"/>
  <c r="F173" i="119"/>
  <c r="H172" i="119"/>
  <c r="G172" i="119"/>
  <c r="F172" i="119"/>
  <c r="H171" i="119"/>
  <c r="G171" i="119"/>
  <c r="F171" i="119"/>
  <c r="H170" i="119"/>
  <c r="G170" i="119"/>
  <c r="F170" i="119"/>
  <c r="H169" i="119"/>
  <c r="G169" i="119"/>
  <c r="F169" i="119"/>
  <c r="H168" i="119"/>
  <c r="G168" i="119"/>
  <c r="F168" i="119"/>
  <c r="H167" i="119"/>
  <c r="G167" i="119"/>
  <c r="F167" i="119"/>
  <c r="H166" i="119"/>
  <c r="G166" i="119"/>
  <c r="F166" i="119"/>
  <c r="H165" i="119"/>
  <c r="G165" i="119"/>
  <c r="F165" i="119"/>
  <c r="H164" i="119"/>
  <c r="G164" i="119"/>
  <c r="F164" i="119"/>
  <c r="H163" i="119"/>
  <c r="G163" i="119"/>
  <c r="F163" i="119"/>
  <c r="H162" i="119"/>
  <c r="G162" i="119"/>
  <c r="F162" i="119"/>
  <c r="H161" i="119"/>
  <c r="G161" i="119"/>
  <c r="F161" i="119"/>
  <c r="H160" i="119"/>
  <c r="G160" i="119"/>
  <c r="F160" i="119"/>
  <c r="H159" i="119"/>
  <c r="G159" i="119"/>
  <c r="F159" i="119"/>
  <c r="H158" i="119"/>
  <c r="G158" i="119"/>
  <c r="F158" i="119"/>
  <c r="H157" i="119"/>
  <c r="G157" i="119"/>
  <c r="F157" i="119"/>
  <c r="H156" i="119"/>
  <c r="G156" i="119"/>
  <c r="F156" i="119"/>
  <c r="H155" i="119"/>
  <c r="G155" i="119"/>
  <c r="F155" i="119"/>
  <c r="H154" i="119"/>
  <c r="G154" i="119"/>
  <c r="F154" i="119"/>
  <c r="H153" i="119"/>
  <c r="G153" i="119"/>
  <c r="F153" i="119"/>
  <c r="H152" i="119"/>
  <c r="G152" i="119"/>
  <c r="F152" i="119"/>
  <c r="H151" i="119"/>
  <c r="F4" i="119" s="1"/>
  <c r="G151" i="119"/>
  <c r="F151" i="119"/>
  <c r="H150" i="119"/>
  <c r="G150" i="119"/>
  <c r="F150" i="119"/>
  <c r="H149" i="119"/>
  <c r="G149" i="119"/>
  <c r="F149" i="119"/>
  <c r="H148" i="119"/>
  <c r="G148" i="119"/>
  <c r="F148" i="119"/>
  <c r="H147" i="119"/>
  <c r="G147" i="119"/>
  <c r="F147" i="119"/>
  <c r="H146" i="119"/>
  <c r="G146" i="119"/>
  <c r="F146" i="119"/>
  <c r="H145" i="119"/>
  <c r="G145" i="119"/>
  <c r="F145" i="119"/>
  <c r="H144" i="119"/>
  <c r="G144" i="119"/>
  <c r="F144" i="119"/>
  <c r="H143" i="119"/>
  <c r="G143" i="119"/>
  <c r="F143" i="119"/>
  <c r="H142" i="119"/>
  <c r="G142" i="119"/>
  <c r="F142" i="119"/>
  <c r="H141" i="119"/>
  <c r="G141" i="119"/>
  <c r="F141" i="119"/>
  <c r="H140" i="119"/>
  <c r="G140" i="119"/>
  <c r="F140" i="119"/>
  <c r="H139" i="119"/>
  <c r="G139" i="119"/>
  <c r="F139" i="119"/>
  <c r="H138" i="119"/>
  <c r="G138" i="119"/>
  <c r="F138" i="119"/>
  <c r="H137" i="119"/>
  <c r="G137" i="119"/>
  <c r="F137" i="119"/>
  <c r="H136" i="119"/>
  <c r="G136" i="119"/>
  <c r="F136" i="119"/>
  <c r="H135" i="119"/>
  <c r="G135" i="119"/>
  <c r="F135" i="119"/>
  <c r="H134" i="119"/>
  <c r="G134" i="119"/>
  <c r="F134" i="119"/>
  <c r="H133" i="119"/>
  <c r="G133" i="119"/>
  <c r="F133" i="119"/>
  <c r="H132" i="119"/>
  <c r="G132" i="119"/>
  <c r="F132" i="119"/>
  <c r="H131" i="119"/>
  <c r="G131" i="119"/>
  <c r="F131" i="119"/>
  <c r="H130" i="119"/>
  <c r="G130" i="119"/>
  <c r="F130" i="119"/>
  <c r="H129" i="119"/>
  <c r="G129" i="119"/>
  <c r="F129" i="119"/>
  <c r="H128" i="119"/>
  <c r="G128" i="119"/>
  <c r="F128" i="119"/>
  <c r="H127" i="119"/>
  <c r="G127" i="119"/>
  <c r="F127" i="119"/>
  <c r="H126" i="119"/>
  <c r="G126" i="119"/>
  <c r="F126" i="119"/>
  <c r="H125" i="119"/>
  <c r="G125" i="119"/>
  <c r="F125" i="119"/>
  <c r="H124" i="119"/>
  <c r="G124" i="119"/>
  <c r="F124" i="119"/>
  <c r="H123" i="119"/>
  <c r="G123" i="119"/>
  <c r="F123" i="119"/>
  <c r="H122" i="119"/>
  <c r="G122" i="119"/>
  <c r="F122" i="119"/>
  <c r="H121" i="119"/>
  <c r="G121" i="119"/>
  <c r="F121" i="119"/>
  <c r="H120" i="119"/>
  <c r="G120" i="119"/>
  <c r="F120" i="119"/>
  <c r="H119" i="119"/>
  <c r="G119" i="119"/>
  <c r="F119" i="119"/>
  <c r="H118" i="119"/>
  <c r="G118" i="119"/>
  <c r="F118" i="119"/>
  <c r="H117" i="119"/>
  <c r="G117" i="119"/>
  <c r="F117" i="119"/>
  <c r="H116" i="119"/>
  <c r="H115" i="119"/>
  <c r="G115" i="119"/>
  <c r="F115" i="119"/>
  <c r="H114" i="119"/>
  <c r="G114" i="119"/>
  <c r="F114" i="119"/>
  <c r="H113" i="119"/>
  <c r="G113" i="119"/>
  <c r="F113" i="119"/>
  <c r="H112" i="119"/>
  <c r="G112" i="119"/>
  <c r="F112" i="119"/>
  <c r="H111" i="119"/>
  <c r="G111" i="119"/>
  <c r="F111" i="119"/>
  <c r="H110" i="119"/>
  <c r="H109" i="119"/>
  <c r="G109" i="119"/>
  <c r="F109" i="119"/>
  <c r="H108" i="119"/>
  <c r="G108" i="119"/>
  <c r="F108" i="119"/>
  <c r="H107" i="119"/>
  <c r="G107" i="119"/>
  <c r="F107" i="119"/>
  <c r="H106" i="119"/>
  <c r="G106" i="119"/>
  <c r="F106" i="119"/>
  <c r="H105" i="119"/>
  <c r="G105" i="119"/>
  <c r="F105" i="119"/>
  <c r="H104" i="119"/>
  <c r="G104" i="119"/>
  <c r="F104" i="119"/>
  <c r="H103" i="119"/>
  <c r="G103" i="119"/>
  <c r="F103" i="119"/>
  <c r="H102" i="119"/>
  <c r="G102" i="119"/>
  <c r="F102" i="119"/>
  <c r="H101" i="119"/>
  <c r="G101" i="119"/>
  <c r="F101" i="119"/>
  <c r="H100" i="119"/>
  <c r="G100" i="119"/>
  <c r="F100" i="119"/>
  <c r="H99" i="119"/>
  <c r="G99" i="119"/>
  <c r="F99" i="119"/>
  <c r="H98" i="119"/>
  <c r="G98" i="119"/>
  <c r="F98" i="119"/>
  <c r="H97" i="119"/>
  <c r="G97" i="119"/>
  <c r="F97" i="119"/>
  <c r="H96" i="119"/>
  <c r="G96" i="119"/>
  <c r="F96" i="119"/>
  <c r="H95" i="119"/>
  <c r="G95" i="119"/>
  <c r="F95" i="119"/>
  <c r="H94" i="119"/>
  <c r="G94" i="119"/>
  <c r="F94" i="119"/>
  <c r="H93" i="119"/>
  <c r="G93" i="119"/>
  <c r="F93" i="119"/>
  <c r="H92" i="119"/>
  <c r="G92" i="119"/>
  <c r="F92" i="119"/>
  <c r="H91" i="119"/>
  <c r="G91" i="119"/>
  <c r="F91" i="119"/>
  <c r="H90" i="119"/>
  <c r="G90" i="119"/>
  <c r="F90" i="119"/>
  <c r="H89" i="119"/>
  <c r="G89" i="119"/>
  <c r="F89" i="119"/>
  <c r="H88" i="119"/>
  <c r="G88" i="119"/>
  <c r="F88" i="119"/>
  <c r="H87" i="119"/>
  <c r="G87" i="119"/>
  <c r="F87" i="119"/>
  <c r="H86" i="119"/>
  <c r="G86" i="119"/>
  <c r="F86" i="119"/>
  <c r="H85" i="119"/>
  <c r="G85" i="119"/>
  <c r="F85" i="119"/>
  <c r="H84" i="119"/>
  <c r="G84" i="119"/>
  <c r="F84" i="119"/>
  <c r="H83" i="119"/>
  <c r="H82" i="119"/>
  <c r="H81" i="119"/>
  <c r="G81" i="119"/>
  <c r="F81" i="119"/>
  <c r="H80" i="119"/>
  <c r="G80" i="119"/>
  <c r="F80" i="119"/>
  <c r="H79" i="119"/>
  <c r="G79" i="119"/>
  <c r="F79" i="119"/>
  <c r="H78" i="119"/>
  <c r="G78" i="119"/>
  <c r="F78" i="119"/>
  <c r="H77" i="119"/>
  <c r="G77" i="119"/>
  <c r="F77" i="119"/>
  <c r="H76" i="119"/>
  <c r="G76" i="119"/>
  <c r="F76" i="119"/>
  <c r="H75" i="119"/>
  <c r="G75" i="119"/>
  <c r="F75" i="119"/>
  <c r="H74" i="119"/>
  <c r="G74" i="119"/>
  <c r="F74" i="119"/>
  <c r="H73" i="119"/>
  <c r="G73" i="119"/>
  <c r="F73" i="119"/>
  <c r="H72" i="119"/>
  <c r="G72" i="119"/>
  <c r="F72" i="119"/>
  <c r="H71" i="119"/>
  <c r="G71" i="119"/>
  <c r="F71" i="119"/>
  <c r="H70" i="119"/>
  <c r="G70" i="119"/>
  <c r="F70" i="119"/>
  <c r="H69" i="119"/>
  <c r="G69" i="119"/>
  <c r="F69" i="119"/>
  <c r="H68" i="119"/>
  <c r="G68" i="119"/>
  <c r="F68" i="119"/>
  <c r="H67" i="119"/>
  <c r="G67" i="119"/>
  <c r="F67" i="119"/>
  <c r="H66" i="119"/>
  <c r="G66" i="119"/>
  <c r="F66" i="119"/>
  <c r="H65" i="119"/>
  <c r="G65" i="119"/>
  <c r="F65" i="119"/>
  <c r="H64" i="119"/>
  <c r="G64" i="119"/>
  <c r="F64" i="119"/>
  <c r="H63" i="119"/>
  <c r="G63" i="119"/>
  <c r="F63" i="119"/>
  <c r="H62" i="119"/>
  <c r="G62" i="119"/>
  <c r="F62" i="119"/>
  <c r="H61" i="119"/>
  <c r="G61" i="119"/>
  <c r="F61" i="119"/>
  <c r="H60" i="119"/>
  <c r="G60" i="119"/>
  <c r="F60" i="119"/>
  <c r="H59" i="119"/>
  <c r="G59" i="119"/>
  <c r="F59" i="119"/>
  <c r="H58" i="119"/>
  <c r="G58" i="119"/>
  <c r="F58" i="119"/>
  <c r="H57" i="119"/>
  <c r="G57" i="119"/>
  <c r="F57" i="119"/>
  <c r="H56" i="119"/>
  <c r="G56" i="119"/>
  <c r="F56" i="119"/>
  <c r="H55" i="119"/>
  <c r="G55" i="119"/>
  <c r="F55" i="119"/>
  <c r="H54" i="119"/>
  <c r="G54" i="119"/>
  <c r="F54" i="119"/>
  <c r="H53" i="119"/>
  <c r="G53" i="119"/>
  <c r="F53" i="119"/>
  <c r="H52" i="119"/>
  <c r="G52" i="119"/>
  <c r="F52" i="119"/>
  <c r="H51" i="119"/>
  <c r="G51" i="119"/>
  <c r="F51" i="119"/>
  <c r="H50" i="119"/>
  <c r="G50" i="119"/>
  <c r="F50" i="119"/>
  <c r="H49" i="119"/>
  <c r="G49" i="119"/>
  <c r="F49" i="119"/>
  <c r="H48" i="119"/>
  <c r="G48" i="119"/>
  <c r="F48" i="119"/>
  <c r="H47" i="119"/>
  <c r="G47" i="119"/>
  <c r="F47" i="119"/>
  <c r="H46" i="119"/>
  <c r="G46" i="119"/>
  <c r="F46" i="119"/>
  <c r="H45" i="119"/>
  <c r="G45" i="119"/>
  <c r="F45" i="119"/>
  <c r="H44" i="119"/>
  <c r="G44" i="119"/>
  <c r="F44" i="119"/>
  <c r="H43" i="119"/>
  <c r="G43" i="119"/>
  <c r="F43" i="119"/>
  <c r="H42" i="119"/>
  <c r="G42" i="119"/>
  <c r="F42" i="119"/>
  <c r="H41" i="119"/>
  <c r="G41" i="119"/>
  <c r="F41" i="119"/>
  <c r="H40" i="119"/>
  <c r="G40" i="119"/>
  <c r="F40" i="119"/>
  <c r="H39" i="119"/>
  <c r="G39" i="119"/>
  <c r="F39" i="119"/>
  <c r="H38" i="119"/>
  <c r="G38" i="119"/>
  <c r="F38" i="119"/>
  <c r="H37" i="119"/>
  <c r="G37" i="119"/>
  <c r="F37" i="119"/>
  <c r="H36" i="119"/>
  <c r="G36" i="119"/>
  <c r="F36" i="119"/>
  <c r="H35" i="119"/>
  <c r="G35" i="119"/>
  <c r="F35" i="119"/>
  <c r="H34" i="119"/>
  <c r="G34" i="119"/>
  <c r="F34" i="119"/>
  <c r="H33" i="119"/>
  <c r="G33" i="119"/>
  <c r="F33" i="119"/>
  <c r="H32" i="119"/>
  <c r="G32" i="119"/>
  <c r="F32" i="119"/>
  <c r="H31" i="119"/>
  <c r="G31" i="119"/>
  <c r="F31" i="119"/>
  <c r="H30" i="119"/>
  <c r="G30" i="119"/>
  <c r="F30" i="119"/>
  <c r="H29" i="119"/>
  <c r="G29" i="119"/>
  <c r="F29" i="119"/>
  <c r="H28" i="119"/>
  <c r="G28" i="119"/>
  <c r="F28" i="119"/>
  <c r="H27" i="119"/>
  <c r="G27" i="119"/>
  <c r="F27" i="119"/>
  <c r="H26" i="119"/>
  <c r="G26" i="119"/>
  <c r="F26" i="119"/>
  <c r="H25" i="119"/>
  <c r="G25" i="119"/>
  <c r="F25" i="119"/>
  <c r="H24" i="119"/>
  <c r="G24" i="119"/>
  <c r="F24" i="119"/>
  <c r="H23" i="119"/>
  <c r="G23" i="119"/>
  <c r="F23" i="119"/>
  <c r="H22" i="119"/>
  <c r="G22" i="119"/>
  <c r="F22" i="119"/>
  <c r="H21" i="119"/>
  <c r="G21" i="119"/>
  <c r="F21" i="119"/>
  <c r="H20" i="119"/>
  <c r="G20" i="119"/>
  <c r="F20" i="119"/>
  <c r="H19" i="119"/>
  <c r="G19" i="119"/>
  <c r="F19" i="119"/>
  <c r="H18" i="119"/>
  <c r="G18" i="119"/>
  <c r="F18" i="119"/>
  <c r="H17" i="119"/>
  <c r="G17" i="119"/>
  <c r="F17" i="119"/>
  <c r="H16" i="119"/>
  <c r="G16" i="119"/>
  <c r="F16" i="119"/>
  <c r="H15" i="119"/>
  <c r="G15" i="119"/>
  <c r="F15" i="119"/>
  <c r="H14" i="119"/>
  <c r="G14" i="119"/>
  <c r="F14" i="119"/>
  <c r="H13" i="119"/>
  <c r="G13" i="119"/>
  <c r="F13" i="119"/>
  <c r="H12" i="119"/>
  <c r="G12" i="119"/>
  <c r="F12" i="119"/>
  <c r="H11" i="119"/>
  <c r="G11" i="119"/>
  <c r="F11" i="119"/>
  <c r="E5" i="119"/>
  <c r="E4" i="119"/>
  <c r="E6" i="119" s="1"/>
  <c r="G193" i="118"/>
  <c r="H192" i="118"/>
  <c r="G192" i="118"/>
  <c r="F192" i="118"/>
  <c r="H191" i="118"/>
  <c r="G191" i="118"/>
  <c r="F191" i="118"/>
  <c r="H190" i="118"/>
  <c r="G190" i="118"/>
  <c r="F190" i="118"/>
  <c r="H189" i="118"/>
  <c r="G189" i="118"/>
  <c r="F189" i="118"/>
  <c r="H188" i="118"/>
  <c r="G188" i="118"/>
  <c r="F188" i="118"/>
  <c r="H187" i="118"/>
  <c r="G187" i="118"/>
  <c r="F187" i="118"/>
  <c r="H186" i="118"/>
  <c r="G186" i="118"/>
  <c r="F186" i="118"/>
  <c r="H185" i="118"/>
  <c r="G185" i="118"/>
  <c r="F185" i="118"/>
  <c r="H184" i="118"/>
  <c r="G184" i="118"/>
  <c r="F184" i="118"/>
  <c r="H183" i="118"/>
  <c r="G183" i="118"/>
  <c r="F183" i="118"/>
  <c r="H182" i="118"/>
  <c r="G182" i="118"/>
  <c r="F182" i="118"/>
  <c r="H181" i="118"/>
  <c r="G181" i="118"/>
  <c r="F181" i="118"/>
  <c r="H180" i="118"/>
  <c r="G180" i="118"/>
  <c r="F180" i="118"/>
  <c r="H179" i="118"/>
  <c r="G179" i="118"/>
  <c r="F179" i="118"/>
  <c r="H178" i="118"/>
  <c r="G178" i="118"/>
  <c r="F178" i="118"/>
  <c r="H177" i="118"/>
  <c r="G177" i="118"/>
  <c r="F177" i="118"/>
  <c r="H176" i="118"/>
  <c r="G176" i="118"/>
  <c r="F176" i="118"/>
  <c r="H175" i="118"/>
  <c r="G175" i="118"/>
  <c r="F175" i="118"/>
  <c r="H174" i="118"/>
  <c r="G174" i="118"/>
  <c r="F174" i="118"/>
  <c r="H173" i="118"/>
  <c r="G173" i="118"/>
  <c r="F173" i="118"/>
  <c r="H172" i="118"/>
  <c r="G172" i="118"/>
  <c r="F172" i="118"/>
  <c r="H171" i="118"/>
  <c r="G171" i="118"/>
  <c r="F171" i="118"/>
  <c r="H170" i="118"/>
  <c r="G170" i="118"/>
  <c r="F170" i="118"/>
  <c r="H169" i="118"/>
  <c r="G169" i="118"/>
  <c r="F169" i="118"/>
  <c r="H168" i="118"/>
  <c r="G168" i="118"/>
  <c r="F168" i="118"/>
  <c r="H167" i="118"/>
  <c r="G167" i="118"/>
  <c r="F167" i="118"/>
  <c r="H166" i="118"/>
  <c r="G166" i="118"/>
  <c r="F166" i="118"/>
  <c r="H165" i="118"/>
  <c r="G165" i="118"/>
  <c r="F165" i="118"/>
  <c r="H164" i="118"/>
  <c r="G164" i="118"/>
  <c r="F164" i="118"/>
  <c r="H163" i="118"/>
  <c r="G163" i="118"/>
  <c r="F163" i="118"/>
  <c r="H162" i="118"/>
  <c r="G162" i="118"/>
  <c r="F162" i="118"/>
  <c r="H161" i="118"/>
  <c r="G161" i="118"/>
  <c r="F161" i="118"/>
  <c r="H160" i="118"/>
  <c r="G160" i="118"/>
  <c r="F160" i="118"/>
  <c r="H159" i="118"/>
  <c r="G159" i="118"/>
  <c r="F159" i="118"/>
  <c r="H158" i="118"/>
  <c r="G158" i="118"/>
  <c r="F158" i="118"/>
  <c r="H157" i="118"/>
  <c r="G157" i="118"/>
  <c r="F157" i="118"/>
  <c r="H156" i="118"/>
  <c r="G156" i="118"/>
  <c r="F156" i="118"/>
  <c r="H155" i="118"/>
  <c r="G155" i="118"/>
  <c r="F155" i="118"/>
  <c r="H154" i="118"/>
  <c r="G154" i="118"/>
  <c r="F154" i="118"/>
  <c r="H153" i="118"/>
  <c r="G153" i="118"/>
  <c r="F153" i="118"/>
  <c r="H152" i="118"/>
  <c r="G152" i="118"/>
  <c r="F152" i="118"/>
  <c r="H151" i="118"/>
  <c r="G151" i="118"/>
  <c r="F151" i="118"/>
  <c r="H150" i="118"/>
  <c r="G150" i="118"/>
  <c r="F150" i="118"/>
  <c r="H149" i="118"/>
  <c r="G149" i="118"/>
  <c r="F149" i="118"/>
  <c r="H148" i="118"/>
  <c r="G148" i="118"/>
  <c r="F148" i="118"/>
  <c r="H147" i="118"/>
  <c r="G147" i="118"/>
  <c r="F147" i="118"/>
  <c r="H146" i="118"/>
  <c r="G146" i="118"/>
  <c r="F146" i="118"/>
  <c r="H145" i="118"/>
  <c r="G145" i="118"/>
  <c r="F145" i="118"/>
  <c r="H144" i="118"/>
  <c r="G144" i="118"/>
  <c r="F144" i="118"/>
  <c r="H143" i="118"/>
  <c r="G143" i="118"/>
  <c r="F143" i="118"/>
  <c r="H142" i="118"/>
  <c r="G142" i="118"/>
  <c r="F142" i="118"/>
  <c r="H141" i="118"/>
  <c r="G141" i="118"/>
  <c r="F141" i="118"/>
  <c r="H140" i="118"/>
  <c r="G140" i="118"/>
  <c r="F140" i="118"/>
  <c r="H139" i="118"/>
  <c r="G139" i="118"/>
  <c r="F139" i="118"/>
  <c r="H138" i="118"/>
  <c r="G138" i="118"/>
  <c r="F138" i="118"/>
  <c r="H137" i="118"/>
  <c r="G137" i="118"/>
  <c r="F137" i="118"/>
  <c r="H136" i="118"/>
  <c r="G136" i="118"/>
  <c r="F136" i="118"/>
  <c r="H135" i="118"/>
  <c r="G135" i="118"/>
  <c r="F135" i="118"/>
  <c r="H134" i="118"/>
  <c r="G134" i="118"/>
  <c r="F134" i="118"/>
  <c r="H133" i="118"/>
  <c r="G133" i="118"/>
  <c r="F133" i="118"/>
  <c r="H132" i="118"/>
  <c r="G132" i="118"/>
  <c r="F132" i="118"/>
  <c r="H131" i="118"/>
  <c r="G131" i="118"/>
  <c r="F131" i="118"/>
  <c r="H130" i="118"/>
  <c r="G130" i="118"/>
  <c r="F130" i="118"/>
  <c r="H129" i="118"/>
  <c r="G129" i="118"/>
  <c r="F129" i="118"/>
  <c r="H128" i="118"/>
  <c r="G128" i="118"/>
  <c r="F128" i="118"/>
  <c r="H127" i="118"/>
  <c r="G127" i="118"/>
  <c r="F127" i="118"/>
  <c r="H126" i="118"/>
  <c r="G126" i="118"/>
  <c r="F126" i="118"/>
  <c r="H125" i="118"/>
  <c r="G125" i="118"/>
  <c r="F125" i="118"/>
  <c r="H124" i="118"/>
  <c r="G124" i="118"/>
  <c r="F124" i="118"/>
  <c r="H123" i="118"/>
  <c r="G123" i="118"/>
  <c r="F123" i="118"/>
  <c r="H122" i="118"/>
  <c r="G122" i="118"/>
  <c r="F122" i="118"/>
  <c r="H121" i="118"/>
  <c r="G121" i="118"/>
  <c r="F121" i="118"/>
  <c r="H120" i="118"/>
  <c r="G120" i="118"/>
  <c r="F120" i="118"/>
  <c r="H119" i="118"/>
  <c r="G119" i="118"/>
  <c r="F119" i="118"/>
  <c r="H118" i="118"/>
  <c r="G118" i="118"/>
  <c r="F118" i="118"/>
  <c r="H117" i="118"/>
  <c r="G117" i="118"/>
  <c r="F117" i="118"/>
  <c r="H116" i="118"/>
  <c r="H115" i="118"/>
  <c r="G115" i="118"/>
  <c r="F115" i="118"/>
  <c r="H114" i="118"/>
  <c r="G114" i="118"/>
  <c r="F114" i="118"/>
  <c r="H113" i="118"/>
  <c r="G113" i="118"/>
  <c r="F113" i="118"/>
  <c r="H112" i="118"/>
  <c r="G112" i="118"/>
  <c r="F112" i="118"/>
  <c r="H111" i="118"/>
  <c r="G111" i="118"/>
  <c r="F111" i="118"/>
  <c r="H110" i="118"/>
  <c r="H109" i="118"/>
  <c r="G109" i="118"/>
  <c r="F109" i="118"/>
  <c r="H108" i="118"/>
  <c r="G108" i="118"/>
  <c r="F108" i="118"/>
  <c r="H107" i="118"/>
  <c r="G107" i="118"/>
  <c r="F107" i="118"/>
  <c r="H106" i="118"/>
  <c r="G106" i="118"/>
  <c r="F106" i="118"/>
  <c r="H105" i="118"/>
  <c r="G105" i="118"/>
  <c r="F105" i="118"/>
  <c r="H104" i="118"/>
  <c r="G104" i="118"/>
  <c r="F104" i="118"/>
  <c r="H103" i="118"/>
  <c r="G103" i="118"/>
  <c r="F103" i="118"/>
  <c r="H102" i="118"/>
  <c r="G102" i="118"/>
  <c r="F102" i="118"/>
  <c r="H101" i="118"/>
  <c r="G101" i="118"/>
  <c r="F101" i="118"/>
  <c r="H100" i="118"/>
  <c r="G100" i="118"/>
  <c r="F100" i="118"/>
  <c r="H99" i="118"/>
  <c r="G99" i="118"/>
  <c r="F99" i="118"/>
  <c r="H98" i="118"/>
  <c r="G98" i="118"/>
  <c r="F98" i="118"/>
  <c r="H97" i="118"/>
  <c r="G97" i="118"/>
  <c r="F97" i="118"/>
  <c r="H96" i="118"/>
  <c r="G96" i="118"/>
  <c r="F96" i="118"/>
  <c r="H95" i="118"/>
  <c r="G95" i="118"/>
  <c r="F95" i="118"/>
  <c r="H94" i="118"/>
  <c r="G94" i="118"/>
  <c r="F94" i="118"/>
  <c r="H93" i="118"/>
  <c r="G93" i="118"/>
  <c r="F93" i="118"/>
  <c r="H92" i="118"/>
  <c r="G92" i="118"/>
  <c r="F92" i="118"/>
  <c r="H91" i="118"/>
  <c r="G91" i="118"/>
  <c r="F91" i="118"/>
  <c r="H90" i="118"/>
  <c r="G90" i="118"/>
  <c r="F90" i="118"/>
  <c r="H89" i="118"/>
  <c r="G89" i="118"/>
  <c r="F89" i="118"/>
  <c r="H88" i="118"/>
  <c r="G88" i="118"/>
  <c r="F88" i="118"/>
  <c r="H87" i="118"/>
  <c r="G87" i="118"/>
  <c r="F87" i="118"/>
  <c r="H86" i="118"/>
  <c r="G86" i="118"/>
  <c r="F86" i="118"/>
  <c r="H85" i="118"/>
  <c r="G85" i="118"/>
  <c r="F85" i="118"/>
  <c r="H84" i="118"/>
  <c r="G84" i="118"/>
  <c r="F84" i="118"/>
  <c r="H83" i="118"/>
  <c r="H82" i="118"/>
  <c r="H81" i="118"/>
  <c r="G81" i="118"/>
  <c r="F81" i="118"/>
  <c r="H80" i="118"/>
  <c r="G80" i="118"/>
  <c r="F80" i="118"/>
  <c r="H79" i="118"/>
  <c r="G79" i="118"/>
  <c r="F79" i="118"/>
  <c r="H78" i="118"/>
  <c r="G78" i="118"/>
  <c r="F78" i="118"/>
  <c r="H77" i="118"/>
  <c r="G77" i="118"/>
  <c r="F77" i="118"/>
  <c r="H76" i="118"/>
  <c r="G76" i="118"/>
  <c r="F76" i="118"/>
  <c r="H75" i="118"/>
  <c r="G75" i="118"/>
  <c r="F75" i="118"/>
  <c r="H74" i="118"/>
  <c r="G74" i="118"/>
  <c r="F74" i="118"/>
  <c r="H73" i="118"/>
  <c r="G73" i="118"/>
  <c r="F73" i="118"/>
  <c r="H72" i="118"/>
  <c r="G72" i="118"/>
  <c r="F72" i="118"/>
  <c r="H71" i="118"/>
  <c r="G71" i="118"/>
  <c r="F71" i="118"/>
  <c r="H70" i="118"/>
  <c r="G70" i="118"/>
  <c r="F70" i="118"/>
  <c r="H69" i="118"/>
  <c r="G69" i="118"/>
  <c r="F69" i="118"/>
  <c r="H68" i="118"/>
  <c r="G68" i="118"/>
  <c r="F68" i="118"/>
  <c r="H67" i="118"/>
  <c r="G67" i="118"/>
  <c r="F67" i="118"/>
  <c r="H66" i="118"/>
  <c r="H65" i="118"/>
  <c r="G65" i="118"/>
  <c r="F65" i="118"/>
  <c r="H64" i="118"/>
  <c r="G64" i="118"/>
  <c r="F64" i="118"/>
  <c r="H63" i="118"/>
  <c r="G63" i="118"/>
  <c r="F63" i="118"/>
  <c r="H62" i="118"/>
  <c r="G62" i="118"/>
  <c r="F62" i="118"/>
  <c r="H61" i="118"/>
  <c r="G61" i="118"/>
  <c r="F61" i="118"/>
  <c r="H60" i="118"/>
  <c r="G60" i="118"/>
  <c r="F60" i="118"/>
  <c r="H59" i="118"/>
  <c r="G59" i="118"/>
  <c r="F59" i="118"/>
  <c r="H58" i="118"/>
  <c r="G58" i="118"/>
  <c r="F58" i="118"/>
  <c r="H57" i="118"/>
  <c r="G57" i="118"/>
  <c r="F57" i="118"/>
  <c r="H56" i="118"/>
  <c r="G56" i="118"/>
  <c r="F56" i="118"/>
  <c r="H55" i="118"/>
  <c r="G55" i="118"/>
  <c r="F55" i="118"/>
  <c r="H54" i="118"/>
  <c r="G54" i="118"/>
  <c r="F54" i="118"/>
  <c r="H53" i="118"/>
  <c r="G53" i="118"/>
  <c r="F53" i="118"/>
  <c r="H52" i="118"/>
  <c r="G52" i="118"/>
  <c r="F52" i="118"/>
  <c r="H51" i="118"/>
  <c r="G51" i="118"/>
  <c r="F51" i="118"/>
  <c r="H50" i="118"/>
  <c r="G50" i="118"/>
  <c r="F50" i="118"/>
  <c r="H49" i="118"/>
  <c r="G49" i="118"/>
  <c r="F49" i="118"/>
  <c r="H48" i="118"/>
  <c r="G48" i="118"/>
  <c r="F48" i="118"/>
  <c r="H47" i="118"/>
  <c r="G47" i="118"/>
  <c r="F47" i="118"/>
  <c r="H46" i="118"/>
  <c r="G46" i="118"/>
  <c r="F46" i="118"/>
  <c r="H45" i="118"/>
  <c r="G45" i="118"/>
  <c r="F45" i="118"/>
  <c r="H44" i="118"/>
  <c r="G44" i="118"/>
  <c r="F44" i="118"/>
  <c r="H43" i="118"/>
  <c r="G43" i="118"/>
  <c r="F43" i="118"/>
  <c r="H42" i="118"/>
  <c r="G42" i="118"/>
  <c r="F42" i="118"/>
  <c r="H41" i="118"/>
  <c r="G41" i="118"/>
  <c r="F41" i="118"/>
  <c r="H40" i="118"/>
  <c r="G40" i="118"/>
  <c r="F40" i="118"/>
  <c r="H39" i="118"/>
  <c r="G39" i="118"/>
  <c r="F39" i="118"/>
  <c r="H38" i="118"/>
  <c r="G38" i="118"/>
  <c r="F38" i="118"/>
  <c r="H37" i="118"/>
  <c r="G37" i="118"/>
  <c r="F37" i="118"/>
  <c r="H36" i="118"/>
  <c r="G36" i="118"/>
  <c r="F36" i="118"/>
  <c r="H35" i="118"/>
  <c r="G35" i="118"/>
  <c r="F35" i="118"/>
  <c r="H34" i="118"/>
  <c r="G34" i="118"/>
  <c r="F34" i="118"/>
  <c r="H33" i="118"/>
  <c r="G33" i="118"/>
  <c r="F33" i="118"/>
  <c r="H32" i="118"/>
  <c r="G32" i="118"/>
  <c r="F32" i="118"/>
  <c r="H31" i="118"/>
  <c r="G31" i="118"/>
  <c r="F31" i="118"/>
  <c r="H30" i="118"/>
  <c r="G30" i="118"/>
  <c r="F30" i="118"/>
  <c r="H29" i="118"/>
  <c r="G29" i="118"/>
  <c r="F29" i="118"/>
  <c r="H28" i="118"/>
  <c r="G28" i="118"/>
  <c r="F28" i="118"/>
  <c r="H27" i="118"/>
  <c r="G27" i="118"/>
  <c r="F27" i="118"/>
  <c r="H26" i="118"/>
  <c r="G26" i="118"/>
  <c r="F26" i="118"/>
  <c r="H25" i="118"/>
  <c r="G25" i="118"/>
  <c r="F25" i="118"/>
  <c r="H24" i="118"/>
  <c r="G24" i="118"/>
  <c r="F24" i="118"/>
  <c r="H23" i="118"/>
  <c r="G23" i="118"/>
  <c r="F23" i="118"/>
  <c r="H22" i="118"/>
  <c r="G22" i="118"/>
  <c r="F22" i="118"/>
  <c r="H21" i="118"/>
  <c r="G21" i="118"/>
  <c r="F21" i="118"/>
  <c r="H20" i="118"/>
  <c r="G20" i="118"/>
  <c r="F20" i="118"/>
  <c r="H19" i="118"/>
  <c r="G19" i="118"/>
  <c r="F19" i="118"/>
  <c r="H18" i="118"/>
  <c r="G18" i="118"/>
  <c r="F18" i="118"/>
  <c r="H17" i="118"/>
  <c r="G17" i="118"/>
  <c r="F17" i="118"/>
  <c r="H16" i="118"/>
  <c r="G16" i="118"/>
  <c r="F16" i="118"/>
  <c r="H15" i="118"/>
  <c r="G15" i="118"/>
  <c r="F15" i="118"/>
  <c r="H14" i="118"/>
  <c r="G14" i="118"/>
  <c r="F14" i="118"/>
  <c r="H13" i="118"/>
  <c r="G13" i="118"/>
  <c r="F13" i="118"/>
  <c r="H12" i="118"/>
  <c r="G12" i="118"/>
  <c r="F12" i="118"/>
  <c r="H11" i="118"/>
  <c r="G11" i="118"/>
  <c r="F11" i="118"/>
  <c r="E5" i="118"/>
  <c r="E4" i="118"/>
  <c r="E6" i="118" s="1"/>
  <c r="E66" i="117"/>
  <c r="E148" i="117"/>
  <c r="G193" i="117"/>
  <c r="H192" i="117"/>
  <c r="G192" i="117"/>
  <c r="F192" i="117"/>
  <c r="H191" i="117"/>
  <c r="G191" i="117"/>
  <c r="F191" i="117"/>
  <c r="H190" i="117"/>
  <c r="G190" i="117"/>
  <c r="F190" i="117"/>
  <c r="H189" i="117"/>
  <c r="G189" i="117"/>
  <c r="F189" i="117"/>
  <c r="H188" i="117"/>
  <c r="G188" i="117"/>
  <c r="F188" i="117"/>
  <c r="H187" i="117"/>
  <c r="G187" i="117"/>
  <c r="F187" i="117"/>
  <c r="H186" i="117"/>
  <c r="G186" i="117"/>
  <c r="F186" i="117"/>
  <c r="H185" i="117"/>
  <c r="G185" i="117"/>
  <c r="F185" i="117"/>
  <c r="H184" i="117"/>
  <c r="G184" i="117"/>
  <c r="F184" i="117"/>
  <c r="H183" i="117"/>
  <c r="G183" i="117"/>
  <c r="F183" i="117"/>
  <c r="H182" i="117"/>
  <c r="G182" i="117"/>
  <c r="F182" i="117"/>
  <c r="H181" i="117"/>
  <c r="G181" i="117"/>
  <c r="F181" i="117"/>
  <c r="H180" i="117"/>
  <c r="G180" i="117"/>
  <c r="F180" i="117"/>
  <c r="H179" i="117"/>
  <c r="G179" i="117"/>
  <c r="F179" i="117"/>
  <c r="H178" i="117"/>
  <c r="G178" i="117"/>
  <c r="F178" i="117"/>
  <c r="H177" i="117"/>
  <c r="G177" i="117"/>
  <c r="F177" i="117"/>
  <c r="H176" i="117"/>
  <c r="G176" i="117"/>
  <c r="F176" i="117"/>
  <c r="H175" i="117"/>
  <c r="G175" i="117"/>
  <c r="F175" i="117"/>
  <c r="H174" i="117"/>
  <c r="G174" i="117"/>
  <c r="F174" i="117"/>
  <c r="H173" i="117"/>
  <c r="G173" i="117"/>
  <c r="F173" i="117"/>
  <c r="H172" i="117"/>
  <c r="G172" i="117"/>
  <c r="F172" i="117"/>
  <c r="H171" i="117"/>
  <c r="G171" i="117"/>
  <c r="F171" i="117"/>
  <c r="H170" i="117"/>
  <c r="G170" i="117"/>
  <c r="F170" i="117"/>
  <c r="H169" i="117"/>
  <c r="G169" i="117"/>
  <c r="F169" i="117"/>
  <c r="H168" i="117"/>
  <c r="G168" i="117"/>
  <c r="F168" i="117"/>
  <c r="H167" i="117"/>
  <c r="G167" i="117"/>
  <c r="F167" i="117"/>
  <c r="H166" i="117"/>
  <c r="G166" i="117"/>
  <c r="F166" i="117"/>
  <c r="H165" i="117"/>
  <c r="G165" i="117"/>
  <c r="F165" i="117"/>
  <c r="H164" i="117"/>
  <c r="G164" i="117"/>
  <c r="F164" i="117"/>
  <c r="H163" i="117"/>
  <c r="G163" i="117"/>
  <c r="F163" i="117"/>
  <c r="H162" i="117"/>
  <c r="G162" i="117"/>
  <c r="F162" i="117"/>
  <c r="H161" i="117"/>
  <c r="G161" i="117"/>
  <c r="F161" i="117"/>
  <c r="H160" i="117"/>
  <c r="G160" i="117"/>
  <c r="F160" i="117"/>
  <c r="H159" i="117"/>
  <c r="G159" i="117"/>
  <c r="F159" i="117"/>
  <c r="H158" i="117"/>
  <c r="G158" i="117"/>
  <c r="F158" i="117"/>
  <c r="H157" i="117"/>
  <c r="G157" i="117"/>
  <c r="F157" i="117"/>
  <c r="H156" i="117"/>
  <c r="G156" i="117"/>
  <c r="F156" i="117"/>
  <c r="H155" i="117"/>
  <c r="G155" i="117"/>
  <c r="F155" i="117"/>
  <c r="H154" i="117"/>
  <c r="G154" i="117"/>
  <c r="F154" i="117"/>
  <c r="H153" i="117"/>
  <c r="G153" i="117"/>
  <c r="F153" i="117"/>
  <c r="H152" i="117"/>
  <c r="G152" i="117"/>
  <c r="F152" i="117"/>
  <c r="H151" i="117"/>
  <c r="G151" i="117"/>
  <c r="F151" i="117"/>
  <c r="H150" i="117"/>
  <c r="G150" i="117"/>
  <c r="F150" i="117"/>
  <c r="H149" i="117"/>
  <c r="G149" i="117"/>
  <c r="F149" i="117"/>
  <c r="H148" i="117"/>
  <c r="G148" i="117"/>
  <c r="F148" i="117"/>
  <c r="H147" i="117"/>
  <c r="G147" i="117"/>
  <c r="F147" i="117"/>
  <c r="H146" i="117"/>
  <c r="G146" i="117"/>
  <c r="F146" i="117"/>
  <c r="H145" i="117"/>
  <c r="G145" i="117"/>
  <c r="F145" i="117"/>
  <c r="H144" i="117"/>
  <c r="G144" i="117"/>
  <c r="F144" i="117"/>
  <c r="H143" i="117"/>
  <c r="G143" i="117"/>
  <c r="F143" i="117"/>
  <c r="H142" i="117"/>
  <c r="G142" i="117"/>
  <c r="F142" i="117"/>
  <c r="H141" i="117"/>
  <c r="G141" i="117"/>
  <c r="F141" i="117"/>
  <c r="H140" i="117"/>
  <c r="G140" i="117"/>
  <c r="F140" i="117"/>
  <c r="H139" i="117"/>
  <c r="G139" i="117"/>
  <c r="F139" i="117"/>
  <c r="H138" i="117"/>
  <c r="G138" i="117"/>
  <c r="F138" i="117"/>
  <c r="H137" i="117"/>
  <c r="G137" i="117"/>
  <c r="F137" i="117"/>
  <c r="H136" i="117"/>
  <c r="G136" i="117"/>
  <c r="F136" i="117"/>
  <c r="H135" i="117"/>
  <c r="G135" i="117"/>
  <c r="F135" i="117"/>
  <c r="H134" i="117"/>
  <c r="G134" i="117"/>
  <c r="F134" i="117"/>
  <c r="H133" i="117"/>
  <c r="G133" i="117"/>
  <c r="F133" i="117"/>
  <c r="H132" i="117"/>
  <c r="G132" i="117"/>
  <c r="F132" i="117"/>
  <c r="H131" i="117"/>
  <c r="G131" i="117"/>
  <c r="F131" i="117"/>
  <c r="H130" i="117"/>
  <c r="G130" i="117"/>
  <c r="F130" i="117"/>
  <c r="H129" i="117"/>
  <c r="G129" i="117"/>
  <c r="F129" i="117"/>
  <c r="H128" i="117"/>
  <c r="G128" i="117"/>
  <c r="F128" i="117"/>
  <c r="H127" i="117"/>
  <c r="G127" i="117"/>
  <c r="F127" i="117"/>
  <c r="H126" i="117"/>
  <c r="G126" i="117"/>
  <c r="F126" i="117"/>
  <c r="H125" i="117"/>
  <c r="G125" i="117"/>
  <c r="F125" i="117"/>
  <c r="H124" i="117"/>
  <c r="G124" i="117"/>
  <c r="F124" i="117"/>
  <c r="H123" i="117"/>
  <c r="G123" i="117"/>
  <c r="F123" i="117"/>
  <c r="H122" i="117"/>
  <c r="G122" i="117"/>
  <c r="F122" i="117"/>
  <c r="H121" i="117"/>
  <c r="G121" i="117"/>
  <c r="F121" i="117"/>
  <c r="H120" i="117"/>
  <c r="G120" i="117"/>
  <c r="F120" i="117"/>
  <c r="H119" i="117"/>
  <c r="G119" i="117"/>
  <c r="F119" i="117"/>
  <c r="H118" i="117"/>
  <c r="G118" i="117"/>
  <c r="F118" i="117"/>
  <c r="H117" i="117"/>
  <c r="G117" i="117"/>
  <c r="F117" i="117"/>
  <c r="H116" i="117"/>
  <c r="H115" i="117"/>
  <c r="G115" i="117"/>
  <c r="F115" i="117"/>
  <c r="H114" i="117"/>
  <c r="G114" i="117"/>
  <c r="F114" i="117"/>
  <c r="H113" i="117"/>
  <c r="G113" i="117"/>
  <c r="F113" i="117"/>
  <c r="H112" i="117"/>
  <c r="G112" i="117"/>
  <c r="F112" i="117"/>
  <c r="H111" i="117"/>
  <c r="G111" i="117"/>
  <c r="F111" i="117"/>
  <c r="H110" i="117"/>
  <c r="H109" i="117"/>
  <c r="G109" i="117"/>
  <c r="F109" i="117"/>
  <c r="H108" i="117"/>
  <c r="G108" i="117"/>
  <c r="F108" i="117"/>
  <c r="H107" i="117"/>
  <c r="G107" i="117"/>
  <c r="F107" i="117"/>
  <c r="H106" i="117"/>
  <c r="G106" i="117"/>
  <c r="F106" i="117"/>
  <c r="H105" i="117"/>
  <c r="G105" i="117"/>
  <c r="F105" i="117"/>
  <c r="H104" i="117"/>
  <c r="G104" i="117"/>
  <c r="F104" i="117"/>
  <c r="H103" i="117"/>
  <c r="G103" i="117"/>
  <c r="F103" i="117"/>
  <c r="H102" i="117"/>
  <c r="G102" i="117"/>
  <c r="F102" i="117"/>
  <c r="H101" i="117"/>
  <c r="G101" i="117"/>
  <c r="F101" i="117"/>
  <c r="H100" i="117"/>
  <c r="G100" i="117"/>
  <c r="F100" i="117"/>
  <c r="H99" i="117"/>
  <c r="G99" i="117"/>
  <c r="F99" i="117"/>
  <c r="H98" i="117"/>
  <c r="G98" i="117"/>
  <c r="F98" i="117"/>
  <c r="H97" i="117"/>
  <c r="G97" i="117"/>
  <c r="F97" i="117"/>
  <c r="H96" i="117"/>
  <c r="G96" i="117"/>
  <c r="F96" i="117"/>
  <c r="H95" i="117"/>
  <c r="G95" i="117"/>
  <c r="F95" i="117"/>
  <c r="H94" i="117"/>
  <c r="G94" i="117"/>
  <c r="F94" i="117"/>
  <c r="H93" i="117"/>
  <c r="G93" i="117"/>
  <c r="F93" i="117"/>
  <c r="H92" i="117"/>
  <c r="G92" i="117"/>
  <c r="F92" i="117"/>
  <c r="H91" i="117"/>
  <c r="G91" i="117"/>
  <c r="F91" i="117"/>
  <c r="H90" i="117"/>
  <c r="G90" i="117"/>
  <c r="F90" i="117"/>
  <c r="H89" i="117"/>
  <c r="G89" i="117"/>
  <c r="F89" i="117"/>
  <c r="H88" i="117"/>
  <c r="G88" i="117"/>
  <c r="F88" i="117"/>
  <c r="H87" i="117"/>
  <c r="G87" i="117"/>
  <c r="F87" i="117"/>
  <c r="H86" i="117"/>
  <c r="G86" i="117"/>
  <c r="F86" i="117"/>
  <c r="H85" i="117"/>
  <c r="G85" i="117"/>
  <c r="F85" i="117"/>
  <c r="H84" i="117"/>
  <c r="G84" i="117"/>
  <c r="F84" i="117"/>
  <c r="H83" i="117"/>
  <c r="H82" i="117"/>
  <c r="H81" i="117"/>
  <c r="G81" i="117"/>
  <c r="F81" i="117"/>
  <c r="H80" i="117"/>
  <c r="G80" i="117"/>
  <c r="F80" i="117"/>
  <c r="H79" i="117"/>
  <c r="G79" i="117"/>
  <c r="F79" i="117"/>
  <c r="H78" i="117"/>
  <c r="G78" i="117"/>
  <c r="F78" i="117"/>
  <c r="H77" i="117"/>
  <c r="G77" i="117"/>
  <c r="F77" i="117"/>
  <c r="H76" i="117"/>
  <c r="G76" i="117"/>
  <c r="F76" i="117"/>
  <c r="H75" i="117"/>
  <c r="G75" i="117"/>
  <c r="F75" i="117"/>
  <c r="H74" i="117"/>
  <c r="G74" i="117"/>
  <c r="F74" i="117"/>
  <c r="H73" i="117"/>
  <c r="G73" i="117"/>
  <c r="F73" i="117"/>
  <c r="H72" i="117"/>
  <c r="G72" i="117"/>
  <c r="F72" i="117"/>
  <c r="H71" i="117"/>
  <c r="G71" i="117"/>
  <c r="F71" i="117"/>
  <c r="H70" i="117"/>
  <c r="G70" i="117"/>
  <c r="F70" i="117"/>
  <c r="H69" i="117"/>
  <c r="G69" i="117"/>
  <c r="F69" i="117"/>
  <c r="H68" i="117"/>
  <c r="G68" i="117"/>
  <c r="F68" i="117"/>
  <c r="H67" i="117"/>
  <c r="G67" i="117"/>
  <c r="F67" i="117"/>
  <c r="H66" i="117"/>
  <c r="G66" i="117"/>
  <c r="F66" i="117"/>
  <c r="H65" i="117"/>
  <c r="G65" i="117"/>
  <c r="F65" i="117"/>
  <c r="H64" i="117"/>
  <c r="G64" i="117"/>
  <c r="F64" i="117"/>
  <c r="H63" i="117"/>
  <c r="G63" i="117"/>
  <c r="F63" i="117"/>
  <c r="H62" i="117"/>
  <c r="G62" i="117"/>
  <c r="F62" i="117"/>
  <c r="H61" i="117"/>
  <c r="G61" i="117"/>
  <c r="F61" i="117"/>
  <c r="H60" i="117"/>
  <c r="G60" i="117"/>
  <c r="F60" i="117"/>
  <c r="H59" i="117"/>
  <c r="G59" i="117"/>
  <c r="F59" i="117"/>
  <c r="H58" i="117"/>
  <c r="G58" i="117"/>
  <c r="F58" i="117"/>
  <c r="H57" i="117"/>
  <c r="G57" i="117"/>
  <c r="F57" i="117"/>
  <c r="H56" i="117"/>
  <c r="G56" i="117"/>
  <c r="F56" i="117"/>
  <c r="H55" i="117"/>
  <c r="G55" i="117"/>
  <c r="F55" i="117"/>
  <c r="H54" i="117"/>
  <c r="G54" i="117"/>
  <c r="F54" i="117"/>
  <c r="H53" i="117"/>
  <c r="G53" i="117"/>
  <c r="F53" i="117"/>
  <c r="H52" i="117"/>
  <c r="G52" i="117"/>
  <c r="F52" i="117"/>
  <c r="H51" i="117"/>
  <c r="G51" i="117"/>
  <c r="F51" i="117"/>
  <c r="H50" i="117"/>
  <c r="G50" i="117"/>
  <c r="F50" i="117"/>
  <c r="H49" i="117"/>
  <c r="G49" i="117"/>
  <c r="F49" i="117"/>
  <c r="H48" i="117"/>
  <c r="G48" i="117"/>
  <c r="F48" i="117"/>
  <c r="H47" i="117"/>
  <c r="G47" i="117"/>
  <c r="F47" i="117"/>
  <c r="H46" i="117"/>
  <c r="G46" i="117"/>
  <c r="F46" i="117"/>
  <c r="H45" i="117"/>
  <c r="G45" i="117"/>
  <c r="F45" i="117"/>
  <c r="H44" i="117"/>
  <c r="G44" i="117"/>
  <c r="F44" i="117"/>
  <c r="H43" i="117"/>
  <c r="G43" i="117"/>
  <c r="F43" i="117"/>
  <c r="H42" i="117"/>
  <c r="G42" i="117"/>
  <c r="F42" i="117"/>
  <c r="H41" i="117"/>
  <c r="G41" i="117"/>
  <c r="F41" i="117"/>
  <c r="H40" i="117"/>
  <c r="G40" i="117"/>
  <c r="F40" i="117"/>
  <c r="H39" i="117"/>
  <c r="G39" i="117"/>
  <c r="F39" i="117"/>
  <c r="H38" i="117"/>
  <c r="G38" i="117"/>
  <c r="F38" i="117"/>
  <c r="H37" i="117"/>
  <c r="G37" i="117"/>
  <c r="F37" i="117"/>
  <c r="H36" i="117"/>
  <c r="G36" i="117"/>
  <c r="F36" i="117"/>
  <c r="H35" i="117"/>
  <c r="G35" i="117"/>
  <c r="F35" i="117"/>
  <c r="H34" i="117"/>
  <c r="G34" i="117"/>
  <c r="F34" i="117"/>
  <c r="H33" i="117"/>
  <c r="G33" i="117"/>
  <c r="F33" i="117"/>
  <c r="H32" i="117"/>
  <c r="G32" i="117"/>
  <c r="F32" i="117"/>
  <c r="H31" i="117"/>
  <c r="G31" i="117"/>
  <c r="F31" i="117"/>
  <c r="H30" i="117"/>
  <c r="G30" i="117"/>
  <c r="F30" i="117"/>
  <c r="H29" i="117"/>
  <c r="G29" i="117"/>
  <c r="F29" i="117"/>
  <c r="H28" i="117"/>
  <c r="G28" i="117"/>
  <c r="F28" i="117"/>
  <c r="H27" i="117"/>
  <c r="G27" i="117"/>
  <c r="F27" i="117"/>
  <c r="H26" i="117"/>
  <c r="G26" i="117"/>
  <c r="F26" i="117"/>
  <c r="H25" i="117"/>
  <c r="G25" i="117"/>
  <c r="F25" i="117"/>
  <c r="H24" i="117"/>
  <c r="G24" i="117"/>
  <c r="F24" i="117"/>
  <c r="H23" i="117"/>
  <c r="G23" i="117"/>
  <c r="F23" i="117"/>
  <c r="H22" i="117"/>
  <c r="G22" i="117"/>
  <c r="F22" i="117"/>
  <c r="H21" i="117"/>
  <c r="G21" i="117"/>
  <c r="F21" i="117"/>
  <c r="H20" i="117"/>
  <c r="G20" i="117"/>
  <c r="F20" i="117"/>
  <c r="H19" i="117"/>
  <c r="G19" i="117"/>
  <c r="F19" i="117"/>
  <c r="H18" i="117"/>
  <c r="G18" i="117"/>
  <c r="F18" i="117"/>
  <c r="H17" i="117"/>
  <c r="G17" i="117"/>
  <c r="F17" i="117"/>
  <c r="H16" i="117"/>
  <c r="G16" i="117"/>
  <c r="F16" i="117"/>
  <c r="H15" i="117"/>
  <c r="G15" i="117"/>
  <c r="F15" i="117"/>
  <c r="H14" i="117"/>
  <c r="G14" i="117"/>
  <c r="F14" i="117"/>
  <c r="H13" i="117"/>
  <c r="G13" i="117"/>
  <c r="F13" i="117"/>
  <c r="H12" i="117"/>
  <c r="G12" i="117"/>
  <c r="F12" i="117"/>
  <c r="H11" i="117"/>
  <c r="G11" i="117"/>
  <c r="F11" i="117"/>
  <c r="E5" i="117"/>
  <c r="E4" i="117"/>
  <c r="G193" i="116"/>
  <c r="H192" i="116"/>
  <c r="G192" i="116"/>
  <c r="F192" i="116"/>
  <c r="H191" i="116"/>
  <c r="G191" i="116"/>
  <c r="F191" i="116"/>
  <c r="H190" i="116"/>
  <c r="G190" i="116"/>
  <c r="F190" i="116"/>
  <c r="H189" i="116"/>
  <c r="G189" i="116"/>
  <c r="F189" i="116"/>
  <c r="H188" i="116"/>
  <c r="G188" i="116"/>
  <c r="F188" i="116"/>
  <c r="H187" i="116"/>
  <c r="G187" i="116"/>
  <c r="F187" i="116"/>
  <c r="H186" i="116"/>
  <c r="G186" i="116"/>
  <c r="F186" i="116"/>
  <c r="H185" i="116"/>
  <c r="G185" i="116"/>
  <c r="F185" i="116"/>
  <c r="H184" i="116"/>
  <c r="G184" i="116"/>
  <c r="F184" i="116"/>
  <c r="H183" i="116"/>
  <c r="G183" i="116"/>
  <c r="F183" i="116"/>
  <c r="H182" i="116"/>
  <c r="G182" i="116"/>
  <c r="F182" i="116"/>
  <c r="H181" i="116"/>
  <c r="G181" i="116"/>
  <c r="F181" i="116"/>
  <c r="H180" i="116"/>
  <c r="G180" i="116"/>
  <c r="F180" i="116"/>
  <c r="H179" i="116"/>
  <c r="G179" i="116"/>
  <c r="F179" i="116"/>
  <c r="H178" i="116"/>
  <c r="G178" i="116"/>
  <c r="F178" i="116"/>
  <c r="H177" i="116"/>
  <c r="G177" i="116"/>
  <c r="F177" i="116"/>
  <c r="H176" i="116"/>
  <c r="G176" i="116"/>
  <c r="F176" i="116"/>
  <c r="H175" i="116"/>
  <c r="G175" i="116"/>
  <c r="F175" i="116"/>
  <c r="H174" i="116"/>
  <c r="G174" i="116"/>
  <c r="F174" i="116"/>
  <c r="H173" i="116"/>
  <c r="G173" i="116"/>
  <c r="F173" i="116"/>
  <c r="H172" i="116"/>
  <c r="G172" i="116"/>
  <c r="F172" i="116"/>
  <c r="H171" i="116"/>
  <c r="G171" i="116"/>
  <c r="F171" i="116"/>
  <c r="H170" i="116"/>
  <c r="G170" i="116"/>
  <c r="F170" i="116"/>
  <c r="H169" i="116"/>
  <c r="G169" i="116"/>
  <c r="F169" i="116"/>
  <c r="H168" i="116"/>
  <c r="G168" i="116"/>
  <c r="F168" i="116"/>
  <c r="H167" i="116"/>
  <c r="G167" i="116"/>
  <c r="F167" i="116"/>
  <c r="H166" i="116"/>
  <c r="G166" i="116"/>
  <c r="F166" i="116"/>
  <c r="H165" i="116"/>
  <c r="G165" i="116"/>
  <c r="F165" i="116"/>
  <c r="H164" i="116"/>
  <c r="G164" i="116"/>
  <c r="F164" i="116"/>
  <c r="H163" i="116"/>
  <c r="G163" i="116"/>
  <c r="F163" i="116"/>
  <c r="H162" i="116"/>
  <c r="G162" i="116"/>
  <c r="F162" i="116"/>
  <c r="H161" i="116"/>
  <c r="G161" i="116"/>
  <c r="F161" i="116"/>
  <c r="H160" i="116"/>
  <c r="G160" i="116"/>
  <c r="F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H154" i="116"/>
  <c r="G154" i="116"/>
  <c r="F154" i="116"/>
  <c r="H153" i="116"/>
  <c r="G153" i="116"/>
  <c r="F153" i="116"/>
  <c r="H152" i="116"/>
  <c r="G152" i="116"/>
  <c r="F152" i="116"/>
  <c r="H151" i="116"/>
  <c r="G151" i="116"/>
  <c r="F151" i="116"/>
  <c r="H150" i="116"/>
  <c r="G150" i="116"/>
  <c r="F150" i="116"/>
  <c r="H149" i="116"/>
  <c r="G149" i="116"/>
  <c r="F149" i="116"/>
  <c r="H148" i="116"/>
  <c r="G148" i="116"/>
  <c r="F148" i="116"/>
  <c r="H147" i="116"/>
  <c r="G147" i="116"/>
  <c r="F147" i="116"/>
  <c r="H146" i="116"/>
  <c r="G146" i="116"/>
  <c r="F146" i="116"/>
  <c r="H145" i="116"/>
  <c r="G145" i="116"/>
  <c r="F145" i="116"/>
  <c r="H144" i="116"/>
  <c r="G144" i="116"/>
  <c r="F144" i="116"/>
  <c r="H143" i="116"/>
  <c r="G143" i="116"/>
  <c r="F143" i="116"/>
  <c r="H142" i="116"/>
  <c r="G142" i="116"/>
  <c r="F142" i="116"/>
  <c r="H141" i="116"/>
  <c r="G141" i="116"/>
  <c r="F141" i="116"/>
  <c r="H140" i="116"/>
  <c r="G140" i="116"/>
  <c r="F140" i="116"/>
  <c r="H139" i="116"/>
  <c r="G139" i="116"/>
  <c r="F139" i="116"/>
  <c r="H138" i="116"/>
  <c r="G138" i="116"/>
  <c r="F138" i="116"/>
  <c r="H137" i="116"/>
  <c r="G137" i="116"/>
  <c r="F137" i="116"/>
  <c r="H136" i="116"/>
  <c r="G136" i="116"/>
  <c r="F136" i="116"/>
  <c r="H135" i="116"/>
  <c r="G135" i="116"/>
  <c r="F135" i="116"/>
  <c r="H134" i="116"/>
  <c r="G134" i="116"/>
  <c r="F134" i="116"/>
  <c r="H133" i="116"/>
  <c r="G133" i="116"/>
  <c r="F133" i="116"/>
  <c r="H132" i="116"/>
  <c r="G132" i="116"/>
  <c r="F132" i="116"/>
  <c r="H131" i="116"/>
  <c r="G131" i="116"/>
  <c r="F131" i="116"/>
  <c r="H130" i="116"/>
  <c r="G130" i="116"/>
  <c r="F130" i="116"/>
  <c r="H129" i="116"/>
  <c r="G129" i="116"/>
  <c r="F129" i="116"/>
  <c r="H128" i="116"/>
  <c r="G128" i="116"/>
  <c r="F128" i="116"/>
  <c r="H127" i="116"/>
  <c r="G127" i="116"/>
  <c r="F127" i="116"/>
  <c r="H126" i="116"/>
  <c r="G126" i="116"/>
  <c r="F126" i="116"/>
  <c r="H125" i="116"/>
  <c r="G125" i="116"/>
  <c r="F125" i="116"/>
  <c r="H124" i="116"/>
  <c r="G124" i="116"/>
  <c r="F124" i="116"/>
  <c r="H123" i="116"/>
  <c r="G123" i="116"/>
  <c r="F123" i="116"/>
  <c r="H122" i="116"/>
  <c r="G122" i="116"/>
  <c r="F122" i="116"/>
  <c r="H121" i="116"/>
  <c r="G121" i="116"/>
  <c r="F121" i="116"/>
  <c r="H120" i="116"/>
  <c r="G120" i="116"/>
  <c r="F120" i="116"/>
  <c r="H119" i="116"/>
  <c r="G119" i="116"/>
  <c r="F119" i="116"/>
  <c r="H118" i="116"/>
  <c r="G118" i="116"/>
  <c r="F118" i="116"/>
  <c r="F4" i="116" s="1"/>
  <c r="H117" i="116"/>
  <c r="G117" i="116"/>
  <c r="F117" i="116"/>
  <c r="H116" i="116"/>
  <c r="H115" i="116"/>
  <c r="G115" i="116"/>
  <c r="F115" i="116"/>
  <c r="H114" i="116"/>
  <c r="G114" i="116"/>
  <c r="F114" i="116"/>
  <c r="H113" i="116"/>
  <c r="G113" i="116"/>
  <c r="F113" i="116"/>
  <c r="H112" i="116"/>
  <c r="G112" i="116"/>
  <c r="F112" i="116"/>
  <c r="H111" i="116"/>
  <c r="G111" i="116"/>
  <c r="F111" i="116"/>
  <c r="H110" i="116"/>
  <c r="H109" i="116"/>
  <c r="G109" i="116"/>
  <c r="F109" i="116"/>
  <c r="H108" i="116"/>
  <c r="G108" i="116"/>
  <c r="F108" i="116"/>
  <c r="H107" i="116"/>
  <c r="G107" i="116"/>
  <c r="F107" i="116"/>
  <c r="H106" i="116"/>
  <c r="G106" i="116"/>
  <c r="F106" i="116"/>
  <c r="H105" i="116"/>
  <c r="G105" i="116"/>
  <c r="F105" i="116"/>
  <c r="H104" i="116"/>
  <c r="G104" i="116"/>
  <c r="F104" i="116"/>
  <c r="H103" i="116"/>
  <c r="G103" i="116"/>
  <c r="F103" i="116"/>
  <c r="H102" i="116"/>
  <c r="G102" i="116"/>
  <c r="F102" i="116"/>
  <c r="H101" i="116"/>
  <c r="G101" i="116"/>
  <c r="F101" i="116"/>
  <c r="H100" i="116"/>
  <c r="G100" i="116"/>
  <c r="F100" i="116"/>
  <c r="H99" i="116"/>
  <c r="G99" i="116"/>
  <c r="F99" i="116"/>
  <c r="H98" i="116"/>
  <c r="G98" i="116"/>
  <c r="F98" i="116"/>
  <c r="H97" i="116"/>
  <c r="G97" i="116"/>
  <c r="F97" i="116"/>
  <c r="H96" i="116"/>
  <c r="G96" i="116"/>
  <c r="F96" i="116"/>
  <c r="H95" i="116"/>
  <c r="G95" i="116"/>
  <c r="F95" i="116"/>
  <c r="H94" i="116"/>
  <c r="G94" i="116"/>
  <c r="F94" i="116"/>
  <c r="H93" i="116"/>
  <c r="G93" i="116"/>
  <c r="F93" i="116"/>
  <c r="H92" i="116"/>
  <c r="G92" i="116"/>
  <c r="F92" i="116"/>
  <c r="H91" i="116"/>
  <c r="G91" i="116"/>
  <c r="F91" i="116"/>
  <c r="H90" i="116"/>
  <c r="G90" i="116"/>
  <c r="F90" i="116"/>
  <c r="H89" i="116"/>
  <c r="G89" i="116"/>
  <c r="F89" i="116"/>
  <c r="H88" i="116"/>
  <c r="G88" i="116"/>
  <c r="F88" i="116"/>
  <c r="H87" i="116"/>
  <c r="G87" i="116"/>
  <c r="F87" i="116"/>
  <c r="H86" i="116"/>
  <c r="G86" i="116"/>
  <c r="F86" i="116"/>
  <c r="H85" i="116"/>
  <c r="G85" i="116"/>
  <c r="F85" i="116"/>
  <c r="H84" i="116"/>
  <c r="G84" i="116"/>
  <c r="F84" i="116"/>
  <c r="H83" i="116"/>
  <c r="H82" i="116"/>
  <c r="H81" i="116"/>
  <c r="G81" i="116"/>
  <c r="F81" i="116"/>
  <c r="H80" i="116"/>
  <c r="G80" i="116"/>
  <c r="F80" i="116"/>
  <c r="H79" i="116"/>
  <c r="G79" i="116"/>
  <c r="F79" i="116"/>
  <c r="H78" i="116"/>
  <c r="G78" i="116"/>
  <c r="F78" i="116"/>
  <c r="H77" i="116"/>
  <c r="G77" i="116"/>
  <c r="F77" i="116"/>
  <c r="H76" i="116"/>
  <c r="G76" i="116"/>
  <c r="F76" i="116"/>
  <c r="H75" i="116"/>
  <c r="G75" i="116"/>
  <c r="F75" i="116"/>
  <c r="H74" i="116"/>
  <c r="G74" i="116"/>
  <c r="F74" i="116"/>
  <c r="H73" i="116"/>
  <c r="G73" i="116"/>
  <c r="F73" i="116"/>
  <c r="H72" i="116"/>
  <c r="G72" i="116"/>
  <c r="F72" i="116"/>
  <c r="H71" i="116"/>
  <c r="G71" i="116"/>
  <c r="F71" i="116"/>
  <c r="H70" i="116"/>
  <c r="G70" i="116"/>
  <c r="F70" i="116"/>
  <c r="H69" i="116"/>
  <c r="G69" i="116"/>
  <c r="F69" i="116"/>
  <c r="H68" i="116"/>
  <c r="G68" i="116"/>
  <c r="F68" i="116"/>
  <c r="H67" i="116"/>
  <c r="G67" i="116"/>
  <c r="F67" i="116"/>
  <c r="H66" i="116"/>
  <c r="G66" i="116"/>
  <c r="F66" i="116"/>
  <c r="H65" i="116"/>
  <c r="G65" i="116"/>
  <c r="F65" i="116"/>
  <c r="H64" i="116"/>
  <c r="G64" i="116"/>
  <c r="F64" i="116"/>
  <c r="H63" i="116"/>
  <c r="G63" i="116"/>
  <c r="F63" i="116"/>
  <c r="H62" i="116"/>
  <c r="G62" i="116"/>
  <c r="F62" i="116"/>
  <c r="H61" i="116"/>
  <c r="G61" i="116"/>
  <c r="F61" i="116"/>
  <c r="H60" i="116"/>
  <c r="G60" i="116"/>
  <c r="F60" i="116"/>
  <c r="H59" i="116"/>
  <c r="G59" i="116"/>
  <c r="F59" i="116"/>
  <c r="H58" i="116"/>
  <c r="G58" i="116"/>
  <c r="F58" i="116"/>
  <c r="H57" i="116"/>
  <c r="G57" i="116"/>
  <c r="F57" i="116"/>
  <c r="H56" i="116"/>
  <c r="G56" i="116"/>
  <c r="F56" i="116"/>
  <c r="H55" i="116"/>
  <c r="G55" i="116"/>
  <c r="F55" i="116"/>
  <c r="H54" i="116"/>
  <c r="G54" i="116"/>
  <c r="F54" i="116"/>
  <c r="H53" i="116"/>
  <c r="G53" i="116"/>
  <c r="F53" i="116"/>
  <c r="H52" i="116"/>
  <c r="G52" i="116"/>
  <c r="F52" i="116"/>
  <c r="H51" i="116"/>
  <c r="G51" i="116"/>
  <c r="F51" i="116"/>
  <c r="H50" i="116"/>
  <c r="G50" i="116"/>
  <c r="F50" i="116"/>
  <c r="H49" i="116"/>
  <c r="G49" i="116"/>
  <c r="F49" i="116"/>
  <c r="H48" i="116"/>
  <c r="G48" i="116"/>
  <c r="F48" i="116"/>
  <c r="H47" i="116"/>
  <c r="G47" i="116"/>
  <c r="F47" i="116"/>
  <c r="H46" i="116"/>
  <c r="G46" i="116"/>
  <c r="F46" i="116"/>
  <c r="H45" i="116"/>
  <c r="G45" i="116"/>
  <c r="F45" i="116"/>
  <c r="H44" i="116"/>
  <c r="G44" i="116"/>
  <c r="F44" i="116"/>
  <c r="H43" i="116"/>
  <c r="G43" i="116"/>
  <c r="F43" i="116"/>
  <c r="H42" i="116"/>
  <c r="G42" i="116"/>
  <c r="F42" i="116"/>
  <c r="H41" i="116"/>
  <c r="G41" i="116"/>
  <c r="F41" i="116"/>
  <c r="H40" i="116"/>
  <c r="G40" i="116"/>
  <c r="F40" i="116"/>
  <c r="H39" i="116"/>
  <c r="G39" i="116"/>
  <c r="F39" i="116"/>
  <c r="H38" i="116"/>
  <c r="G38" i="116"/>
  <c r="F38" i="116"/>
  <c r="H37" i="116"/>
  <c r="G37" i="116"/>
  <c r="F37" i="116"/>
  <c r="H36" i="116"/>
  <c r="G36" i="116"/>
  <c r="F36" i="116"/>
  <c r="H35" i="116"/>
  <c r="G35" i="116"/>
  <c r="F35" i="116"/>
  <c r="H34" i="116"/>
  <c r="G34" i="116"/>
  <c r="F34" i="116"/>
  <c r="H33" i="116"/>
  <c r="G33" i="116"/>
  <c r="F33" i="116"/>
  <c r="H32" i="116"/>
  <c r="G32" i="116"/>
  <c r="F32" i="116"/>
  <c r="H31" i="116"/>
  <c r="G31" i="116"/>
  <c r="F31" i="116"/>
  <c r="H30" i="116"/>
  <c r="G30" i="116"/>
  <c r="F30" i="116"/>
  <c r="H29" i="116"/>
  <c r="G29" i="116"/>
  <c r="F29" i="116"/>
  <c r="H28" i="116"/>
  <c r="G28" i="116"/>
  <c r="F28" i="116"/>
  <c r="H27" i="116"/>
  <c r="G27" i="116"/>
  <c r="F27" i="116"/>
  <c r="H26" i="116"/>
  <c r="G26" i="116"/>
  <c r="F26" i="116"/>
  <c r="H25" i="116"/>
  <c r="G25" i="116"/>
  <c r="F25" i="116"/>
  <c r="H24" i="116"/>
  <c r="G24" i="116"/>
  <c r="F24" i="116"/>
  <c r="H23" i="116"/>
  <c r="G23" i="116"/>
  <c r="F23" i="116"/>
  <c r="H22" i="116"/>
  <c r="G22" i="116"/>
  <c r="F22" i="116"/>
  <c r="H21" i="116"/>
  <c r="G21" i="116"/>
  <c r="F21" i="116"/>
  <c r="H20" i="116"/>
  <c r="G20" i="116"/>
  <c r="F20" i="116"/>
  <c r="H19" i="116"/>
  <c r="G19" i="116"/>
  <c r="F19" i="116"/>
  <c r="H18" i="116"/>
  <c r="G18" i="116"/>
  <c r="F18" i="116"/>
  <c r="H17" i="116"/>
  <c r="G17" i="116"/>
  <c r="F17" i="116"/>
  <c r="H16" i="116"/>
  <c r="G16" i="116"/>
  <c r="F16" i="116"/>
  <c r="H15" i="116"/>
  <c r="G15" i="116"/>
  <c r="F15" i="116"/>
  <c r="H14" i="116"/>
  <c r="G14" i="116"/>
  <c r="F14" i="116"/>
  <c r="H13" i="116"/>
  <c r="G13" i="116"/>
  <c r="F13" i="116"/>
  <c r="H12" i="116"/>
  <c r="G12" i="116"/>
  <c r="F12" i="116"/>
  <c r="H11" i="116"/>
  <c r="G11" i="116"/>
  <c r="F11" i="116"/>
  <c r="E5" i="116"/>
  <c r="E4" i="116"/>
  <c r="G193" i="115"/>
  <c r="H192" i="115"/>
  <c r="G192" i="115"/>
  <c r="F192" i="115"/>
  <c r="H191" i="115"/>
  <c r="G191" i="115"/>
  <c r="F191" i="115"/>
  <c r="H190" i="115"/>
  <c r="G190" i="115"/>
  <c r="F190" i="115"/>
  <c r="H189" i="115"/>
  <c r="G189" i="115"/>
  <c r="F189" i="115"/>
  <c r="H188" i="115"/>
  <c r="G188" i="115"/>
  <c r="F188" i="115"/>
  <c r="H187" i="115"/>
  <c r="G187" i="115"/>
  <c r="F187" i="115"/>
  <c r="H186" i="115"/>
  <c r="G186" i="115"/>
  <c r="F186" i="115"/>
  <c r="H185" i="115"/>
  <c r="G185" i="115"/>
  <c r="F185" i="115"/>
  <c r="H184" i="115"/>
  <c r="G184" i="115"/>
  <c r="F184" i="115"/>
  <c r="H183" i="115"/>
  <c r="G183" i="115"/>
  <c r="F183" i="115"/>
  <c r="H182" i="115"/>
  <c r="G182" i="115"/>
  <c r="F182" i="115"/>
  <c r="H181" i="115"/>
  <c r="G181" i="115"/>
  <c r="F181" i="115"/>
  <c r="H180" i="115"/>
  <c r="G180" i="115"/>
  <c r="F180" i="115"/>
  <c r="H179" i="115"/>
  <c r="G179" i="115"/>
  <c r="F179" i="115"/>
  <c r="H178" i="115"/>
  <c r="G178" i="115"/>
  <c r="F178" i="115"/>
  <c r="H177" i="115"/>
  <c r="G177" i="115"/>
  <c r="F177" i="115"/>
  <c r="H176" i="115"/>
  <c r="G176" i="115"/>
  <c r="F176" i="115"/>
  <c r="H175" i="115"/>
  <c r="G175" i="115"/>
  <c r="F175" i="115"/>
  <c r="H174" i="115"/>
  <c r="G174" i="115"/>
  <c r="F174" i="115"/>
  <c r="H173" i="115"/>
  <c r="G173" i="115"/>
  <c r="F173" i="115"/>
  <c r="H172" i="115"/>
  <c r="G172" i="115"/>
  <c r="F172" i="115"/>
  <c r="H171" i="115"/>
  <c r="G171" i="115"/>
  <c r="F171" i="115"/>
  <c r="H170" i="115"/>
  <c r="G170" i="115"/>
  <c r="F170" i="115"/>
  <c r="H169" i="115"/>
  <c r="G169" i="115"/>
  <c r="F169" i="115"/>
  <c r="H168" i="115"/>
  <c r="G168" i="115"/>
  <c r="F168" i="115"/>
  <c r="H167" i="115"/>
  <c r="G167" i="115"/>
  <c r="F167" i="115"/>
  <c r="H166" i="115"/>
  <c r="G166" i="115"/>
  <c r="F166" i="115"/>
  <c r="H165" i="115"/>
  <c r="G165" i="115"/>
  <c r="F165" i="115"/>
  <c r="H164" i="115"/>
  <c r="G164" i="115"/>
  <c r="F164" i="115"/>
  <c r="H163" i="115"/>
  <c r="G163" i="115"/>
  <c r="F163" i="115"/>
  <c r="H162" i="115"/>
  <c r="G162" i="115"/>
  <c r="F162" i="115"/>
  <c r="H161" i="115"/>
  <c r="G161" i="115"/>
  <c r="F161" i="115"/>
  <c r="H160" i="115"/>
  <c r="G160" i="115"/>
  <c r="F160" i="115"/>
  <c r="H159" i="115"/>
  <c r="G159" i="115"/>
  <c r="F159" i="115"/>
  <c r="H158" i="115"/>
  <c r="G158" i="115"/>
  <c r="F158" i="115"/>
  <c r="H157" i="115"/>
  <c r="G157" i="115"/>
  <c r="F157" i="115"/>
  <c r="H156" i="115"/>
  <c r="G156" i="115"/>
  <c r="F156" i="115"/>
  <c r="H155" i="115"/>
  <c r="G155" i="115"/>
  <c r="F155" i="115"/>
  <c r="H154" i="115"/>
  <c r="G154" i="115"/>
  <c r="F154" i="115"/>
  <c r="H153" i="115"/>
  <c r="G153" i="115"/>
  <c r="F153" i="115"/>
  <c r="H152" i="115"/>
  <c r="G152" i="115"/>
  <c r="F152" i="115"/>
  <c r="H151" i="115"/>
  <c r="G151" i="115"/>
  <c r="F151" i="115"/>
  <c r="H150" i="115"/>
  <c r="G150" i="115"/>
  <c r="F150" i="115"/>
  <c r="H149" i="115"/>
  <c r="G149" i="115"/>
  <c r="F149" i="115"/>
  <c r="H148" i="115"/>
  <c r="G148" i="115"/>
  <c r="F148" i="115"/>
  <c r="H147" i="115"/>
  <c r="G147" i="115"/>
  <c r="F147" i="115"/>
  <c r="H146" i="115"/>
  <c r="G146" i="115"/>
  <c r="F146" i="115"/>
  <c r="H145" i="115"/>
  <c r="G145" i="115"/>
  <c r="F145" i="115"/>
  <c r="H144" i="115"/>
  <c r="G144" i="115"/>
  <c r="F144" i="115"/>
  <c r="H143" i="115"/>
  <c r="G143" i="115"/>
  <c r="F143" i="115"/>
  <c r="H142" i="115"/>
  <c r="G142" i="115"/>
  <c r="F142" i="115"/>
  <c r="H141" i="115"/>
  <c r="G141" i="115"/>
  <c r="F141" i="115"/>
  <c r="H140" i="115"/>
  <c r="G140" i="115"/>
  <c r="F140" i="115"/>
  <c r="H139" i="115"/>
  <c r="G139" i="115"/>
  <c r="F139" i="115"/>
  <c r="H138" i="115"/>
  <c r="G138" i="115"/>
  <c r="F138" i="115"/>
  <c r="H137" i="115"/>
  <c r="G137" i="115"/>
  <c r="F137" i="115"/>
  <c r="H136" i="115"/>
  <c r="G136" i="115"/>
  <c r="F136" i="115"/>
  <c r="H135" i="115"/>
  <c r="G135" i="115"/>
  <c r="F135" i="115"/>
  <c r="H134" i="115"/>
  <c r="G134" i="115"/>
  <c r="F134" i="115"/>
  <c r="H133" i="115"/>
  <c r="G133" i="115"/>
  <c r="F133" i="115"/>
  <c r="H132" i="115"/>
  <c r="G132" i="115"/>
  <c r="F132" i="115"/>
  <c r="H131" i="115"/>
  <c r="G131" i="115"/>
  <c r="F131" i="115"/>
  <c r="H130" i="115"/>
  <c r="G130" i="115"/>
  <c r="F130" i="115"/>
  <c r="H129" i="115"/>
  <c r="G129" i="115"/>
  <c r="F129" i="115"/>
  <c r="H128" i="115"/>
  <c r="G128" i="115"/>
  <c r="F128" i="115"/>
  <c r="H127" i="115"/>
  <c r="G127" i="115"/>
  <c r="F127" i="115"/>
  <c r="H126" i="115"/>
  <c r="G126" i="115"/>
  <c r="F126" i="115"/>
  <c r="H125" i="115"/>
  <c r="G125" i="115"/>
  <c r="F125" i="115"/>
  <c r="H124" i="115"/>
  <c r="G124" i="115"/>
  <c r="F124" i="115"/>
  <c r="H123" i="115"/>
  <c r="G123" i="115"/>
  <c r="F123" i="115"/>
  <c r="H122" i="115"/>
  <c r="G122" i="115"/>
  <c r="F122" i="115"/>
  <c r="H121" i="115"/>
  <c r="G121" i="115"/>
  <c r="F121" i="115"/>
  <c r="H120" i="115"/>
  <c r="G120" i="115"/>
  <c r="F120" i="115"/>
  <c r="H119" i="115"/>
  <c r="G119" i="115"/>
  <c r="F119" i="115"/>
  <c r="H118" i="115"/>
  <c r="G118" i="115"/>
  <c r="F118" i="115"/>
  <c r="H117" i="115"/>
  <c r="G117" i="115"/>
  <c r="F117" i="115"/>
  <c r="H116" i="115"/>
  <c r="H115" i="115"/>
  <c r="G115" i="115"/>
  <c r="F115" i="115"/>
  <c r="H114" i="115"/>
  <c r="G114" i="115"/>
  <c r="F114" i="115"/>
  <c r="H113" i="115"/>
  <c r="G113" i="115"/>
  <c r="F113" i="115"/>
  <c r="H112" i="115"/>
  <c r="G112" i="115"/>
  <c r="F112" i="115"/>
  <c r="H111" i="115"/>
  <c r="G111" i="115"/>
  <c r="F111" i="115"/>
  <c r="H110" i="115"/>
  <c r="H109" i="115"/>
  <c r="G109" i="115"/>
  <c r="F109" i="115"/>
  <c r="H108" i="115"/>
  <c r="G108" i="115"/>
  <c r="F108" i="115"/>
  <c r="H107" i="115"/>
  <c r="G107" i="115"/>
  <c r="F107" i="115"/>
  <c r="H106" i="115"/>
  <c r="G106" i="115"/>
  <c r="F106" i="115"/>
  <c r="H105" i="115"/>
  <c r="G105" i="115"/>
  <c r="F105" i="115"/>
  <c r="H104" i="115"/>
  <c r="G104" i="115"/>
  <c r="F104" i="115"/>
  <c r="H103" i="115"/>
  <c r="G103" i="115"/>
  <c r="F103" i="115"/>
  <c r="H102" i="115"/>
  <c r="G102" i="115"/>
  <c r="F102" i="115"/>
  <c r="H101" i="115"/>
  <c r="G101" i="115"/>
  <c r="F101" i="115"/>
  <c r="H100" i="115"/>
  <c r="G100" i="115"/>
  <c r="F100" i="115"/>
  <c r="H99" i="115"/>
  <c r="G99" i="115"/>
  <c r="F99" i="115"/>
  <c r="H98" i="115"/>
  <c r="G98" i="115"/>
  <c r="F98" i="115"/>
  <c r="H97" i="115"/>
  <c r="G97" i="115"/>
  <c r="F97" i="115"/>
  <c r="H96" i="115"/>
  <c r="G96" i="115"/>
  <c r="F96" i="115"/>
  <c r="H95" i="115"/>
  <c r="G95" i="115"/>
  <c r="F95" i="115"/>
  <c r="H94" i="115"/>
  <c r="G94" i="115"/>
  <c r="F94" i="115"/>
  <c r="H93" i="115"/>
  <c r="G93" i="115"/>
  <c r="F93" i="115"/>
  <c r="H92" i="115"/>
  <c r="G92" i="115"/>
  <c r="F92" i="115"/>
  <c r="H91" i="115"/>
  <c r="G91" i="115"/>
  <c r="F91" i="115"/>
  <c r="H90" i="115"/>
  <c r="G90" i="115"/>
  <c r="F90" i="115"/>
  <c r="H89" i="115"/>
  <c r="G89" i="115"/>
  <c r="F89" i="115"/>
  <c r="H88" i="115"/>
  <c r="G88" i="115"/>
  <c r="F88" i="115"/>
  <c r="H87" i="115"/>
  <c r="G87" i="115"/>
  <c r="F87" i="115"/>
  <c r="H86" i="115"/>
  <c r="G86" i="115"/>
  <c r="F86" i="115"/>
  <c r="H85" i="115"/>
  <c r="G85" i="115"/>
  <c r="F85" i="115"/>
  <c r="H84" i="115"/>
  <c r="G84" i="115"/>
  <c r="F84" i="115"/>
  <c r="H83" i="115"/>
  <c r="H82" i="115"/>
  <c r="H81" i="115"/>
  <c r="G81" i="115"/>
  <c r="F81" i="115"/>
  <c r="H80" i="115"/>
  <c r="G80" i="115"/>
  <c r="F80" i="115"/>
  <c r="H79" i="115"/>
  <c r="G79" i="115"/>
  <c r="F79" i="115"/>
  <c r="H78" i="115"/>
  <c r="G78" i="115"/>
  <c r="F78" i="115"/>
  <c r="H77" i="115"/>
  <c r="G77" i="115"/>
  <c r="F77" i="115"/>
  <c r="H76" i="115"/>
  <c r="G76" i="115"/>
  <c r="F76" i="115"/>
  <c r="H75" i="115"/>
  <c r="G75" i="115"/>
  <c r="F75" i="115"/>
  <c r="H74" i="115"/>
  <c r="G74" i="115"/>
  <c r="F74" i="115"/>
  <c r="H73" i="115"/>
  <c r="G73" i="115"/>
  <c r="F73" i="115"/>
  <c r="H72" i="115"/>
  <c r="G72" i="115"/>
  <c r="F72" i="115"/>
  <c r="H71" i="115"/>
  <c r="G71" i="115"/>
  <c r="F71" i="115"/>
  <c r="H70" i="115"/>
  <c r="G70" i="115"/>
  <c r="F70" i="115"/>
  <c r="H69" i="115"/>
  <c r="G69" i="115"/>
  <c r="F69" i="115"/>
  <c r="H68" i="115"/>
  <c r="G68" i="115"/>
  <c r="F68" i="115"/>
  <c r="H67" i="115"/>
  <c r="G67" i="115"/>
  <c r="F67" i="115"/>
  <c r="H66" i="115"/>
  <c r="G66" i="115"/>
  <c r="F66" i="115"/>
  <c r="H65" i="115"/>
  <c r="G65" i="115"/>
  <c r="F65" i="115"/>
  <c r="H64" i="115"/>
  <c r="G64" i="115"/>
  <c r="F64" i="115"/>
  <c r="H63" i="115"/>
  <c r="G63" i="115"/>
  <c r="F63" i="115"/>
  <c r="H62" i="115"/>
  <c r="G62" i="115"/>
  <c r="F62" i="115"/>
  <c r="H61" i="115"/>
  <c r="G61" i="115"/>
  <c r="F4" i="115" s="1"/>
  <c r="F61" i="115"/>
  <c r="H60" i="115"/>
  <c r="G60" i="115"/>
  <c r="F60" i="115"/>
  <c r="H59" i="115"/>
  <c r="G59" i="115"/>
  <c r="F59" i="115"/>
  <c r="H58" i="115"/>
  <c r="G58" i="115"/>
  <c r="F58" i="115"/>
  <c r="H57" i="115"/>
  <c r="G57" i="115"/>
  <c r="F57" i="115"/>
  <c r="H56" i="115"/>
  <c r="G56" i="115"/>
  <c r="F56" i="115"/>
  <c r="H55" i="115"/>
  <c r="G55" i="115"/>
  <c r="F55" i="115"/>
  <c r="H54" i="115"/>
  <c r="G54" i="115"/>
  <c r="F54" i="115"/>
  <c r="H53" i="115"/>
  <c r="G53" i="115"/>
  <c r="F53" i="115"/>
  <c r="H52" i="115"/>
  <c r="G52" i="115"/>
  <c r="F52" i="115"/>
  <c r="H51" i="115"/>
  <c r="G51" i="115"/>
  <c r="F51" i="115"/>
  <c r="H50" i="115"/>
  <c r="G50" i="115"/>
  <c r="F50" i="115"/>
  <c r="H49" i="115"/>
  <c r="G49" i="115"/>
  <c r="F49" i="115"/>
  <c r="H48" i="115"/>
  <c r="G48" i="115"/>
  <c r="F48" i="115"/>
  <c r="H47" i="115"/>
  <c r="G47" i="115"/>
  <c r="F47" i="115"/>
  <c r="H46" i="115"/>
  <c r="G46" i="115"/>
  <c r="F46" i="115"/>
  <c r="H45" i="115"/>
  <c r="G45" i="115"/>
  <c r="F45" i="115"/>
  <c r="H44" i="115"/>
  <c r="G44" i="115"/>
  <c r="F44" i="115"/>
  <c r="H43" i="115"/>
  <c r="G43" i="115"/>
  <c r="F43" i="115"/>
  <c r="H42" i="115"/>
  <c r="G42" i="115"/>
  <c r="F42" i="115"/>
  <c r="H41" i="115"/>
  <c r="G41" i="115"/>
  <c r="F41" i="115"/>
  <c r="H40" i="115"/>
  <c r="G40" i="115"/>
  <c r="F40" i="115"/>
  <c r="H39" i="115"/>
  <c r="G39" i="115"/>
  <c r="F39" i="115"/>
  <c r="H38" i="115"/>
  <c r="G38" i="115"/>
  <c r="F38" i="115"/>
  <c r="H37" i="115"/>
  <c r="G37" i="115"/>
  <c r="F37" i="115"/>
  <c r="H36" i="115"/>
  <c r="G36" i="115"/>
  <c r="F36" i="115"/>
  <c r="H35" i="115"/>
  <c r="G35" i="115"/>
  <c r="F35" i="115"/>
  <c r="H34" i="115"/>
  <c r="G34" i="115"/>
  <c r="F34" i="115"/>
  <c r="H33" i="115"/>
  <c r="G33" i="115"/>
  <c r="F33" i="115"/>
  <c r="H32" i="115"/>
  <c r="G32" i="115"/>
  <c r="F32" i="115"/>
  <c r="H31" i="115"/>
  <c r="G31" i="115"/>
  <c r="F31" i="115"/>
  <c r="H30" i="115"/>
  <c r="G30" i="115"/>
  <c r="F30" i="115"/>
  <c r="H29" i="115"/>
  <c r="G29" i="115"/>
  <c r="F29" i="115"/>
  <c r="H28" i="115"/>
  <c r="G28" i="115"/>
  <c r="F28" i="115"/>
  <c r="H27" i="115"/>
  <c r="G27" i="115"/>
  <c r="F27" i="115"/>
  <c r="H26" i="115"/>
  <c r="G26" i="115"/>
  <c r="F26" i="115"/>
  <c r="H25" i="115"/>
  <c r="G25" i="115"/>
  <c r="F25" i="115"/>
  <c r="H24" i="115"/>
  <c r="G24" i="115"/>
  <c r="F24" i="115"/>
  <c r="H23" i="115"/>
  <c r="G23" i="115"/>
  <c r="F23" i="115"/>
  <c r="H22" i="115"/>
  <c r="G22" i="115"/>
  <c r="F22" i="115"/>
  <c r="H21" i="115"/>
  <c r="G21" i="115"/>
  <c r="F21" i="115"/>
  <c r="H20" i="115"/>
  <c r="G20" i="115"/>
  <c r="F20" i="115"/>
  <c r="H19" i="115"/>
  <c r="G19" i="115"/>
  <c r="F19" i="115"/>
  <c r="H18" i="115"/>
  <c r="G18" i="115"/>
  <c r="F18" i="115"/>
  <c r="H17" i="115"/>
  <c r="G17" i="115"/>
  <c r="F17" i="115"/>
  <c r="H16" i="115"/>
  <c r="G16" i="115"/>
  <c r="F16" i="115"/>
  <c r="H15" i="115"/>
  <c r="G15" i="115"/>
  <c r="F15" i="115"/>
  <c r="H14" i="115"/>
  <c r="G14" i="115"/>
  <c r="F14" i="115"/>
  <c r="H13" i="115"/>
  <c r="G13" i="115"/>
  <c r="F13" i="115"/>
  <c r="H12" i="115"/>
  <c r="G12" i="115"/>
  <c r="F12" i="115"/>
  <c r="H11" i="115"/>
  <c r="G11" i="115"/>
  <c r="F11" i="115"/>
  <c r="E5" i="115"/>
  <c r="E4" i="115"/>
  <c r="F4" i="114"/>
  <c r="F4" i="113"/>
  <c r="G193" i="114"/>
  <c r="H192" i="114"/>
  <c r="G192" i="114"/>
  <c r="F192" i="114"/>
  <c r="H191" i="114"/>
  <c r="G191" i="114"/>
  <c r="F191" i="114"/>
  <c r="H190" i="114"/>
  <c r="G190" i="114"/>
  <c r="F190" i="114"/>
  <c r="H189" i="114"/>
  <c r="G189" i="114"/>
  <c r="F189" i="114"/>
  <c r="H188" i="114"/>
  <c r="G188" i="114"/>
  <c r="F188" i="114"/>
  <c r="H187" i="114"/>
  <c r="G187" i="114"/>
  <c r="F187" i="114"/>
  <c r="H186" i="114"/>
  <c r="G186" i="114"/>
  <c r="F186" i="114"/>
  <c r="H185" i="114"/>
  <c r="G185" i="114"/>
  <c r="F185" i="114"/>
  <c r="H184" i="114"/>
  <c r="G184" i="114"/>
  <c r="F184" i="114"/>
  <c r="H183" i="114"/>
  <c r="G183" i="114"/>
  <c r="F183" i="114"/>
  <c r="H182" i="114"/>
  <c r="G182" i="114"/>
  <c r="F182" i="114"/>
  <c r="H181" i="114"/>
  <c r="G181" i="114"/>
  <c r="F181" i="114"/>
  <c r="H180" i="114"/>
  <c r="G180" i="114"/>
  <c r="F180" i="114"/>
  <c r="H179" i="114"/>
  <c r="G179" i="114"/>
  <c r="F179" i="114"/>
  <c r="H178" i="114"/>
  <c r="G178" i="114"/>
  <c r="F178" i="114"/>
  <c r="H177" i="114"/>
  <c r="G177" i="114"/>
  <c r="F177" i="114"/>
  <c r="H176" i="114"/>
  <c r="G176" i="114"/>
  <c r="F176" i="114"/>
  <c r="H175" i="114"/>
  <c r="G175" i="114"/>
  <c r="F175" i="114"/>
  <c r="H174" i="114"/>
  <c r="G174" i="114"/>
  <c r="F174" i="114"/>
  <c r="H173" i="114"/>
  <c r="G173" i="114"/>
  <c r="F173" i="114"/>
  <c r="H172" i="114"/>
  <c r="G172" i="114"/>
  <c r="F172" i="114"/>
  <c r="H171" i="114"/>
  <c r="G171" i="114"/>
  <c r="F171" i="114"/>
  <c r="H170" i="114"/>
  <c r="G170" i="114"/>
  <c r="F170" i="114"/>
  <c r="H169" i="114"/>
  <c r="G169" i="114"/>
  <c r="F169" i="114"/>
  <c r="H168" i="114"/>
  <c r="G168" i="114"/>
  <c r="F168" i="114"/>
  <c r="H167" i="114"/>
  <c r="G167" i="114"/>
  <c r="F167" i="114"/>
  <c r="H166" i="114"/>
  <c r="G166" i="114"/>
  <c r="F166" i="114"/>
  <c r="H165" i="114"/>
  <c r="G165" i="114"/>
  <c r="F165" i="114"/>
  <c r="H164" i="114"/>
  <c r="G164" i="114"/>
  <c r="F164" i="114"/>
  <c r="H163" i="114"/>
  <c r="G163" i="114"/>
  <c r="F163" i="114"/>
  <c r="H162" i="114"/>
  <c r="G162" i="114"/>
  <c r="F162" i="114"/>
  <c r="H161" i="114"/>
  <c r="G161" i="114"/>
  <c r="F161" i="114"/>
  <c r="H160" i="114"/>
  <c r="G160" i="114"/>
  <c r="F160" i="114"/>
  <c r="H159" i="114"/>
  <c r="G159" i="114"/>
  <c r="F159" i="114"/>
  <c r="H158" i="114"/>
  <c r="G158" i="114"/>
  <c r="F158" i="114"/>
  <c r="H157" i="114"/>
  <c r="G157" i="114"/>
  <c r="F157" i="114"/>
  <c r="H156" i="114"/>
  <c r="G156" i="114"/>
  <c r="F156" i="114"/>
  <c r="H155" i="114"/>
  <c r="G155" i="114"/>
  <c r="F155" i="114"/>
  <c r="H154" i="114"/>
  <c r="G154" i="114"/>
  <c r="F154" i="114"/>
  <c r="H153" i="114"/>
  <c r="G153" i="114"/>
  <c r="F153" i="114"/>
  <c r="H152" i="114"/>
  <c r="G152" i="114"/>
  <c r="F152" i="114"/>
  <c r="H151" i="114"/>
  <c r="G151" i="114"/>
  <c r="F151" i="114"/>
  <c r="H150" i="114"/>
  <c r="G150" i="114"/>
  <c r="F150" i="114"/>
  <c r="H149" i="114"/>
  <c r="G149" i="114"/>
  <c r="F149" i="114"/>
  <c r="H148" i="114"/>
  <c r="G148" i="114"/>
  <c r="F148" i="114"/>
  <c r="H147" i="114"/>
  <c r="G147" i="114"/>
  <c r="F147" i="114"/>
  <c r="H146" i="114"/>
  <c r="G146" i="114"/>
  <c r="F146" i="114"/>
  <c r="H145" i="114"/>
  <c r="G145" i="114"/>
  <c r="F145" i="114"/>
  <c r="H144" i="114"/>
  <c r="G144" i="114"/>
  <c r="F144" i="114"/>
  <c r="H143" i="114"/>
  <c r="G143" i="114"/>
  <c r="F143" i="114"/>
  <c r="H142" i="114"/>
  <c r="G142" i="114"/>
  <c r="F142" i="114"/>
  <c r="H141" i="114"/>
  <c r="G141" i="114"/>
  <c r="F141" i="114"/>
  <c r="H140" i="114"/>
  <c r="G140" i="114"/>
  <c r="F140" i="114"/>
  <c r="H139" i="114"/>
  <c r="G139" i="114"/>
  <c r="F139" i="114"/>
  <c r="H138" i="114"/>
  <c r="G138" i="114"/>
  <c r="F138" i="114"/>
  <c r="H137" i="114"/>
  <c r="G137" i="114"/>
  <c r="F137" i="114"/>
  <c r="H136" i="114"/>
  <c r="G136" i="114"/>
  <c r="F136" i="114"/>
  <c r="H135" i="114"/>
  <c r="G135" i="114"/>
  <c r="F135" i="114"/>
  <c r="H134" i="114"/>
  <c r="G134" i="114"/>
  <c r="F134" i="114"/>
  <c r="H133" i="114"/>
  <c r="G133" i="114"/>
  <c r="F133" i="114"/>
  <c r="H132" i="114"/>
  <c r="G132" i="114"/>
  <c r="F132" i="114"/>
  <c r="H131" i="114"/>
  <c r="G131" i="114"/>
  <c r="F131" i="114"/>
  <c r="H130" i="114"/>
  <c r="G130" i="114"/>
  <c r="F130" i="114"/>
  <c r="H129" i="114"/>
  <c r="G129" i="114"/>
  <c r="F129" i="114"/>
  <c r="H128" i="114"/>
  <c r="G128" i="114"/>
  <c r="F128" i="114"/>
  <c r="H127" i="114"/>
  <c r="G127" i="114"/>
  <c r="F127" i="114"/>
  <c r="H126" i="114"/>
  <c r="G126" i="114"/>
  <c r="F126" i="114"/>
  <c r="H125" i="114"/>
  <c r="G125" i="114"/>
  <c r="F125" i="114"/>
  <c r="H124" i="114"/>
  <c r="G124" i="114"/>
  <c r="F124" i="114"/>
  <c r="H123" i="114"/>
  <c r="G123" i="114"/>
  <c r="F123" i="114"/>
  <c r="H122" i="114"/>
  <c r="G122" i="114"/>
  <c r="F122" i="114"/>
  <c r="H121" i="114"/>
  <c r="G121" i="114"/>
  <c r="F121" i="114"/>
  <c r="H120" i="114"/>
  <c r="G120" i="114"/>
  <c r="F120" i="114"/>
  <c r="H119" i="114"/>
  <c r="G119" i="114"/>
  <c r="F119" i="114"/>
  <c r="H118" i="114"/>
  <c r="G118" i="114"/>
  <c r="F118" i="114"/>
  <c r="H117" i="114"/>
  <c r="G117" i="114"/>
  <c r="F117" i="114"/>
  <c r="H116" i="114"/>
  <c r="H115" i="114"/>
  <c r="G115" i="114"/>
  <c r="F115" i="114"/>
  <c r="H114" i="114"/>
  <c r="G114" i="114"/>
  <c r="F114" i="114"/>
  <c r="H113" i="114"/>
  <c r="G113" i="114"/>
  <c r="F113" i="114"/>
  <c r="H112" i="114"/>
  <c r="G112" i="114"/>
  <c r="F112" i="114"/>
  <c r="H111" i="114"/>
  <c r="G111" i="114"/>
  <c r="F111" i="114"/>
  <c r="H110" i="114"/>
  <c r="H109" i="114"/>
  <c r="G109" i="114"/>
  <c r="F109" i="114"/>
  <c r="H108" i="114"/>
  <c r="G108" i="114"/>
  <c r="F108" i="114"/>
  <c r="H107" i="114"/>
  <c r="G107" i="114"/>
  <c r="F107" i="114"/>
  <c r="H106" i="114"/>
  <c r="G106" i="114"/>
  <c r="F106" i="114"/>
  <c r="H105" i="114"/>
  <c r="G105" i="114"/>
  <c r="F105" i="114"/>
  <c r="H104" i="114"/>
  <c r="G104" i="114"/>
  <c r="F104" i="114"/>
  <c r="H103" i="114"/>
  <c r="G103" i="114"/>
  <c r="F103" i="114"/>
  <c r="H102" i="114"/>
  <c r="G102" i="114"/>
  <c r="F102" i="114"/>
  <c r="H101" i="114"/>
  <c r="G101" i="114"/>
  <c r="F101" i="114"/>
  <c r="H100" i="114"/>
  <c r="G100" i="114"/>
  <c r="F100" i="114"/>
  <c r="H99" i="114"/>
  <c r="G99" i="114"/>
  <c r="F99" i="114"/>
  <c r="H98" i="114"/>
  <c r="G98" i="114"/>
  <c r="F98" i="114"/>
  <c r="H97" i="114"/>
  <c r="G97" i="114"/>
  <c r="F97" i="114"/>
  <c r="H96" i="114"/>
  <c r="G96" i="114"/>
  <c r="F96" i="114"/>
  <c r="H95" i="114"/>
  <c r="G95" i="114"/>
  <c r="F95" i="114"/>
  <c r="H94" i="114"/>
  <c r="G94" i="114"/>
  <c r="F94" i="114"/>
  <c r="H93" i="114"/>
  <c r="G93" i="114"/>
  <c r="F93" i="114"/>
  <c r="H92" i="114"/>
  <c r="G92" i="114"/>
  <c r="F92" i="114"/>
  <c r="H91" i="114"/>
  <c r="G91" i="114"/>
  <c r="F91" i="114"/>
  <c r="H90" i="114"/>
  <c r="G90" i="114"/>
  <c r="F90" i="114"/>
  <c r="H89" i="114"/>
  <c r="G89" i="114"/>
  <c r="F89" i="114"/>
  <c r="H88" i="114"/>
  <c r="G88" i="114"/>
  <c r="F88" i="114"/>
  <c r="H87" i="114"/>
  <c r="G87" i="114"/>
  <c r="F87" i="114"/>
  <c r="H86" i="114"/>
  <c r="G86" i="114"/>
  <c r="F86" i="114"/>
  <c r="H85" i="114"/>
  <c r="G85" i="114"/>
  <c r="F85" i="114"/>
  <c r="H84" i="114"/>
  <c r="G84" i="114"/>
  <c r="F84" i="114"/>
  <c r="H83" i="114"/>
  <c r="H82" i="114"/>
  <c r="H81" i="114"/>
  <c r="G81" i="114"/>
  <c r="F81" i="114"/>
  <c r="H80" i="114"/>
  <c r="G80" i="114"/>
  <c r="F80" i="114"/>
  <c r="H79" i="114"/>
  <c r="G79" i="114"/>
  <c r="F79" i="114"/>
  <c r="H78" i="114"/>
  <c r="G78" i="114"/>
  <c r="F78" i="114"/>
  <c r="H77" i="114"/>
  <c r="G77" i="114"/>
  <c r="F77" i="114"/>
  <c r="H76" i="114"/>
  <c r="G76" i="114"/>
  <c r="F76" i="114"/>
  <c r="H75" i="114"/>
  <c r="G75" i="114"/>
  <c r="F75" i="114"/>
  <c r="H74" i="114"/>
  <c r="G74" i="114"/>
  <c r="F74" i="114"/>
  <c r="H73" i="114"/>
  <c r="G73" i="114"/>
  <c r="F73" i="114"/>
  <c r="H72" i="114"/>
  <c r="G72" i="114"/>
  <c r="F72" i="114"/>
  <c r="H71" i="114"/>
  <c r="G71" i="114"/>
  <c r="F71" i="114"/>
  <c r="H70" i="114"/>
  <c r="G70" i="114"/>
  <c r="F70" i="114"/>
  <c r="H69" i="114"/>
  <c r="G69" i="114"/>
  <c r="F69" i="114"/>
  <c r="H68" i="114"/>
  <c r="G68" i="114"/>
  <c r="F68" i="114"/>
  <c r="H67" i="114"/>
  <c r="G67" i="114"/>
  <c r="F67" i="114"/>
  <c r="H66" i="114"/>
  <c r="G66" i="114"/>
  <c r="F66" i="114"/>
  <c r="H65" i="114"/>
  <c r="G65" i="114"/>
  <c r="F65" i="114"/>
  <c r="H64" i="114"/>
  <c r="G64" i="114"/>
  <c r="F64" i="114"/>
  <c r="H63" i="114"/>
  <c r="G63" i="114"/>
  <c r="F63" i="114"/>
  <c r="H62" i="114"/>
  <c r="G62" i="114"/>
  <c r="F62" i="114"/>
  <c r="H61" i="114"/>
  <c r="G61" i="114"/>
  <c r="F61" i="114"/>
  <c r="H60" i="114"/>
  <c r="G60" i="114"/>
  <c r="F60" i="114"/>
  <c r="H59" i="114"/>
  <c r="G59" i="114"/>
  <c r="F59" i="114"/>
  <c r="H58" i="114"/>
  <c r="G58" i="114"/>
  <c r="F58" i="114"/>
  <c r="H57" i="114"/>
  <c r="G57" i="114"/>
  <c r="F57" i="114"/>
  <c r="H56" i="114"/>
  <c r="G56" i="114"/>
  <c r="F56" i="114"/>
  <c r="H55" i="114"/>
  <c r="G55" i="114"/>
  <c r="F55" i="114"/>
  <c r="H54" i="114"/>
  <c r="G54" i="114"/>
  <c r="F54" i="114"/>
  <c r="H53" i="114"/>
  <c r="G53" i="114"/>
  <c r="F53" i="114"/>
  <c r="H52" i="114"/>
  <c r="G52" i="114"/>
  <c r="F52" i="114"/>
  <c r="H51" i="114"/>
  <c r="G51" i="114"/>
  <c r="F51" i="114"/>
  <c r="H50" i="114"/>
  <c r="G50" i="114"/>
  <c r="F50" i="114"/>
  <c r="H49" i="114"/>
  <c r="G49" i="114"/>
  <c r="F49" i="114"/>
  <c r="H48" i="114"/>
  <c r="G48" i="114"/>
  <c r="F48" i="114"/>
  <c r="H47" i="114"/>
  <c r="G47" i="114"/>
  <c r="F47" i="114"/>
  <c r="H46" i="114"/>
  <c r="G46" i="114"/>
  <c r="F46" i="114"/>
  <c r="H45" i="114"/>
  <c r="G45" i="114"/>
  <c r="F45" i="114"/>
  <c r="H44" i="114"/>
  <c r="G44" i="114"/>
  <c r="F44" i="114"/>
  <c r="H43" i="114"/>
  <c r="G43" i="114"/>
  <c r="F43" i="114"/>
  <c r="H42" i="114"/>
  <c r="G42" i="114"/>
  <c r="F42" i="114"/>
  <c r="H41" i="114"/>
  <c r="G41" i="114"/>
  <c r="F41" i="114"/>
  <c r="H40" i="114"/>
  <c r="G40" i="114"/>
  <c r="F40" i="114"/>
  <c r="H39" i="114"/>
  <c r="G39" i="114"/>
  <c r="F39" i="114"/>
  <c r="H38" i="114"/>
  <c r="G38" i="114"/>
  <c r="F38" i="114"/>
  <c r="H37" i="114"/>
  <c r="G37" i="114"/>
  <c r="F37" i="114"/>
  <c r="H36" i="114"/>
  <c r="G36" i="114"/>
  <c r="F36" i="114"/>
  <c r="H35" i="114"/>
  <c r="G35" i="114"/>
  <c r="F35" i="114"/>
  <c r="H34" i="114"/>
  <c r="G34" i="114"/>
  <c r="F34" i="114"/>
  <c r="H33" i="114"/>
  <c r="G33" i="114"/>
  <c r="F33" i="114"/>
  <c r="H32" i="114"/>
  <c r="G32" i="114"/>
  <c r="F32" i="114"/>
  <c r="H31" i="114"/>
  <c r="G31" i="114"/>
  <c r="F31" i="114"/>
  <c r="H30" i="114"/>
  <c r="G30" i="114"/>
  <c r="F30" i="114"/>
  <c r="H29" i="114"/>
  <c r="G29" i="114"/>
  <c r="F29" i="114"/>
  <c r="H28" i="114"/>
  <c r="G28" i="114"/>
  <c r="F28" i="114"/>
  <c r="H27" i="114"/>
  <c r="G27" i="114"/>
  <c r="F27" i="114"/>
  <c r="H26" i="114"/>
  <c r="G26" i="114"/>
  <c r="F26" i="114"/>
  <c r="H25" i="114"/>
  <c r="G25" i="114"/>
  <c r="F25" i="114"/>
  <c r="H24" i="114"/>
  <c r="G24" i="114"/>
  <c r="F24" i="114"/>
  <c r="H23" i="114"/>
  <c r="G23" i="114"/>
  <c r="F23" i="114"/>
  <c r="H22" i="114"/>
  <c r="G22" i="114"/>
  <c r="F22" i="114"/>
  <c r="H21" i="114"/>
  <c r="G21" i="114"/>
  <c r="F21" i="114"/>
  <c r="H20" i="114"/>
  <c r="G20" i="114"/>
  <c r="F20" i="114"/>
  <c r="H19" i="114"/>
  <c r="G19" i="114"/>
  <c r="F19" i="114"/>
  <c r="H18" i="114"/>
  <c r="G18" i="114"/>
  <c r="F18" i="114"/>
  <c r="H17" i="114"/>
  <c r="G17" i="114"/>
  <c r="F17" i="114"/>
  <c r="H16" i="114"/>
  <c r="G16" i="114"/>
  <c r="F16" i="114"/>
  <c r="H15" i="114"/>
  <c r="G15" i="114"/>
  <c r="F15" i="114"/>
  <c r="H14" i="114"/>
  <c r="G14" i="114"/>
  <c r="F14" i="114"/>
  <c r="H13" i="114"/>
  <c r="G13" i="114"/>
  <c r="F13" i="114"/>
  <c r="H12" i="114"/>
  <c r="G12" i="114"/>
  <c r="F12" i="114"/>
  <c r="H11" i="114"/>
  <c r="G11" i="114"/>
  <c r="F11" i="114"/>
  <c r="E5" i="114"/>
  <c r="E4" i="114"/>
  <c r="E6" i="114" s="1"/>
  <c r="G193" i="113"/>
  <c r="H192" i="113"/>
  <c r="G192" i="113"/>
  <c r="F192" i="113"/>
  <c r="H191" i="113"/>
  <c r="G191" i="113"/>
  <c r="F191" i="113"/>
  <c r="H190" i="113"/>
  <c r="G190" i="113"/>
  <c r="F190" i="113"/>
  <c r="H189" i="113"/>
  <c r="G189" i="113"/>
  <c r="F189" i="113"/>
  <c r="H188" i="113"/>
  <c r="G188" i="113"/>
  <c r="F188" i="113"/>
  <c r="H187" i="113"/>
  <c r="G187" i="113"/>
  <c r="F187" i="113"/>
  <c r="H186" i="113"/>
  <c r="G186" i="113"/>
  <c r="F186" i="113"/>
  <c r="H185" i="113"/>
  <c r="G185" i="113"/>
  <c r="F185" i="113"/>
  <c r="H184" i="113"/>
  <c r="G184" i="113"/>
  <c r="F184" i="113"/>
  <c r="H183" i="113"/>
  <c r="G183" i="113"/>
  <c r="F183" i="113"/>
  <c r="H182" i="113"/>
  <c r="G182" i="113"/>
  <c r="F182" i="113"/>
  <c r="H181" i="113"/>
  <c r="G181" i="113"/>
  <c r="F181" i="113"/>
  <c r="H180" i="113"/>
  <c r="G180" i="113"/>
  <c r="F180" i="113"/>
  <c r="H179" i="113"/>
  <c r="G179" i="113"/>
  <c r="F179" i="113"/>
  <c r="H178" i="113"/>
  <c r="G178" i="113"/>
  <c r="F178" i="113"/>
  <c r="H177" i="113"/>
  <c r="G177" i="113"/>
  <c r="F177" i="113"/>
  <c r="H176" i="113"/>
  <c r="G176" i="113"/>
  <c r="F176" i="113"/>
  <c r="H175" i="113"/>
  <c r="G175" i="113"/>
  <c r="F175" i="113"/>
  <c r="H174" i="113"/>
  <c r="G174" i="113"/>
  <c r="F174" i="113"/>
  <c r="H173" i="113"/>
  <c r="G173" i="113"/>
  <c r="F173" i="113"/>
  <c r="H172" i="113"/>
  <c r="G172" i="113"/>
  <c r="F172" i="113"/>
  <c r="H171" i="113"/>
  <c r="G171" i="113"/>
  <c r="F171" i="113"/>
  <c r="H170" i="113"/>
  <c r="G170" i="113"/>
  <c r="F170" i="113"/>
  <c r="H169" i="113"/>
  <c r="G169" i="113"/>
  <c r="F169" i="113"/>
  <c r="H168" i="113"/>
  <c r="G168" i="113"/>
  <c r="F168" i="113"/>
  <c r="H167" i="113"/>
  <c r="G167" i="113"/>
  <c r="F167" i="113"/>
  <c r="H166" i="113"/>
  <c r="G166" i="113"/>
  <c r="F166" i="113"/>
  <c r="H165" i="113"/>
  <c r="G165" i="113"/>
  <c r="F165" i="113"/>
  <c r="H164" i="113"/>
  <c r="G164" i="113"/>
  <c r="F164" i="113"/>
  <c r="H163" i="113"/>
  <c r="G163" i="113"/>
  <c r="F163" i="113"/>
  <c r="H162" i="113"/>
  <c r="G162" i="113"/>
  <c r="F162" i="113"/>
  <c r="H161" i="113"/>
  <c r="G161" i="113"/>
  <c r="F161" i="113"/>
  <c r="H160" i="113"/>
  <c r="G160" i="113"/>
  <c r="F160" i="113"/>
  <c r="H159" i="113"/>
  <c r="G159" i="113"/>
  <c r="F159" i="113"/>
  <c r="H158" i="113"/>
  <c r="G158" i="113"/>
  <c r="F158" i="113"/>
  <c r="H157" i="113"/>
  <c r="G157" i="113"/>
  <c r="F157" i="113"/>
  <c r="H156" i="113"/>
  <c r="G156" i="113"/>
  <c r="F156" i="113"/>
  <c r="H155" i="113"/>
  <c r="G155" i="113"/>
  <c r="F155" i="113"/>
  <c r="H154" i="113"/>
  <c r="G154" i="113"/>
  <c r="F154" i="113"/>
  <c r="H153" i="113"/>
  <c r="G153" i="113"/>
  <c r="F153" i="113"/>
  <c r="H152" i="113"/>
  <c r="G152" i="113"/>
  <c r="F152" i="113"/>
  <c r="H151" i="113"/>
  <c r="G151" i="113"/>
  <c r="F151" i="113"/>
  <c r="H150" i="113"/>
  <c r="G150" i="113"/>
  <c r="F150" i="113"/>
  <c r="H149" i="113"/>
  <c r="G149" i="113"/>
  <c r="F149" i="113"/>
  <c r="H148" i="113"/>
  <c r="G148" i="113"/>
  <c r="F148" i="113"/>
  <c r="H147" i="113"/>
  <c r="G147" i="113"/>
  <c r="F147" i="113"/>
  <c r="H146" i="113"/>
  <c r="G146" i="113"/>
  <c r="F146" i="113"/>
  <c r="H145" i="113"/>
  <c r="G145" i="113"/>
  <c r="F145" i="113"/>
  <c r="H144" i="113"/>
  <c r="G144" i="113"/>
  <c r="F144" i="113"/>
  <c r="H143" i="113"/>
  <c r="G143" i="113"/>
  <c r="F143" i="113"/>
  <c r="H142" i="113"/>
  <c r="G142" i="113"/>
  <c r="F142" i="113"/>
  <c r="H141" i="113"/>
  <c r="G141" i="113"/>
  <c r="F141" i="113"/>
  <c r="H140" i="113"/>
  <c r="G140" i="113"/>
  <c r="F140" i="113"/>
  <c r="H139" i="113"/>
  <c r="G139" i="113"/>
  <c r="F139" i="113"/>
  <c r="H138" i="113"/>
  <c r="G138" i="113"/>
  <c r="F138" i="113"/>
  <c r="H137" i="113"/>
  <c r="G137" i="113"/>
  <c r="F137" i="113"/>
  <c r="H136" i="113"/>
  <c r="G136" i="113"/>
  <c r="F136" i="113"/>
  <c r="H135" i="113"/>
  <c r="G135" i="113"/>
  <c r="F135" i="113"/>
  <c r="H134" i="113"/>
  <c r="G134" i="113"/>
  <c r="F134" i="113"/>
  <c r="H133" i="113"/>
  <c r="G133" i="113"/>
  <c r="F133" i="113"/>
  <c r="H132" i="113"/>
  <c r="G132" i="113"/>
  <c r="F132" i="113"/>
  <c r="H131" i="113"/>
  <c r="G131" i="113"/>
  <c r="F131" i="113"/>
  <c r="H130" i="113"/>
  <c r="G130" i="113"/>
  <c r="F130" i="113"/>
  <c r="H129" i="113"/>
  <c r="G129" i="113"/>
  <c r="F129" i="113"/>
  <c r="H128" i="113"/>
  <c r="G128" i="113"/>
  <c r="F128" i="113"/>
  <c r="H127" i="113"/>
  <c r="G127" i="113"/>
  <c r="F127" i="113"/>
  <c r="H126" i="113"/>
  <c r="G126" i="113"/>
  <c r="F126" i="113"/>
  <c r="H125" i="113"/>
  <c r="G125" i="113"/>
  <c r="F125" i="113"/>
  <c r="H124" i="113"/>
  <c r="G124" i="113"/>
  <c r="F124" i="113"/>
  <c r="H123" i="113"/>
  <c r="G123" i="113"/>
  <c r="F123" i="113"/>
  <c r="H122" i="113"/>
  <c r="G122" i="113"/>
  <c r="F122" i="113"/>
  <c r="H121" i="113"/>
  <c r="G121" i="113"/>
  <c r="F121" i="113"/>
  <c r="H120" i="113"/>
  <c r="G120" i="113"/>
  <c r="F120" i="113"/>
  <c r="H119" i="113"/>
  <c r="G119" i="113"/>
  <c r="F119" i="113"/>
  <c r="H118" i="113"/>
  <c r="G118" i="113"/>
  <c r="F118" i="113"/>
  <c r="H117" i="113"/>
  <c r="G117" i="113"/>
  <c r="F117" i="113"/>
  <c r="H116" i="113"/>
  <c r="H115" i="113"/>
  <c r="G115" i="113"/>
  <c r="F115" i="113"/>
  <c r="H114" i="113"/>
  <c r="G114" i="113"/>
  <c r="F114" i="113"/>
  <c r="H113" i="113"/>
  <c r="G113" i="113"/>
  <c r="F113" i="113"/>
  <c r="H112" i="113"/>
  <c r="G112" i="113"/>
  <c r="F112" i="113"/>
  <c r="H111" i="113"/>
  <c r="G111" i="113"/>
  <c r="F111" i="113"/>
  <c r="H110" i="113"/>
  <c r="H109" i="113"/>
  <c r="G109" i="113"/>
  <c r="F109" i="113"/>
  <c r="H108" i="113"/>
  <c r="G108" i="113"/>
  <c r="F108" i="113"/>
  <c r="H107" i="113"/>
  <c r="G107" i="113"/>
  <c r="F107" i="113"/>
  <c r="H106" i="113"/>
  <c r="G106" i="113"/>
  <c r="F106" i="113"/>
  <c r="H105" i="113"/>
  <c r="G105" i="113"/>
  <c r="F105" i="113"/>
  <c r="H104" i="113"/>
  <c r="G104" i="113"/>
  <c r="F104" i="113"/>
  <c r="H103" i="113"/>
  <c r="G103" i="113"/>
  <c r="F103" i="113"/>
  <c r="H102" i="113"/>
  <c r="G102" i="113"/>
  <c r="F102" i="113"/>
  <c r="H101" i="113"/>
  <c r="G101" i="113"/>
  <c r="F101" i="113"/>
  <c r="H100" i="113"/>
  <c r="G100" i="113"/>
  <c r="F100" i="113"/>
  <c r="H99" i="113"/>
  <c r="G99" i="113"/>
  <c r="F99" i="113"/>
  <c r="H98" i="113"/>
  <c r="G98" i="113"/>
  <c r="F98" i="113"/>
  <c r="H97" i="113"/>
  <c r="G97" i="113"/>
  <c r="F97" i="113"/>
  <c r="H96" i="113"/>
  <c r="G96" i="113"/>
  <c r="F96" i="113"/>
  <c r="H95" i="113"/>
  <c r="G95" i="113"/>
  <c r="F95" i="113"/>
  <c r="H94" i="113"/>
  <c r="G94" i="113"/>
  <c r="F94" i="113"/>
  <c r="H93" i="113"/>
  <c r="G93" i="113"/>
  <c r="F93" i="113"/>
  <c r="H92" i="113"/>
  <c r="G92" i="113"/>
  <c r="F92" i="113"/>
  <c r="H91" i="113"/>
  <c r="G91" i="113"/>
  <c r="F91" i="113"/>
  <c r="H90" i="113"/>
  <c r="G90" i="113"/>
  <c r="F90" i="113"/>
  <c r="H89" i="113"/>
  <c r="G89" i="113"/>
  <c r="F89" i="113"/>
  <c r="H88" i="113"/>
  <c r="G88" i="113"/>
  <c r="F88" i="113"/>
  <c r="H87" i="113"/>
  <c r="G87" i="113"/>
  <c r="F87" i="113"/>
  <c r="H86" i="113"/>
  <c r="G86" i="113"/>
  <c r="F86" i="113"/>
  <c r="H85" i="113"/>
  <c r="G85" i="113"/>
  <c r="F85" i="113"/>
  <c r="H84" i="113"/>
  <c r="G84" i="113"/>
  <c r="F84" i="113"/>
  <c r="H83" i="113"/>
  <c r="H82" i="113"/>
  <c r="H81" i="113"/>
  <c r="G81" i="113"/>
  <c r="F81" i="113"/>
  <c r="H80" i="113"/>
  <c r="G80" i="113"/>
  <c r="F80" i="113"/>
  <c r="H79" i="113"/>
  <c r="G79" i="113"/>
  <c r="F79" i="113"/>
  <c r="H78" i="113"/>
  <c r="G78" i="113"/>
  <c r="F78" i="113"/>
  <c r="H77" i="113"/>
  <c r="G77" i="113"/>
  <c r="F77" i="113"/>
  <c r="H76" i="113"/>
  <c r="G76" i="113"/>
  <c r="F76" i="113"/>
  <c r="H75" i="113"/>
  <c r="G75" i="113"/>
  <c r="F75" i="113"/>
  <c r="H74" i="113"/>
  <c r="G74" i="113"/>
  <c r="F74" i="113"/>
  <c r="H73" i="113"/>
  <c r="G73" i="113"/>
  <c r="F73" i="113"/>
  <c r="H72" i="113"/>
  <c r="G72" i="113"/>
  <c r="F72" i="113"/>
  <c r="H71" i="113"/>
  <c r="G71" i="113"/>
  <c r="F71" i="113"/>
  <c r="H70" i="113"/>
  <c r="G70" i="113"/>
  <c r="F70" i="113"/>
  <c r="H69" i="113"/>
  <c r="G69" i="113"/>
  <c r="F69" i="113"/>
  <c r="H68" i="113"/>
  <c r="G68" i="113"/>
  <c r="F68" i="113"/>
  <c r="H67" i="113"/>
  <c r="G67" i="113"/>
  <c r="F67" i="113"/>
  <c r="H66" i="113"/>
  <c r="G66" i="113"/>
  <c r="F66" i="113"/>
  <c r="H65" i="113"/>
  <c r="G65" i="113"/>
  <c r="F65" i="113"/>
  <c r="H64" i="113"/>
  <c r="G64" i="113"/>
  <c r="F64" i="113"/>
  <c r="H63" i="113"/>
  <c r="G63" i="113"/>
  <c r="F63" i="113"/>
  <c r="H62" i="113"/>
  <c r="G62" i="113"/>
  <c r="F62" i="113"/>
  <c r="H61" i="113"/>
  <c r="G61" i="113"/>
  <c r="F61" i="113"/>
  <c r="H60" i="113"/>
  <c r="G60" i="113"/>
  <c r="F60" i="113"/>
  <c r="H59" i="113"/>
  <c r="G59" i="113"/>
  <c r="F59" i="113"/>
  <c r="H58" i="113"/>
  <c r="G58" i="113"/>
  <c r="F58" i="113"/>
  <c r="H57" i="113"/>
  <c r="G57" i="113"/>
  <c r="F57" i="113"/>
  <c r="H56" i="113"/>
  <c r="G56" i="113"/>
  <c r="F56" i="113"/>
  <c r="H55" i="113"/>
  <c r="G55" i="113"/>
  <c r="F55" i="113"/>
  <c r="H54" i="113"/>
  <c r="G54" i="113"/>
  <c r="F54" i="113"/>
  <c r="H53" i="113"/>
  <c r="G53" i="113"/>
  <c r="F53" i="113"/>
  <c r="H52" i="113"/>
  <c r="G52" i="113"/>
  <c r="F52" i="113"/>
  <c r="H51" i="113"/>
  <c r="G51" i="113"/>
  <c r="F51" i="113"/>
  <c r="H50" i="113"/>
  <c r="G50" i="113"/>
  <c r="F50" i="113"/>
  <c r="H49" i="113"/>
  <c r="G49" i="113"/>
  <c r="F49" i="113"/>
  <c r="H48" i="113"/>
  <c r="G48" i="113"/>
  <c r="F48" i="113"/>
  <c r="H47" i="113"/>
  <c r="G47" i="113"/>
  <c r="F47" i="113"/>
  <c r="H46" i="113"/>
  <c r="G46" i="113"/>
  <c r="F46" i="113"/>
  <c r="H45" i="113"/>
  <c r="G45" i="113"/>
  <c r="F45" i="113"/>
  <c r="H44" i="113"/>
  <c r="G44" i="113"/>
  <c r="F44" i="113"/>
  <c r="H43" i="113"/>
  <c r="G43" i="113"/>
  <c r="F43" i="113"/>
  <c r="H42" i="113"/>
  <c r="G42" i="113"/>
  <c r="F42" i="113"/>
  <c r="H41" i="113"/>
  <c r="G41" i="113"/>
  <c r="F41" i="113"/>
  <c r="H40" i="113"/>
  <c r="G40" i="113"/>
  <c r="F40" i="113"/>
  <c r="H39" i="113"/>
  <c r="G39" i="113"/>
  <c r="F39" i="113"/>
  <c r="H38" i="113"/>
  <c r="G38" i="113"/>
  <c r="F38" i="113"/>
  <c r="H37" i="113"/>
  <c r="G37" i="113"/>
  <c r="F37" i="113"/>
  <c r="H36" i="113"/>
  <c r="G36" i="113"/>
  <c r="F36" i="113"/>
  <c r="H35" i="113"/>
  <c r="G35" i="113"/>
  <c r="F35" i="113"/>
  <c r="H34" i="113"/>
  <c r="G34" i="113"/>
  <c r="F34" i="113"/>
  <c r="H33" i="113"/>
  <c r="G33" i="113"/>
  <c r="F33" i="113"/>
  <c r="H32" i="113"/>
  <c r="G32" i="113"/>
  <c r="F32" i="113"/>
  <c r="H31" i="113"/>
  <c r="G31" i="113"/>
  <c r="F31" i="113"/>
  <c r="H30" i="113"/>
  <c r="G30" i="113"/>
  <c r="F30" i="113"/>
  <c r="H29" i="113"/>
  <c r="G29" i="113"/>
  <c r="F29" i="113"/>
  <c r="H28" i="113"/>
  <c r="G28" i="113"/>
  <c r="F28" i="113"/>
  <c r="H27" i="113"/>
  <c r="G27" i="113"/>
  <c r="F27" i="113"/>
  <c r="H26" i="113"/>
  <c r="G26" i="113"/>
  <c r="F26" i="113"/>
  <c r="H25" i="113"/>
  <c r="G25" i="113"/>
  <c r="F25" i="113"/>
  <c r="H24" i="113"/>
  <c r="G24" i="113"/>
  <c r="F24" i="113"/>
  <c r="H23" i="113"/>
  <c r="G23" i="113"/>
  <c r="F23" i="113"/>
  <c r="H22" i="113"/>
  <c r="G22" i="113"/>
  <c r="F22" i="113"/>
  <c r="H21" i="113"/>
  <c r="G21" i="113"/>
  <c r="F21" i="113"/>
  <c r="H20" i="113"/>
  <c r="G20" i="113"/>
  <c r="F20" i="113"/>
  <c r="H19" i="113"/>
  <c r="G19" i="113"/>
  <c r="F19" i="113"/>
  <c r="H18" i="113"/>
  <c r="G18" i="113"/>
  <c r="F18" i="113"/>
  <c r="H17" i="113"/>
  <c r="G17" i="113"/>
  <c r="F17" i="113"/>
  <c r="H16" i="113"/>
  <c r="G16" i="113"/>
  <c r="F16" i="113"/>
  <c r="H15" i="113"/>
  <c r="G15" i="113"/>
  <c r="F15" i="113"/>
  <c r="H14" i="113"/>
  <c r="G14" i="113"/>
  <c r="F14" i="113"/>
  <c r="H13" i="113"/>
  <c r="G13" i="113"/>
  <c r="F13" i="113"/>
  <c r="H12" i="113"/>
  <c r="G12" i="113"/>
  <c r="F12" i="113"/>
  <c r="H11" i="113"/>
  <c r="G11" i="113"/>
  <c r="F11" i="113"/>
  <c r="E5" i="113"/>
  <c r="E4" i="113"/>
  <c r="E4" i="112"/>
  <c r="H122" i="112"/>
  <c r="G193" i="112"/>
  <c r="H192" i="112"/>
  <c r="G192" i="112"/>
  <c r="F192" i="112"/>
  <c r="H191" i="112"/>
  <c r="G191" i="112"/>
  <c r="F191" i="112"/>
  <c r="H190" i="112"/>
  <c r="G190" i="112"/>
  <c r="F190" i="112"/>
  <c r="H189" i="112"/>
  <c r="G189" i="112"/>
  <c r="F189" i="112"/>
  <c r="H188" i="112"/>
  <c r="G188" i="112"/>
  <c r="F188" i="112"/>
  <c r="H187" i="112"/>
  <c r="G187" i="112"/>
  <c r="F187" i="112"/>
  <c r="H186" i="112"/>
  <c r="G186" i="112"/>
  <c r="F186" i="112"/>
  <c r="H185" i="112"/>
  <c r="G185" i="112"/>
  <c r="F185" i="112"/>
  <c r="H184" i="112"/>
  <c r="G184" i="112"/>
  <c r="F184" i="112"/>
  <c r="H183" i="112"/>
  <c r="G183" i="112"/>
  <c r="F183" i="112"/>
  <c r="H182" i="112"/>
  <c r="G182" i="112"/>
  <c r="F182" i="112"/>
  <c r="H181" i="112"/>
  <c r="G181" i="112"/>
  <c r="F181" i="112"/>
  <c r="H180" i="112"/>
  <c r="G180" i="112"/>
  <c r="F180" i="112"/>
  <c r="H179" i="112"/>
  <c r="G179" i="112"/>
  <c r="F179" i="112"/>
  <c r="H178" i="112"/>
  <c r="G178" i="112"/>
  <c r="F178" i="112"/>
  <c r="H177" i="112"/>
  <c r="G177" i="112"/>
  <c r="F177" i="112"/>
  <c r="H176" i="112"/>
  <c r="G176" i="112"/>
  <c r="F176" i="112"/>
  <c r="H175" i="112"/>
  <c r="G175" i="112"/>
  <c r="F175" i="112"/>
  <c r="H174" i="112"/>
  <c r="G174" i="112"/>
  <c r="F174" i="112"/>
  <c r="H173" i="112"/>
  <c r="G173" i="112"/>
  <c r="F173" i="112"/>
  <c r="H172" i="112"/>
  <c r="G172" i="112"/>
  <c r="F172" i="112"/>
  <c r="H171" i="112"/>
  <c r="G171" i="112"/>
  <c r="F171" i="112"/>
  <c r="H170" i="112"/>
  <c r="G170" i="112"/>
  <c r="F170" i="112"/>
  <c r="H169" i="112"/>
  <c r="G169" i="112"/>
  <c r="F169" i="112"/>
  <c r="H168" i="112"/>
  <c r="G168" i="112"/>
  <c r="F168" i="112"/>
  <c r="H167" i="112"/>
  <c r="G167" i="112"/>
  <c r="F167" i="112"/>
  <c r="H166" i="112"/>
  <c r="G166" i="112"/>
  <c r="F166" i="112"/>
  <c r="H165" i="112"/>
  <c r="G165" i="112"/>
  <c r="F165" i="112"/>
  <c r="H164" i="112"/>
  <c r="G164" i="112"/>
  <c r="F164" i="112"/>
  <c r="H163" i="112"/>
  <c r="G163" i="112"/>
  <c r="F163" i="112"/>
  <c r="H162" i="112"/>
  <c r="G162" i="112"/>
  <c r="F162" i="112"/>
  <c r="H161" i="112"/>
  <c r="G161" i="112"/>
  <c r="F161" i="112"/>
  <c r="H160" i="112"/>
  <c r="G160" i="112"/>
  <c r="F160" i="112"/>
  <c r="H159" i="112"/>
  <c r="G159" i="112"/>
  <c r="F159" i="112"/>
  <c r="H158" i="112"/>
  <c r="G158" i="112"/>
  <c r="F158" i="112"/>
  <c r="H157" i="112"/>
  <c r="G157" i="112"/>
  <c r="F157" i="112"/>
  <c r="H156" i="112"/>
  <c r="G156" i="112"/>
  <c r="F156" i="112"/>
  <c r="H155" i="112"/>
  <c r="G155" i="112"/>
  <c r="F155" i="112"/>
  <c r="H154" i="112"/>
  <c r="G154" i="112"/>
  <c r="F154" i="112"/>
  <c r="H153" i="112"/>
  <c r="G153" i="112"/>
  <c r="F153" i="112"/>
  <c r="H152" i="112"/>
  <c r="G152" i="112"/>
  <c r="F152" i="112"/>
  <c r="H151" i="112"/>
  <c r="G151" i="112"/>
  <c r="F151" i="112"/>
  <c r="H150" i="112"/>
  <c r="G150" i="112"/>
  <c r="F150" i="112"/>
  <c r="H149" i="112"/>
  <c r="G149" i="112"/>
  <c r="F149" i="112"/>
  <c r="H148" i="112"/>
  <c r="G148" i="112"/>
  <c r="F148" i="112"/>
  <c r="H147" i="112"/>
  <c r="G147" i="112"/>
  <c r="F147" i="112"/>
  <c r="H146" i="112"/>
  <c r="G146" i="112"/>
  <c r="F146" i="112"/>
  <c r="H145" i="112"/>
  <c r="G145" i="112"/>
  <c r="F145" i="112"/>
  <c r="H144" i="112"/>
  <c r="G144" i="112"/>
  <c r="F144" i="112"/>
  <c r="H143" i="112"/>
  <c r="G143" i="112"/>
  <c r="F143" i="112"/>
  <c r="H142" i="112"/>
  <c r="G142" i="112"/>
  <c r="F142" i="112"/>
  <c r="H141" i="112"/>
  <c r="G141" i="112"/>
  <c r="F141" i="112"/>
  <c r="H140" i="112"/>
  <c r="G140" i="112"/>
  <c r="F140" i="112"/>
  <c r="H139" i="112"/>
  <c r="G139" i="112"/>
  <c r="F139" i="112"/>
  <c r="H138" i="112"/>
  <c r="G138" i="112"/>
  <c r="F138" i="112"/>
  <c r="H137" i="112"/>
  <c r="G137" i="112"/>
  <c r="F137" i="112"/>
  <c r="H136" i="112"/>
  <c r="G136" i="112"/>
  <c r="F136" i="112"/>
  <c r="H135" i="112"/>
  <c r="G135" i="112"/>
  <c r="F135" i="112"/>
  <c r="H134" i="112"/>
  <c r="G134" i="112"/>
  <c r="F134" i="112"/>
  <c r="H133" i="112"/>
  <c r="G133" i="112"/>
  <c r="F133" i="112"/>
  <c r="H132" i="112"/>
  <c r="G132" i="112"/>
  <c r="F132" i="112"/>
  <c r="H131" i="112"/>
  <c r="G131" i="112"/>
  <c r="F131" i="112"/>
  <c r="H130" i="112"/>
  <c r="G130" i="112"/>
  <c r="F130" i="112"/>
  <c r="H129" i="112"/>
  <c r="G129" i="112"/>
  <c r="F129" i="112"/>
  <c r="H128" i="112"/>
  <c r="G128" i="112"/>
  <c r="F128" i="112"/>
  <c r="H127" i="112"/>
  <c r="G127" i="112"/>
  <c r="F127" i="112"/>
  <c r="H126" i="112"/>
  <c r="G126" i="112"/>
  <c r="F126" i="112"/>
  <c r="H125" i="112"/>
  <c r="G125" i="112"/>
  <c r="F125" i="112"/>
  <c r="H124" i="112"/>
  <c r="G124" i="112"/>
  <c r="F124" i="112"/>
  <c r="H123" i="112"/>
  <c r="G123" i="112"/>
  <c r="F123" i="112"/>
  <c r="G122" i="112"/>
  <c r="F122" i="112"/>
  <c r="H121" i="112"/>
  <c r="G121" i="112"/>
  <c r="F121" i="112"/>
  <c r="H120" i="112"/>
  <c r="G120" i="112"/>
  <c r="F120" i="112"/>
  <c r="H119" i="112"/>
  <c r="G119" i="112"/>
  <c r="F119" i="112"/>
  <c r="H118" i="112"/>
  <c r="G118" i="112"/>
  <c r="F118" i="112"/>
  <c r="H117" i="112"/>
  <c r="G117" i="112"/>
  <c r="F117" i="112"/>
  <c r="H116" i="112"/>
  <c r="H115" i="112"/>
  <c r="G115" i="112"/>
  <c r="F115" i="112"/>
  <c r="H114" i="112"/>
  <c r="G114" i="112"/>
  <c r="F114" i="112"/>
  <c r="H113" i="112"/>
  <c r="G113" i="112"/>
  <c r="F113" i="112"/>
  <c r="H112" i="112"/>
  <c r="G112" i="112"/>
  <c r="F112" i="112"/>
  <c r="H111" i="112"/>
  <c r="G111" i="112"/>
  <c r="F111" i="112"/>
  <c r="H110" i="112"/>
  <c r="H109" i="112"/>
  <c r="G109" i="112"/>
  <c r="F109" i="112"/>
  <c r="H108" i="112"/>
  <c r="G108" i="112"/>
  <c r="F108" i="112"/>
  <c r="H107" i="112"/>
  <c r="G107" i="112"/>
  <c r="F107" i="112"/>
  <c r="H106" i="112"/>
  <c r="G106" i="112"/>
  <c r="F106" i="112"/>
  <c r="H105" i="112"/>
  <c r="G105" i="112"/>
  <c r="F105" i="112"/>
  <c r="H104" i="112"/>
  <c r="G104" i="112"/>
  <c r="F104" i="112"/>
  <c r="H103" i="112"/>
  <c r="G103" i="112"/>
  <c r="F103" i="112"/>
  <c r="H102" i="112"/>
  <c r="G102" i="112"/>
  <c r="F102" i="112"/>
  <c r="H101" i="112"/>
  <c r="G101" i="112"/>
  <c r="F101" i="112"/>
  <c r="H100" i="112"/>
  <c r="G100" i="112"/>
  <c r="F100" i="112"/>
  <c r="H99" i="112"/>
  <c r="G99" i="112"/>
  <c r="F99" i="112"/>
  <c r="H98" i="112"/>
  <c r="G98" i="112"/>
  <c r="F98" i="112"/>
  <c r="H97" i="112"/>
  <c r="G97" i="112"/>
  <c r="F97" i="112"/>
  <c r="H96" i="112"/>
  <c r="G96" i="112"/>
  <c r="F96" i="112"/>
  <c r="H95" i="112"/>
  <c r="G95" i="112"/>
  <c r="F95" i="112"/>
  <c r="H94" i="112"/>
  <c r="G94" i="112"/>
  <c r="F94" i="112"/>
  <c r="H93" i="112"/>
  <c r="G93" i="112"/>
  <c r="F93" i="112"/>
  <c r="H92" i="112"/>
  <c r="G92" i="112"/>
  <c r="F92" i="112"/>
  <c r="H91" i="112"/>
  <c r="G91" i="112"/>
  <c r="F91" i="112"/>
  <c r="H90" i="112"/>
  <c r="G90" i="112"/>
  <c r="F90" i="112"/>
  <c r="H89" i="112"/>
  <c r="G89" i="112"/>
  <c r="F89" i="112"/>
  <c r="H88" i="112"/>
  <c r="G88" i="112"/>
  <c r="F88" i="112"/>
  <c r="H87" i="112"/>
  <c r="G87" i="112"/>
  <c r="F87" i="112"/>
  <c r="H86" i="112"/>
  <c r="G86" i="112"/>
  <c r="F86" i="112"/>
  <c r="H85" i="112"/>
  <c r="G85" i="112"/>
  <c r="F85" i="112"/>
  <c r="H84" i="112"/>
  <c r="G84" i="112"/>
  <c r="F84" i="112"/>
  <c r="H83" i="112"/>
  <c r="H82" i="112"/>
  <c r="H81" i="112"/>
  <c r="G81" i="112"/>
  <c r="F81" i="112"/>
  <c r="H80" i="112"/>
  <c r="G80" i="112"/>
  <c r="F80" i="112"/>
  <c r="H79" i="112"/>
  <c r="G79" i="112"/>
  <c r="F79" i="112"/>
  <c r="H78" i="112"/>
  <c r="G78" i="112"/>
  <c r="F78" i="112"/>
  <c r="H77" i="112"/>
  <c r="G77" i="112"/>
  <c r="F77" i="112"/>
  <c r="H76" i="112"/>
  <c r="G76" i="112"/>
  <c r="F76" i="112"/>
  <c r="H75" i="112"/>
  <c r="G75" i="112"/>
  <c r="F75" i="112"/>
  <c r="H74" i="112"/>
  <c r="G74" i="112"/>
  <c r="F74" i="112"/>
  <c r="H73" i="112"/>
  <c r="G73" i="112"/>
  <c r="F73" i="112"/>
  <c r="H72" i="112"/>
  <c r="G72" i="112"/>
  <c r="F72" i="112"/>
  <c r="H71" i="112"/>
  <c r="G71" i="112"/>
  <c r="F71" i="112"/>
  <c r="H70" i="112"/>
  <c r="G70" i="112"/>
  <c r="F70" i="112"/>
  <c r="H69" i="112"/>
  <c r="G69" i="112"/>
  <c r="F69" i="112"/>
  <c r="H68" i="112"/>
  <c r="G68" i="112"/>
  <c r="F68" i="112"/>
  <c r="H67" i="112"/>
  <c r="G67" i="112"/>
  <c r="F67" i="112"/>
  <c r="H66" i="112"/>
  <c r="G66" i="112"/>
  <c r="F66" i="112"/>
  <c r="H65" i="112"/>
  <c r="G65" i="112"/>
  <c r="F65" i="112"/>
  <c r="H64" i="112"/>
  <c r="G64" i="112"/>
  <c r="F64" i="112"/>
  <c r="H63" i="112"/>
  <c r="G63" i="112"/>
  <c r="F63" i="112"/>
  <c r="H62" i="112"/>
  <c r="G62" i="112"/>
  <c r="F62" i="112"/>
  <c r="H61" i="112"/>
  <c r="G61" i="112"/>
  <c r="F61" i="112"/>
  <c r="H60" i="112"/>
  <c r="G60" i="112"/>
  <c r="F60" i="112"/>
  <c r="H59" i="112"/>
  <c r="G59" i="112"/>
  <c r="F59" i="112"/>
  <c r="H58" i="112"/>
  <c r="G58" i="112"/>
  <c r="F58" i="112"/>
  <c r="H57" i="112"/>
  <c r="G57" i="112"/>
  <c r="F57" i="112"/>
  <c r="H56" i="112"/>
  <c r="G56" i="112"/>
  <c r="F56" i="112"/>
  <c r="H55" i="112"/>
  <c r="G55" i="112"/>
  <c r="F55" i="112"/>
  <c r="H54" i="112"/>
  <c r="G54" i="112"/>
  <c r="F54" i="112"/>
  <c r="H53" i="112"/>
  <c r="G53" i="112"/>
  <c r="F53" i="112"/>
  <c r="H52" i="112"/>
  <c r="G52" i="112"/>
  <c r="F52" i="112"/>
  <c r="H51" i="112"/>
  <c r="G51" i="112"/>
  <c r="F51" i="112"/>
  <c r="H50" i="112"/>
  <c r="G50" i="112"/>
  <c r="F50" i="112"/>
  <c r="H49" i="112"/>
  <c r="G49" i="112"/>
  <c r="F49" i="112"/>
  <c r="H48" i="112"/>
  <c r="G48" i="112"/>
  <c r="F48" i="112"/>
  <c r="H47" i="112"/>
  <c r="G47" i="112"/>
  <c r="F47" i="112"/>
  <c r="H46" i="112"/>
  <c r="G46" i="112"/>
  <c r="F46" i="112"/>
  <c r="H45" i="112"/>
  <c r="G45" i="112"/>
  <c r="F45" i="112"/>
  <c r="H44" i="112"/>
  <c r="G44" i="112"/>
  <c r="F44" i="112"/>
  <c r="H43" i="112"/>
  <c r="G43" i="112"/>
  <c r="F43" i="112"/>
  <c r="H42" i="112"/>
  <c r="G42" i="112"/>
  <c r="F42" i="112"/>
  <c r="H41" i="112"/>
  <c r="G41" i="112"/>
  <c r="F41" i="112"/>
  <c r="H40" i="112"/>
  <c r="G40" i="112"/>
  <c r="F40" i="112"/>
  <c r="H39" i="112"/>
  <c r="G39" i="112"/>
  <c r="F39" i="112"/>
  <c r="H38" i="112"/>
  <c r="G38" i="112"/>
  <c r="F38" i="112"/>
  <c r="H37" i="112"/>
  <c r="G37" i="112"/>
  <c r="F37" i="112"/>
  <c r="H36" i="112"/>
  <c r="G36" i="112"/>
  <c r="F36" i="112"/>
  <c r="H35" i="112"/>
  <c r="G35" i="112"/>
  <c r="F35" i="112"/>
  <c r="H34" i="112"/>
  <c r="G34" i="112"/>
  <c r="F34" i="112"/>
  <c r="H33" i="112"/>
  <c r="G33" i="112"/>
  <c r="F33" i="112"/>
  <c r="H32" i="112"/>
  <c r="G32" i="112"/>
  <c r="F32" i="112"/>
  <c r="H31" i="112"/>
  <c r="G31" i="112"/>
  <c r="F31" i="112"/>
  <c r="H30" i="112"/>
  <c r="G30" i="112"/>
  <c r="F30" i="112"/>
  <c r="H29" i="112"/>
  <c r="G29" i="112"/>
  <c r="F29" i="112"/>
  <c r="H28" i="112"/>
  <c r="G28" i="112"/>
  <c r="F28" i="112"/>
  <c r="H27" i="112"/>
  <c r="G27" i="112"/>
  <c r="F27" i="112"/>
  <c r="H26" i="112"/>
  <c r="G26" i="112"/>
  <c r="F26" i="112"/>
  <c r="H25" i="112"/>
  <c r="G25" i="112"/>
  <c r="F25" i="112"/>
  <c r="H24" i="112"/>
  <c r="G24" i="112"/>
  <c r="F24" i="112"/>
  <c r="H23" i="112"/>
  <c r="G23" i="112"/>
  <c r="F23" i="112"/>
  <c r="H22" i="112"/>
  <c r="G22" i="112"/>
  <c r="F22" i="112"/>
  <c r="H21" i="112"/>
  <c r="G21" i="112"/>
  <c r="F21" i="112"/>
  <c r="H20" i="112"/>
  <c r="G20" i="112"/>
  <c r="F20" i="112"/>
  <c r="H19" i="112"/>
  <c r="G19" i="112"/>
  <c r="F19" i="112"/>
  <c r="H18" i="112"/>
  <c r="G18" i="112"/>
  <c r="F18" i="112"/>
  <c r="H17" i="112"/>
  <c r="G17" i="112"/>
  <c r="F17" i="112"/>
  <c r="H16" i="112"/>
  <c r="G16" i="112"/>
  <c r="F16" i="112"/>
  <c r="H15" i="112"/>
  <c r="G15" i="112"/>
  <c r="F15" i="112"/>
  <c r="H14" i="112"/>
  <c r="G14" i="112"/>
  <c r="F14" i="112"/>
  <c r="H13" i="112"/>
  <c r="G13" i="112"/>
  <c r="F13" i="112"/>
  <c r="H12" i="112"/>
  <c r="G12" i="112"/>
  <c r="F12" i="112"/>
  <c r="H11" i="112"/>
  <c r="G11" i="112"/>
  <c r="F11" i="112"/>
  <c r="E5" i="112"/>
  <c r="G193" i="111"/>
  <c r="H192" i="111"/>
  <c r="G192" i="111"/>
  <c r="F192" i="111"/>
  <c r="H191" i="111"/>
  <c r="G191" i="111"/>
  <c r="F191" i="111"/>
  <c r="H190" i="111"/>
  <c r="G190" i="111"/>
  <c r="F190" i="111"/>
  <c r="H189" i="111"/>
  <c r="G189" i="111"/>
  <c r="F189" i="111"/>
  <c r="H188" i="111"/>
  <c r="G188" i="111"/>
  <c r="F188" i="111"/>
  <c r="H187" i="111"/>
  <c r="G187" i="111"/>
  <c r="F187" i="111"/>
  <c r="H186" i="111"/>
  <c r="G186" i="111"/>
  <c r="F186" i="111"/>
  <c r="H185" i="111"/>
  <c r="G185" i="111"/>
  <c r="F185" i="111"/>
  <c r="H184" i="111"/>
  <c r="G184" i="111"/>
  <c r="F184" i="111"/>
  <c r="H183" i="111"/>
  <c r="G183" i="111"/>
  <c r="F183" i="111"/>
  <c r="H182" i="111"/>
  <c r="G182" i="111"/>
  <c r="F182" i="111"/>
  <c r="H181" i="111"/>
  <c r="G181" i="111"/>
  <c r="F181" i="111"/>
  <c r="H180" i="111"/>
  <c r="G180" i="111"/>
  <c r="F180" i="111"/>
  <c r="H179" i="111"/>
  <c r="G179" i="111"/>
  <c r="F179" i="111"/>
  <c r="H178" i="111"/>
  <c r="G178" i="111"/>
  <c r="F178" i="111"/>
  <c r="H177" i="111"/>
  <c r="G177" i="111"/>
  <c r="F177" i="111"/>
  <c r="H176" i="111"/>
  <c r="G176" i="111"/>
  <c r="F176" i="111"/>
  <c r="H175" i="111"/>
  <c r="G175" i="111"/>
  <c r="F175" i="111"/>
  <c r="H174" i="111"/>
  <c r="G174" i="111"/>
  <c r="F174" i="111"/>
  <c r="H173" i="111"/>
  <c r="G173" i="111"/>
  <c r="F173" i="111"/>
  <c r="H172" i="111"/>
  <c r="G172" i="111"/>
  <c r="F172" i="111"/>
  <c r="H171" i="111"/>
  <c r="G171" i="111"/>
  <c r="F171" i="111"/>
  <c r="H170" i="111"/>
  <c r="G170" i="111"/>
  <c r="F170" i="111"/>
  <c r="H169" i="111"/>
  <c r="G169" i="111"/>
  <c r="F169" i="111"/>
  <c r="H168" i="111"/>
  <c r="G168" i="111"/>
  <c r="F168" i="111"/>
  <c r="H167" i="111"/>
  <c r="G167" i="111"/>
  <c r="F167" i="111"/>
  <c r="H166" i="111"/>
  <c r="G166" i="111"/>
  <c r="F166" i="111"/>
  <c r="H165" i="111"/>
  <c r="G165" i="111"/>
  <c r="F165" i="111"/>
  <c r="H164" i="111"/>
  <c r="G164" i="111"/>
  <c r="F164" i="111"/>
  <c r="H163" i="111"/>
  <c r="G163" i="111"/>
  <c r="F163" i="111"/>
  <c r="H162" i="111"/>
  <c r="G162" i="111"/>
  <c r="F162" i="111"/>
  <c r="H161" i="111"/>
  <c r="G161" i="111"/>
  <c r="F161" i="111"/>
  <c r="H160" i="111"/>
  <c r="G160" i="111"/>
  <c r="F160" i="111"/>
  <c r="H159" i="111"/>
  <c r="G159" i="111"/>
  <c r="F159" i="111"/>
  <c r="H158" i="111"/>
  <c r="G158" i="111"/>
  <c r="F158" i="111"/>
  <c r="H157" i="111"/>
  <c r="G157" i="111"/>
  <c r="F157" i="111"/>
  <c r="H156" i="111"/>
  <c r="G156" i="111"/>
  <c r="F156" i="111"/>
  <c r="H155" i="111"/>
  <c r="G155" i="111"/>
  <c r="F155" i="111"/>
  <c r="H154" i="111"/>
  <c r="G154" i="111"/>
  <c r="F154" i="111"/>
  <c r="H153" i="111"/>
  <c r="G153" i="111"/>
  <c r="F153" i="111"/>
  <c r="H152" i="111"/>
  <c r="G152" i="111"/>
  <c r="F152" i="111"/>
  <c r="H151" i="111"/>
  <c r="G151" i="111"/>
  <c r="F151" i="111"/>
  <c r="H150" i="111"/>
  <c r="G150" i="111"/>
  <c r="F150" i="111"/>
  <c r="H149" i="111"/>
  <c r="G149" i="111"/>
  <c r="F149" i="111"/>
  <c r="H148" i="111"/>
  <c r="G148" i="111"/>
  <c r="F148" i="111"/>
  <c r="H147" i="111"/>
  <c r="G147" i="111"/>
  <c r="F147" i="111"/>
  <c r="H146" i="111"/>
  <c r="G146" i="111"/>
  <c r="F146" i="111"/>
  <c r="H145" i="111"/>
  <c r="G145" i="111"/>
  <c r="F145" i="111"/>
  <c r="H144" i="111"/>
  <c r="G144" i="111"/>
  <c r="F144" i="111"/>
  <c r="H143" i="111"/>
  <c r="G143" i="111"/>
  <c r="F143" i="111"/>
  <c r="H142" i="111"/>
  <c r="G142" i="111"/>
  <c r="F142" i="111"/>
  <c r="H141" i="111"/>
  <c r="G141" i="111"/>
  <c r="F141" i="111"/>
  <c r="H140" i="111"/>
  <c r="G140" i="111"/>
  <c r="F140" i="111"/>
  <c r="H139" i="111"/>
  <c r="G139" i="111"/>
  <c r="F139" i="111"/>
  <c r="H138" i="111"/>
  <c r="G138" i="111"/>
  <c r="F138" i="111"/>
  <c r="H137" i="111"/>
  <c r="G137" i="111"/>
  <c r="F137" i="111"/>
  <c r="H136" i="111"/>
  <c r="G136" i="111"/>
  <c r="F136" i="111"/>
  <c r="H135" i="111"/>
  <c r="G135" i="111"/>
  <c r="F135" i="111"/>
  <c r="H134" i="111"/>
  <c r="G134" i="111"/>
  <c r="F134" i="111"/>
  <c r="H133" i="111"/>
  <c r="G133" i="111"/>
  <c r="F133" i="111"/>
  <c r="H132" i="111"/>
  <c r="G132" i="111"/>
  <c r="F132" i="111"/>
  <c r="H131" i="111"/>
  <c r="G131" i="111"/>
  <c r="F131" i="111"/>
  <c r="H130" i="111"/>
  <c r="G130" i="111"/>
  <c r="F130" i="111"/>
  <c r="H129" i="111"/>
  <c r="G129" i="111"/>
  <c r="F129" i="111"/>
  <c r="H128" i="111"/>
  <c r="G128" i="111"/>
  <c r="F128" i="111"/>
  <c r="H127" i="111"/>
  <c r="G127" i="111"/>
  <c r="F127" i="111"/>
  <c r="H126" i="111"/>
  <c r="G126" i="111"/>
  <c r="F126" i="111"/>
  <c r="H125" i="111"/>
  <c r="G125" i="111"/>
  <c r="F125" i="111"/>
  <c r="H124" i="111"/>
  <c r="G124" i="111"/>
  <c r="F124" i="111"/>
  <c r="H123" i="111"/>
  <c r="G123" i="111"/>
  <c r="F123" i="111"/>
  <c r="H122" i="111"/>
  <c r="G122" i="111"/>
  <c r="F122" i="111"/>
  <c r="H121" i="111"/>
  <c r="G121" i="111"/>
  <c r="F121" i="111"/>
  <c r="H120" i="111"/>
  <c r="G120" i="111"/>
  <c r="F120" i="111"/>
  <c r="H119" i="111"/>
  <c r="G119" i="111"/>
  <c r="F119" i="111"/>
  <c r="H118" i="111"/>
  <c r="G118" i="111"/>
  <c r="F118" i="111"/>
  <c r="H117" i="111"/>
  <c r="G117" i="111"/>
  <c r="F117" i="111"/>
  <c r="H116" i="111"/>
  <c r="H115" i="111"/>
  <c r="G115" i="111"/>
  <c r="F115" i="111"/>
  <c r="H114" i="111"/>
  <c r="G114" i="111"/>
  <c r="F114" i="111"/>
  <c r="H113" i="111"/>
  <c r="G113" i="111"/>
  <c r="F113" i="111"/>
  <c r="H112" i="111"/>
  <c r="G112" i="111"/>
  <c r="F112" i="111"/>
  <c r="H111" i="111"/>
  <c r="G111" i="111"/>
  <c r="F111" i="111"/>
  <c r="H110" i="111"/>
  <c r="H109" i="111"/>
  <c r="G109" i="111"/>
  <c r="F109" i="111"/>
  <c r="H108" i="111"/>
  <c r="G108" i="111"/>
  <c r="F108" i="111"/>
  <c r="H107" i="111"/>
  <c r="G107" i="111"/>
  <c r="F107" i="111"/>
  <c r="H106" i="111"/>
  <c r="G106" i="111"/>
  <c r="F106" i="111"/>
  <c r="H105" i="111"/>
  <c r="G105" i="111"/>
  <c r="F105" i="111"/>
  <c r="H104" i="111"/>
  <c r="G104" i="111"/>
  <c r="F104" i="111"/>
  <c r="H103" i="111"/>
  <c r="G103" i="111"/>
  <c r="F103" i="111"/>
  <c r="H102" i="111"/>
  <c r="G102" i="111"/>
  <c r="F102" i="111"/>
  <c r="H101" i="111"/>
  <c r="G101" i="111"/>
  <c r="F101" i="111"/>
  <c r="H100" i="111"/>
  <c r="G100" i="111"/>
  <c r="F100" i="111"/>
  <c r="H99" i="111"/>
  <c r="G99" i="111"/>
  <c r="F99" i="111"/>
  <c r="H98" i="111"/>
  <c r="G98" i="111"/>
  <c r="F98" i="111"/>
  <c r="H97" i="111"/>
  <c r="G97" i="111"/>
  <c r="F97" i="111"/>
  <c r="H96" i="111"/>
  <c r="G96" i="111"/>
  <c r="F96" i="111"/>
  <c r="H95" i="111"/>
  <c r="G95" i="111"/>
  <c r="F95" i="111"/>
  <c r="H94" i="111"/>
  <c r="G94" i="111"/>
  <c r="F94" i="111"/>
  <c r="H93" i="111"/>
  <c r="G93" i="111"/>
  <c r="F93" i="111"/>
  <c r="H92" i="111"/>
  <c r="G92" i="111"/>
  <c r="F92" i="111"/>
  <c r="H91" i="111"/>
  <c r="G91" i="111"/>
  <c r="F91" i="111"/>
  <c r="H90" i="111"/>
  <c r="G90" i="111"/>
  <c r="F90" i="111"/>
  <c r="H89" i="111"/>
  <c r="G89" i="111"/>
  <c r="F89" i="111"/>
  <c r="H88" i="111"/>
  <c r="G88" i="111"/>
  <c r="F88" i="111"/>
  <c r="H87" i="111"/>
  <c r="G87" i="111"/>
  <c r="F87" i="111"/>
  <c r="H86" i="111"/>
  <c r="G86" i="111"/>
  <c r="F86" i="111"/>
  <c r="H85" i="111"/>
  <c r="G85" i="111"/>
  <c r="F85" i="111"/>
  <c r="H84" i="111"/>
  <c r="G84" i="111"/>
  <c r="F84" i="111"/>
  <c r="H83" i="111"/>
  <c r="H82" i="111"/>
  <c r="H81" i="111"/>
  <c r="G81" i="111"/>
  <c r="F81" i="111"/>
  <c r="H80" i="111"/>
  <c r="G80" i="111"/>
  <c r="F80" i="111"/>
  <c r="H79" i="111"/>
  <c r="G79" i="111"/>
  <c r="F79" i="111"/>
  <c r="H78" i="111"/>
  <c r="G78" i="111"/>
  <c r="F78" i="111"/>
  <c r="H77" i="111"/>
  <c r="G77" i="111"/>
  <c r="F77" i="111"/>
  <c r="H76" i="111"/>
  <c r="G76" i="111"/>
  <c r="F76" i="111"/>
  <c r="H75" i="111"/>
  <c r="G75" i="111"/>
  <c r="F75" i="111"/>
  <c r="H74" i="111"/>
  <c r="G74" i="111"/>
  <c r="F74" i="111"/>
  <c r="H73" i="111"/>
  <c r="G73" i="111"/>
  <c r="F73" i="111"/>
  <c r="H72" i="111"/>
  <c r="G72" i="111"/>
  <c r="F72" i="111"/>
  <c r="H71" i="111"/>
  <c r="G71" i="111"/>
  <c r="F71" i="111"/>
  <c r="H70" i="111"/>
  <c r="G70" i="111"/>
  <c r="F70" i="111"/>
  <c r="H69" i="111"/>
  <c r="G69" i="111"/>
  <c r="F69" i="111"/>
  <c r="H68" i="111"/>
  <c r="G68" i="111"/>
  <c r="F68" i="111"/>
  <c r="H67" i="111"/>
  <c r="G67" i="111"/>
  <c r="F67" i="111"/>
  <c r="H66" i="111"/>
  <c r="G66" i="111"/>
  <c r="F66" i="111"/>
  <c r="H65" i="111"/>
  <c r="G65" i="111"/>
  <c r="F65" i="111"/>
  <c r="H64" i="111"/>
  <c r="G64" i="111"/>
  <c r="F64" i="111"/>
  <c r="H63" i="111"/>
  <c r="G63" i="111"/>
  <c r="F63" i="111"/>
  <c r="H62" i="111"/>
  <c r="G62" i="111"/>
  <c r="F62" i="111"/>
  <c r="H61" i="111"/>
  <c r="G61" i="111"/>
  <c r="F61" i="111"/>
  <c r="H60" i="111"/>
  <c r="G60" i="111"/>
  <c r="F60" i="111"/>
  <c r="H59" i="111"/>
  <c r="G59" i="111"/>
  <c r="F59" i="111"/>
  <c r="H58" i="111"/>
  <c r="G58" i="111"/>
  <c r="F58" i="111"/>
  <c r="H57" i="111"/>
  <c r="G57" i="111"/>
  <c r="F57" i="111"/>
  <c r="H56" i="111"/>
  <c r="G56" i="111"/>
  <c r="F56" i="111"/>
  <c r="H55" i="111"/>
  <c r="G55" i="111"/>
  <c r="F55" i="111"/>
  <c r="H54" i="111"/>
  <c r="G54" i="111"/>
  <c r="F54" i="111"/>
  <c r="H53" i="111"/>
  <c r="G53" i="111"/>
  <c r="F53" i="111"/>
  <c r="H52" i="111"/>
  <c r="G52" i="111"/>
  <c r="F52" i="111"/>
  <c r="H51" i="111"/>
  <c r="G51" i="111"/>
  <c r="F51" i="111"/>
  <c r="H50" i="111"/>
  <c r="G50" i="111"/>
  <c r="F50" i="111"/>
  <c r="H49" i="111"/>
  <c r="G49" i="111"/>
  <c r="F49" i="111"/>
  <c r="H48" i="111"/>
  <c r="G48" i="111"/>
  <c r="F48" i="111"/>
  <c r="H47" i="111"/>
  <c r="G47" i="111"/>
  <c r="F47" i="111"/>
  <c r="H46" i="111"/>
  <c r="G46" i="111"/>
  <c r="F46" i="111"/>
  <c r="H45" i="111"/>
  <c r="G45" i="111"/>
  <c r="F45" i="111"/>
  <c r="H44" i="111"/>
  <c r="G44" i="111"/>
  <c r="F44" i="111"/>
  <c r="H43" i="111"/>
  <c r="G43" i="111"/>
  <c r="F43" i="111"/>
  <c r="H42" i="111"/>
  <c r="G42" i="111"/>
  <c r="F42" i="111"/>
  <c r="H41" i="111"/>
  <c r="G41" i="111"/>
  <c r="F41" i="111"/>
  <c r="H40" i="111"/>
  <c r="G40" i="111"/>
  <c r="F40" i="111"/>
  <c r="H39" i="111"/>
  <c r="G39" i="111"/>
  <c r="F39" i="111"/>
  <c r="H38" i="111"/>
  <c r="G38" i="111"/>
  <c r="F38" i="111"/>
  <c r="H37" i="111"/>
  <c r="G37" i="111"/>
  <c r="F37" i="111"/>
  <c r="H36" i="111"/>
  <c r="G36" i="111"/>
  <c r="F36" i="111"/>
  <c r="H35" i="111"/>
  <c r="G35" i="111"/>
  <c r="F35" i="111"/>
  <c r="H34" i="111"/>
  <c r="G34" i="111"/>
  <c r="F34" i="111"/>
  <c r="H33" i="111"/>
  <c r="G33" i="111"/>
  <c r="F33" i="111"/>
  <c r="H32" i="111"/>
  <c r="G32" i="111"/>
  <c r="F32" i="111"/>
  <c r="H31" i="111"/>
  <c r="G31" i="111"/>
  <c r="F31" i="111"/>
  <c r="H30" i="111"/>
  <c r="G30" i="111"/>
  <c r="F30" i="111"/>
  <c r="H29" i="111"/>
  <c r="G29" i="111"/>
  <c r="F29" i="111"/>
  <c r="H28" i="111"/>
  <c r="G28" i="111"/>
  <c r="F28" i="111"/>
  <c r="H27" i="111"/>
  <c r="G27" i="111"/>
  <c r="F27" i="111"/>
  <c r="H26" i="111"/>
  <c r="G26" i="111"/>
  <c r="F26" i="111"/>
  <c r="H25" i="111"/>
  <c r="G25" i="111"/>
  <c r="F25" i="111"/>
  <c r="H24" i="111"/>
  <c r="G24" i="111"/>
  <c r="F24" i="111"/>
  <c r="H23" i="111"/>
  <c r="G23" i="111"/>
  <c r="F23" i="111"/>
  <c r="H22" i="111"/>
  <c r="G22" i="111"/>
  <c r="F22" i="111"/>
  <c r="H21" i="111"/>
  <c r="G21" i="111"/>
  <c r="F21" i="111"/>
  <c r="H20" i="111"/>
  <c r="G20" i="111"/>
  <c r="F20" i="111"/>
  <c r="H19" i="111"/>
  <c r="G19" i="111"/>
  <c r="F19" i="111"/>
  <c r="H18" i="111"/>
  <c r="G18" i="111"/>
  <c r="F18" i="111"/>
  <c r="H17" i="111"/>
  <c r="G17" i="111"/>
  <c r="F17" i="111"/>
  <c r="H16" i="111"/>
  <c r="G16" i="111"/>
  <c r="F16" i="111"/>
  <c r="H15" i="111"/>
  <c r="G15" i="111"/>
  <c r="F15" i="111"/>
  <c r="H14" i="111"/>
  <c r="G14" i="111"/>
  <c r="F14" i="111"/>
  <c r="H13" i="111"/>
  <c r="G13" i="111"/>
  <c r="F13" i="111"/>
  <c r="H12" i="111"/>
  <c r="G12" i="111"/>
  <c r="F12" i="111"/>
  <c r="H11" i="111"/>
  <c r="G11" i="111"/>
  <c r="F11" i="111"/>
  <c r="E5" i="111"/>
  <c r="E4" i="111"/>
  <c r="G193" i="110"/>
  <c r="H192" i="110"/>
  <c r="G192" i="110"/>
  <c r="F192" i="110"/>
  <c r="H191" i="110"/>
  <c r="G191" i="110"/>
  <c r="F191" i="110"/>
  <c r="H190" i="110"/>
  <c r="G190" i="110"/>
  <c r="F190" i="110"/>
  <c r="H189" i="110"/>
  <c r="G189" i="110"/>
  <c r="F189" i="110"/>
  <c r="H188" i="110"/>
  <c r="G188" i="110"/>
  <c r="F188" i="110"/>
  <c r="H187" i="110"/>
  <c r="G187" i="110"/>
  <c r="F187" i="110"/>
  <c r="H186" i="110"/>
  <c r="G186" i="110"/>
  <c r="F186" i="110"/>
  <c r="H185" i="110"/>
  <c r="G185" i="110"/>
  <c r="F185" i="110"/>
  <c r="H184" i="110"/>
  <c r="G184" i="110"/>
  <c r="F184" i="110"/>
  <c r="H183" i="110"/>
  <c r="G183" i="110"/>
  <c r="F183" i="110"/>
  <c r="H182" i="110"/>
  <c r="G182" i="110"/>
  <c r="F182" i="110"/>
  <c r="H181" i="110"/>
  <c r="G181" i="110"/>
  <c r="F181" i="110"/>
  <c r="H180" i="110"/>
  <c r="G180" i="110"/>
  <c r="F180" i="110"/>
  <c r="H179" i="110"/>
  <c r="G179" i="110"/>
  <c r="F179" i="110"/>
  <c r="H178" i="110"/>
  <c r="G178" i="110"/>
  <c r="F178" i="110"/>
  <c r="H177" i="110"/>
  <c r="G177" i="110"/>
  <c r="F177" i="110"/>
  <c r="H176" i="110"/>
  <c r="G176" i="110"/>
  <c r="F176" i="110"/>
  <c r="H175" i="110"/>
  <c r="G175" i="110"/>
  <c r="F175" i="110"/>
  <c r="H174" i="110"/>
  <c r="G174" i="110"/>
  <c r="F174" i="110"/>
  <c r="H173" i="110"/>
  <c r="G173" i="110"/>
  <c r="F173" i="110"/>
  <c r="H172" i="110"/>
  <c r="G172" i="110"/>
  <c r="F172" i="110"/>
  <c r="H171" i="110"/>
  <c r="G171" i="110"/>
  <c r="F171" i="110"/>
  <c r="H170" i="110"/>
  <c r="G170" i="110"/>
  <c r="F170" i="110"/>
  <c r="H169" i="110"/>
  <c r="G169" i="110"/>
  <c r="F169" i="110"/>
  <c r="H168" i="110"/>
  <c r="G168" i="110"/>
  <c r="F168" i="110"/>
  <c r="H167" i="110"/>
  <c r="G167" i="110"/>
  <c r="F167" i="110"/>
  <c r="H166" i="110"/>
  <c r="G166" i="110"/>
  <c r="F166" i="110"/>
  <c r="H165" i="110"/>
  <c r="G165" i="110"/>
  <c r="F165" i="110"/>
  <c r="H164" i="110"/>
  <c r="G164" i="110"/>
  <c r="F164" i="110"/>
  <c r="H163" i="110"/>
  <c r="G163" i="110"/>
  <c r="F163" i="110"/>
  <c r="H162" i="110"/>
  <c r="G162" i="110"/>
  <c r="F162" i="110"/>
  <c r="H161" i="110"/>
  <c r="G161" i="110"/>
  <c r="F161" i="110"/>
  <c r="H160" i="110"/>
  <c r="G160" i="110"/>
  <c r="F160" i="110"/>
  <c r="H159" i="110"/>
  <c r="G159" i="110"/>
  <c r="F159" i="110"/>
  <c r="H158" i="110"/>
  <c r="G158" i="110"/>
  <c r="F158" i="110"/>
  <c r="H157" i="110"/>
  <c r="G157" i="110"/>
  <c r="F157" i="110"/>
  <c r="H156" i="110"/>
  <c r="G156" i="110"/>
  <c r="F156" i="110"/>
  <c r="H155" i="110"/>
  <c r="G155" i="110"/>
  <c r="F155" i="110"/>
  <c r="H154" i="110"/>
  <c r="G154" i="110"/>
  <c r="F154" i="110"/>
  <c r="H153" i="110"/>
  <c r="G153" i="110"/>
  <c r="F153" i="110"/>
  <c r="H152" i="110"/>
  <c r="G152" i="110"/>
  <c r="F152" i="110"/>
  <c r="H151" i="110"/>
  <c r="G151" i="110"/>
  <c r="F151" i="110"/>
  <c r="H150" i="110"/>
  <c r="G150" i="110"/>
  <c r="F150" i="110"/>
  <c r="H149" i="110"/>
  <c r="G149" i="110"/>
  <c r="F149" i="110"/>
  <c r="H148" i="110"/>
  <c r="G148" i="110"/>
  <c r="F148" i="110"/>
  <c r="H147" i="110"/>
  <c r="G147" i="110"/>
  <c r="F147" i="110"/>
  <c r="H146" i="110"/>
  <c r="G146" i="110"/>
  <c r="F146" i="110"/>
  <c r="H145" i="110"/>
  <c r="G145" i="110"/>
  <c r="F145" i="110"/>
  <c r="H144" i="110"/>
  <c r="G144" i="110"/>
  <c r="F144" i="110"/>
  <c r="H143" i="110"/>
  <c r="G143" i="110"/>
  <c r="F143" i="110"/>
  <c r="H142" i="110"/>
  <c r="G142" i="110"/>
  <c r="F142" i="110"/>
  <c r="H141" i="110"/>
  <c r="G141" i="110"/>
  <c r="F141" i="110"/>
  <c r="H140" i="110"/>
  <c r="G140" i="110"/>
  <c r="F140" i="110"/>
  <c r="H139" i="110"/>
  <c r="G139" i="110"/>
  <c r="F139" i="110"/>
  <c r="H138" i="110"/>
  <c r="G138" i="110"/>
  <c r="F138" i="110"/>
  <c r="H137" i="110"/>
  <c r="G137" i="110"/>
  <c r="F137" i="110"/>
  <c r="H136" i="110"/>
  <c r="G136" i="110"/>
  <c r="F136" i="110"/>
  <c r="H135" i="110"/>
  <c r="G135" i="110"/>
  <c r="F135" i="110"/>
  <c r="H134" i="110"/>
  <c r="G134" i="110"/>
  <c r="F134" i="110"/>
  <c r="H133" i="110"/>
  <c r="G133" i="110"/>
  <c r="F133" i="110"/>
  <c r="H132" i="110"/>
  <c r="G132" i="110"/>
  <c r="F132" i="110"/>
  <c r="H131" i="110"/>
  <c r="G131" i="110"/>
  <c r="F131" i="110"/>
  <c r="H130" i="110"/>
  <c r="G130" i="110"/>
  <c r="F130" i="110"/>
  <c r="H129" i="110"/>
  <c r="G129" i="110"/>
  <c r="F129" i="110"/>
  <c r="H128" i="110"/>
  <c r="G128" i="110"/>
  <c r="F128" i="110"/>
  <c r="H127" i="110"/>
  <c r="G127" i="110"/>
  <c r="F127" i="110"/>
  <c r="H126" i="110"/>
  <c r="G126" i="110"/>
  <c r="F126" i="110"/>
  <c r="H125" i="110"/>
  <c r="G125" i="110"/>
  <c r="F125" i="110"/>
  <c r="H124" i="110"/>
  <c r="G124" i="110"/>
  <c r="F124" i="110"/>
  <c r="H123" i="110"/>
  <c r="G123" i="110"/>
  <c r="F123" i="110"/>
  <c r="H122" i="110"/>
  <c r="G122" i="110"/>
  <c r="F122" i="110"/>
  <c r="H121" i="110"/>
  <c r="G121" i="110"/>
  <c r="F121" i="110"/>
  <c r="H120" i="110"/>
  <c r="G120" i="110"/>
  <c r="F120" i="110"/>
  <c r="H119" i="110"/>
  <c r="G119" i="110"/>
  <c r="F119" i="110"/>
  <c r="H118" i="110"/>
  <c r="G118" i="110"/>
  <c r="F118" i="110"/>
  <c r="H117" i="110"/>
  <c r="G117" i="110"/>
  <c r="F117" i="110"/>
  <c r="H116" i="110"/>
  <c r="H115" i="110"/>
  <c r="G115" i="110"/>
  <c r="F115" i="110"/>
  <c r="H114" i="110"/>
  <c r="G114" i="110"/>
  <c r="F114" i="110"/>
  <c r="H113" i="110"/>
  <c r="G113" i="110"/>
  <c r="F113" i="110"/>
  <c r="H112" i="110"/>
  <c r="G112" i="110"/>
  <c r="F112" i="110"/>
  <c r="H111" i="110"/>
  <c r="G111" i="110"/>
  <c r="F111" i="110"/>
  <c r="H110" i="110"/>
  <c r="H109" i="110"/>
  <c r="G109" i="110"/>
  <c r="F109" i="110"/>
  <c r="H108" i="110"/>
  <c r="G108" i="110"/>
  <c r="F108" i="110"/>
  <c r="H107" i="110"/>
  <c r="G107" i="110"/>
  <c r="F107" i="110"/>
  <c r="H106" i="110"/>
  <c r="G106" i="110"/>
  <c r="F106" i="110"/>
  <c r="H105" i="110"/>
  <c r="G105" i="110"/>
  <c r="F105" i="110"/>
  <c r="H104" i="110"/>
  <c r="G104" i="110"/>
  <c r="F104" i="110"/>
  <c r="H103" i="110"/>
  <c r="G103" i="110"/>
  <c r="F103" i="110"/>
  <c r="H102" i="110"/>
  <c r="G102" i="110"/>
  <c r="F102" i="110"/>
  <c r="H101" i="110"/>
  <c r="G101" i="110"/>
  <c r="F101" i="110"/>
  <c r="H100" i="110"/>
  <c r="G100" i="110"/>
  <c r="F100" i="110"/>
  <c r="H99" i="110"/>
  <c r="G99" i="110"/>
  <c r="F99" i="110"/>
  <c r="H98" i="110"/>
  <c r="G98" i="110"/>
  <c r="F98" i="110"/>
  <c r="H97" i="110"/>
  <c r="G97" i="110"/>
  <c r="F97" i="110"/>
  <c r="H96" i="110"/>
  <c r="G96" i="110"/>
  <c r="F96" i="110"/>
  <c r="H95" i="110"/>
  <c r="G95" i="110"/>
  <c r="F95" i="110"/>
  <c r="H94" i="110"/>
  <c r="G94" i="110"/>
  <c r="F94" i="110"/>
  <c r="H93" i="110"/>
  <c r="G93" i="110"/>
  <c r="F93" i="110"/>
  <c r="H92" i="110"/>
  <c r="G92" i="110"/>
  <c r="F92" i="110"/>
  <c r="H91" i="110"/>
  <c r="G91" i="110"/>
  <c r="F91" i="110"/>
  <c r="H90" i="110"/>
  <c r="G90" i="110"/>
  <c r="F90" i="110"/>
  <c r="H89" i="110"/>
  <c r="G89" i="110"/>
  <c r="F89" i="110"/>
  <c r="H88" i="110"/>
  <c r="G88" i="110"/>
  <c r="F88" i="110"/>
  <c r="H87" i="110"/>
  <c r="G87" i="110"/>
  <c r="F87" i="110"/>
  <c r="H86" i="110"/>
  <c r="G86" i="110"/>
  <c r="F86" i="110"/>
  <c r="H85" i="110"/>
  <c r="G85" i="110"/>
  <c r="F85" i="110"/>
  <c r="H84" i="110"/>
  <c r="G84" i="110"/>
  <c r="F84" i="110"/>
  <c r="H83" i="110"/>
  <c r="H82" i="110"/>
  <c r="H81" i="110"/>
  <c r="G81" i="110"/>
  <c r="F81" i="110"/>
  <c r="H80" i="110"/>
  <c r="G80" i="110"/>
  <c r="F80" i="110"/>
  <c r="H79" i="110"/>
  <c r="G79" i="110"/>
  <c r="F79" i="110"/>
  <c r="H78" i="110"/>
  <c r="G78" i="110"/>
  <c r="F78" i="110"/>
  <c r="H77" i="110"/>
  <c r="G77" i="110"/>
  <c r="F77" i="110"/>
  <c r="H76" i="110"/>
  <c r="G76" i="110"/>
  <c r="F76" i="110"/>
  <c r="H75" i="110"/>
  <c r="G75" i="110"/>
  <c r="F75" i="110"/>
  <c r="H74" i="110"/>
  <c r="G74" i="110"/>
  <c r="F74" i="110"/>
  <c r="H73" i="110"/>
  <c r="G73" i="110"/>
  <c r="F73" i="110"/>
  <c r="H72" i="110"/>
  <c r="G72" i="110"/>
  <c r="F72" i="110"/>
  <c r="H71" i="110"/>
  <c r="G71" i="110"/>
  <c r="F71" i="110"/>
  <c r="H70" i="110"/>
  <c r="G70" i="110"/>
  <c r="F70" i="110"/>
  <c r="H69" i="110"/>
  <c r="G69" i="110"/>
  <c r="F69" i="110"/>
  <c r="H68" i="110"/>
  <c r="G68" i="110"/>
  <c r="F68" i="110"/>
  <c r="H67" i="110"/>
  <c r="G67" i="110"/>
  <c r="F67" i="110"/>
  <c r="H66" i="110"/>
  <c r="G66" i="110"/>
  <c r="F66" i="110"/>
  <c r="H65" i="110"/>
  <c r="G65" i="110"/>
  <c r="F65" i="110"/>
  <c r="H64" i="110"/>
  <c r="G64" i="110"/>
  <c r="F64" i="110"/>
  <c r="H63" i="110"/>
  <c r="G63" i="110"/>
  <c r="F63" i="110"/>
  <c r="H62" i="110"/>
  <c r="G62" i="110"/>
  <c r="F62" i="110"/>
  <c r="H61" i="110"/>
  <c r="G61" i="110"/>
  <c r="F61" i="110"/>
  <c r="H60" i="110"/>
  <c r="G60" i="110"/>
  <c r="F60" i="110"/>
  <c r="H59" i="110"/>
  <c r="G59" i="110"/>
  <c r="F59" i="110"/>
  <c r="H58" i="110"/>
  <c r="G58" i="110"/>
  <c r="F58" i="110"/>
  <c r="H57" i="110"/>
  <c r="G57" i="110"/>
  <c r="F57" i="110"/>
  <c r="H56" i="110"/>
  <c r="G56" i="110"/>
  <c r="F56" i="110"/>
  <c r="H55" i="110"/>
  <c r="G55" i="110"/>
  <c r="F55" i="110"/>
  <c r="H54" i="110"/>
  <c r="G54" i="110"/>
  <c r="F54" i="110"/>
  <c r="H53" i="110"/>
  <c r="G53" i="110"/>
  <c r="F53" i="110"/>
  <c r="H52" i="110"/>
  <c r="G52" i="110"/>
  <c r="F52" i="110"/>
  <c r="H51" i="110"/>
  <c r="G51" i="110"/>
  <c r="F51" i="110"/>
  <c r="H50" i="110"/>
  <c r="G50" i="110"/>
  <c r="F50" i="110"/>
  <c r="H49" i="110"/>
  <c r="G49" i="110"/>
  <c r="F49" i="110"/>
  <c r="H48" i="110"/>
  <c r="G48" i="110"/>
  <c r="F48" i="110"/>
  <c r="H47" i="110"/>
  <c r="G47" i="110"/>
  <c r="F47" i="110"/>
  <c r="H46" i="110"/>
  <c r="G46" i="110"/>
  <c r="F46" i="110"/>
  <c r="H45" i="110"/>
  <c r="G45" i="110"/>
  <c r="F45" i="110"/>
  <c r="H44" i="110"/>
  <c r="G44" i="110"/>
  <c r="F44" i="110"/>
  <c r="H43" i="110"/>
  <c r="G43" i="110"/>
  <c r="F43" i="110"/>
  <c r="H42" i="110"/>
  <c r="G42" i="110"/>
  <c r="F42" i="110"/>
  <c r="H41" i="110"/>
  <c r="G41" i="110"/>
  <c r="F41" i="110"/>
  <c r="H40" i="110"/>
  <c r="G40" i="110"/>
  <c r="F40" i="110"/>
  <c r="H39" i="110"/>
  <c r="G39" i="110"/>
  <c r="F39" i="110"/>
  <c r="H38" i="110"/>
  <c r="G38" i="110"/>
  <c r="F38" i="110"/>
  <c r="H37" i="110"/>
  <c r="G37" i="110"/>
  <c r="F37" i="110"/>
  <c r="H36" i="110"/>
  <c r="G36" i="110"/>
  <c r="F36" i="110"/>
  <c r="H35" i="110"/>
  <c r="G35" i="110"/>
  <c r="F35" i="110"/>
  <c r="H34" i="110"/>
  <c r="G34" i="110"/>
  <c r="F34" i="110"/>
  <c r="H33" i="110"/>
  <c r="G33" i="110"/>
  <c r="F33" i="110"/>
  <c r="H32" i="110"/>
  <c r="G32" i="110"/>
  <c r="F32" i="110"/>
  <c r="H31" i="110"/>
  <c r="G31" i="110"/>
  <c r="F31" i="110"/>
  <c r="H30" i="110"/>
  <c r="G30" i="110"/>
  <c r="F30" i="110"/>
  <c r="H29" i="110"/>
  <c r="G29" i="110"/>
  <c r="F29" i="110"/>
  <c r="H28" i="110"/>
  <c r="G28" i="110"/>
  <c r="F28" i="110"/>
  <c r="H27" i="110"/>
  <c r="G27" i="110"/>
  <c r="F27" i="110"/>
  <c r="H26" i="110"/>
  <c r="G26" i="110"/>
  <c r="F26" i="110"/>
  <c r="H25" i="110"/>
  <c r="G25" i="110"/>
  <c r="F25" i="110"/>
  <c r="H24" i="110"/>
  <c r="G24" i="110"/>
  <c r="F24" i="110"/>
  <c r="H23" i="110"/>
  <c r="G23" i="110"/>
  <c r="F23" i="110"/>
  <c r="H22" i="110"/>
  <c r="G22" i="110"/>
  <c r="F22" i="110"/>
  <c r="H21" i="110"/>
  <c r="G21" i="110"/>
  <c r="F21" i="110"/>
  <c r="H20" i="110"/>
  <c r="G20" i="110"/>
  <c r="F20" i="110"/>
  <c r="H19" i="110"/>
  <c r="G19" i="110"/>
  <c r="F19" i="110"/>
  <c r="H18" i="110"/>
  <c r="G18" i="110"/>
  <c r="F18" i="110"/>
  <c r="H17" i="110"/>
  <c r="G17" i="110"/>
  <c r="F17" i="110"/>
  <c r="H16" i="110"/>
  <c r="G16" i="110"/>
  <c r="F16" i="110"/>
  <c r="H15" i="110"/>
  <c r="G15" i="110"/>
  <c r="F15" i="110"/>
  <c r="H14" i="110"/>
  <c r="G14" i="110"/>
  <c r="F14" i="110"/>
  <c r="H13" i="110"/>
  <c r="G13" i="110"/>
  <c r="F13" i="110"/>
  <c r="H12" i="110"/>
  <c r="G12" i="110"/>
  <c r="F12" i="110"/>
  <c r="H11" i="110"/>
  <c r="G11" i="110"/>
  <c r="F11" i="110"/>
  <c r="E5" i="110"/>
  <c r="E4" i="110"/>
  <c r="G6" i="127" l="1"/>
  <c r="F4" i="126"/>
  <c r="G6" i="126" s="1"/>
  <c r="F4" i="125"/>
  <c r="G6" i="125"/>
  <c r="F4" i="124"/>
  <c r="G6" i="124" s="1"/>
  <c r="E6" i="123"/>
  <c r="F4" i="122"/>
  <c r="E6" i="122"/>
  <c r="F4" i="121"/>
  <c r="E6" i="121"/>
  <c r="G6" i="120"/>
  <c r="G6" i="119"/>
  <c r="F66" i="118"/>
  <c r="G66" i="118"/>
  <c r="F4" i="118" s="1"/>
  <c r="F4" i="117"/>
  <c r="G6" i="117" s="1"/>
  <c r="E6" i="117"/>
  <c r="E6" i="116"/>
  <c r="E6" i="115"/>
  <c r="G6" i="115"/>
  <c r="G6" i="114"/>
  <c r="E6" i="113"/>
  <c r="E6" i="111"/>
  <c r="E6" i="110"/>
  <c r="F4" i="112"/>
  <c r="E6" i="112"/>
  <c r="F4" i="111"/>
  <c r="F4" i="110"/>
  <c r="G6" i="122" l="1"/>
  <c r="G6" i="121"/>
  <c r="G6" i="118"/>
  <c r="G6" i="116"/>
  <c r="G6" i="113"/>
  <c r="G6" i="111"/>
  <c r="G6" i="110"/>
  <c r="G6" i="112"/>
  <c r="G193" i="109"/>
  <c r="H192" i="109"/>
  <c r="G192" i="109"/>
  <c r="F192" i="109"/>
  <c r="H191" i="109"/>
  <c r="G191" i="109"/>
  <c r="F191" i="109"/>
  <c r="H190" i="109"/>
  <c r="G190" i="109"/>
  <c r="F190" i="109"/>
  <c r="H189" i="109"/>
  <c r="G189" i="109"/>
  <c r="F189" i="109"/>
  <c r="H188" i="109"/>
  <c r="G188" i="109"/>
  <c r="F188" i="109"/>
  <c r="H187" i="109"/>
  <c r="G187" i="109"/>
  <c r="F187" i="109"/>
  <c r="H186" i="109"/>
  <c r="G186" i="109"/>
  <c r="F186" i="109"/>
  <c r="H185" i="109"/>
  <c r="G185" i="109"/>
  <c r="F185" i="109"/>
  <c r="H184" i="109"/>
  <c r="G184" i="109"/>
  <c r="F184" i="109"/>
  <c r="H183" i="109"/>
  <c r="G183" i="109"/>
  <c r="F183" i="109"/>
  <c r="H182" i="109"/>
  <c r="G182" i="109"/>
  <c r="F182" i="109"/>
  <c r="H181" i="109"/>
  <c r="G181" i="109"/>
  <c r="F181" i="109"/>
  <c r="H180" i="109"/>
  <c r="G180" i="109"/>
  <c r="F180" i="109"/>
  <c r="H179" i="109"/>
  <c r="G179" i="109"/>
  <c r="F179" i="109"/>
  <c r="H178" i="109"/>
  <c r="G178" i="109"/>
  <c r="F178" i="109"/>
  <c r="H177" i="109"/>
  <c r="G177" i="109"/>
  <c r="F177" i="109"/>
  <c r="H176" i="109"/>
  <c r="G176" i="109"/>
  <c r="F176" i="109"/>
  <c r="H175" i="109"/>
  <c r="G175" i="109"/>
  <c r="F175" i="109"/>
  <c r="H174" i="109"/>
  <c r="G174" i="109"/>
  <c r="F174" i="109"/>
  <c r="H173" i="109"/>
  <c r="G173" i="109"/>
  <c r="F173" i="109"/>
  <c r="H172" i="109"/>
  <c r="G172" i="109"/>
  <c r="F172" i="109"/>
  <c r="H171" i="109"/>
  <c r="G171" i="109"/>
  <c r="F171" i="109"/>
  <c r="H170" i="109"/>
  <c r="G170" i="109"/>
  <c r="F170" i="109"/>
  <c r="H169" i="109"/>
  <c r="G169" i="109"/>
  <c r="F169" i="109"/>
  <c r="H168" i="109"/>
  <c r="G168" i="109"/>
  <c r="F168" i="109"/>
  <c r="H167" i="109"/>
  <c r="G167" i="109"/>
  <c r="F167" i="109"/>
  <c r="H166" i="109"/>
  <c r="G166" i="109"/>
  <c r="F166" i="109"/>
  <c r="H165" i="109"/>
  <c r="G165" i="109"/>
  <c r="F165" i="109"/>
  <c r="H164" i="109"/>
  <c r="G164" i="109"/>
  <c r="F164" i="109"/>
  <c r="H163" i="109"/>
  <c r="G163" i="109"/>
  <c r="F163" i="109"/>
  <c r="H162" i="109"/>
  <c r="G162" i="109"/>
  <c r="F162" i="109"/>
  <c r="H161" i="109"/>
  <c r="G161" i="109"/>
  <c r="F161" i="109"/>
  <c r="H160" i="109"/>
  <c r="G160" i="109"/>
  <c r="F160" i="109"/>
  <c r="H159" i="109"/>
  <c r="G159" i="109"/>
  <c r="F159" i="109"/>
  <c r="H158" i="109"/>
  <c r="G158" i="109"/>
  <c r="F158" i="109"/>
  <c r="H157" i="109"/>
  <c r="G157" i="109"/>
  <c r="F157" i="109"/>
  <c r="H156" i="109"/>
  <c r="G156" i="109"/>
  <c r="F156" i="109"/>
  <c r="H155" i="109"/>
  <c r="G155" i="109"/>
  <c r="F155" i="109"/>
  <c r="H154" i="109"/>
  <c r="G154" i="109"/>
  <c r="F154" i="109"/>
  <c r="H153" i="109"/>
  <c r="G153" i="109"/>
  <c r="F153" i="109"/>
  <c r="H152" i="109"/>
  <c r="G152" i="109"/>
  <c r="F152" i="109"/>
  <c r="H151" i="109"/>
  <c r="G151" i="109"/>
  <c r="F151" i="109"/>
  <c r="H150" i="109"/>
  <c r="G150" i="109"/>
  <c r="F150" i="109"/>
  <c r="H149" i="109"/>
  <c r="G149" i="109"/>
  <c r="F149" i="109"/>
  <c r="H148" i="109"/>
  <c r="G148" i="109"/>
  <c r="F148" i="109"/>
  <c r="H147" i="109"/>
  <c r="G147" i="109"/>
  <c r="F147" i="109"/>
  <c r="H146" i="109"/>
  <c r="G146" i="109"/>
  <c r="F146" i="109"/>
  <c r="H145" i="109"/>
  <c r="G145" i="109"/>
  <c r="F145" i="109"/>
  <c r="H144" i="109"/>
  <c r="G144" i="109"/>
  <c r="F144" i="109"/>
  <c r="H143" i="109"/>
  <c r="G143" i="109"/>
  <c r="F143" i="109"/>
  <c r="H142" i="109"/>
  <c r="G142" i="109"/>
  <c r="F142" i="109"/>
  <c r="H141" i="109"/>
  <c r="G141" i="109"/>
  <c r="F141" i="109"/>
  <c r="H140" i="109"/>
  <c r="G140" i="109"/>
  <c r="F140" i="109"/>
  <c r="H139" i="109"/>
  <c r="G139" i="109"/>
  <c r="F139" i="109"/>
  <c r="H138" i="109"/>
  <c r="G138" i="109"/>
  <c r="F138" i="109"/>
  <c r="H137" i="109"/>
  <c r="G137" i="109"/>
  <c r="F137" i="109"/>
  <c r="H136" i="109"/>
  <c r="G136" i="109"/>
  <c r="F136" i="109"/>
  <c r="H135" i="109"/>
  <c r="G135" i="109"/>
  <c r="F135" i="109"/>
  <c r="H134" i="109"/>
  <c r="G134" i="109"/>
  <c r="F134" i="109"/>
  <c r="H133" i="109"/>
  <c r="G133" i="109"/>
  <c r="F133" i="109"/>
  <c r="H132" i="109"/>
  <c r="G132" i="109"/>
  <c r="F132" i="109"/>
  <c r="H131" i="109"/>
  <c r="G131" i="109"/>
  <c r="F131" i="109"/>
  <c r="H130" i="109"/>
  <c r="G130" i="109"/>
  <c r="F130" i="109"/>
  <c r="H129" i="109"/>
  <c r="G129" i="109"/>
  <c r="F129" i="109"/>
  <c r="H128" i="109"/>
  <c r="G128" i="109"/>
  <c r="F128" i="109"/>
  <c r="H127" i="109"/>
  <c r="G127" i="109"/>
  <c r="F127" i="109"/>
  <c r="H126" i="109"/>
  <c r="G126" i="109"/>
  <c r="F126" i="109"/>
  <c r="H125" i="109"/>
  <c r="G125" i="109"/>
  <c r="F125" i="109"/>
  <c r="H124" i="109"/>
  <c r="G124" i="109"/>
  <c r="F124" i="109"/>
  <c r="H123" i="109"/>
  <c r="G123" i="109"/>
  <c r="F123" i="109"/>
  <c r="H122" i="109"/>
  <c r="G122" i="109"/>
  <c r="F122" i="109"/>
  <c r="H121" i="109"/>
  <c r="G121" i="109"/>
  <c r="F121" i="109"/>
  <c r="H120" i="109"/>
  <c r="G120" i="109"/>
  <c r="F120" i="109"/>
  <c r="H119" i="109"/>
  <c r="G119" i="109"/>
  <c r="F119" i="109"/>
  <c r="H118" i="109"/>
  <c r="G118" i="109"/>
  <c r="F118" i="109"/>
  <c r="H117" i="109"/>
  <c r="G117" i="109"/>
  <c r="F117" i="109"/>
  <c r="H116" i="109"/>
  <c r="H115" i="109"/>
  <c r="G115" i="109"/>
  <c r="F115" i="109"/>
  <c r="H114" i="109"/>
  <c r="G114" i="109"/>
  <c r="F114" i="109"/>
  <c r="H113" i="109"/>
  <c r="G113" i="109"/>
  <c r="F113" i="109"/>
  <c r="H112" i="109"/>
  <c r="G112" i="109"/>
  <c r="F112" i="109"/>
  <c r="H111" i="109"/>
  <c r="G111" i="109"/>
  <c r="F111" i="109"/>
  <c r="H110" i="109"/>
  <c r="H109" i="109"/>
  <c r="G109" i="109"/>
  <c r="F109" i="109"/>
  <c r="H108" i="109"/>
  <c r="G108" i="109"/>
  <c r="F108" i="109"/>
  <c r="H107" i="109"/>
  <c r="G107" i="109"/>
  <c r="F107" i="109"/>
  <c r="H106" i="109"/>
  <c r="G106" i="109"/>
  <c r="F106" i="109"/>
  <c r="H105" i="109"/>
  <c r="G105" i="109"/>
  <c r="F105" i="109"/>
  <c r="H104" i="109"/>
  <c r="G104" i="109"/>
  <c r="F104" i="109"/>
  <c r="H103" i="109"/>
  <c r="G103" i="109"/>
  <c r="F103" i="109"/>
  <c r="H102" i="109"/>
  <c r="G102" i="109"/>
  <c r="F102" i="109"/>
  <c r="H101" i="109"/>
  <c r="G101" i="109"/>
  <c r="F101" i="109"/>
  <c r="H100" i="109"/>
  <c r="G100" i="109"/>
  <c r="F100" i="109"/>
  <c r="H99" i="109"/>
  <c r="G99" i="109"/>
  <c r="F99" i="109"/>
  <c r="H98" i="109"/>
  <c r="G98" i="109"/>
  <c r="F98" i="109"/>
  <c r="H97" i="109"/>
  <c r="G97" i="109"/>
  <c r="F97" i="109"/>
  <c r="H96" i="109"/>
  <c r="G96" i="109"/>
  <c r="F96" i="109"/>
  <c r="H95" i="109"/>
  <c r="G95" i="109"/>
  <c r="F95" i="109"/>
  <c r="H94" i="109"/>
  <c r="G94" i="109"/>
  <c r="F94" i="109"/>
  <c r="H93" i="109"/>
  <c r="G93" i="109"/>
  <c r="F93" i="109"/>
  <c r="H92" i="109"/>
  <c r="G92" i="109"/>
  <c r="F92" i="109"/>
  <c r="H91" i="109"/>
  <c r="G91" i="109"/>
  <c r="F91" i="109"/>
  <c r="H90" i="109"/>
  <c r="G90" i="109"/>
  <c r="F90" i="109"/>
  <c r="H89" i="109"/>
  <c r="G89" i="109"/>
  <c r="F89" i="109"/>
  <c r="H88" i="109"/>
  <c r="G88" i="109"/>
  <c r="F88" i="109"/>
  <c r="H87" i="109"/>
  <c r="G87" i="109"/>
  <c r="F87" i="109"/>
  <c r="H86" i="109"/>
  <c r="G86" i="109"/>
  <c r="F86" i="109"/>
  <c r="H85" i="109"/>
  <c r="G85" i="109"/>
  <c r="F85" i="109"/>
  <c r="H84" i="109"/>
  <c r="G84" i="109"/>
  <c r="F84" i="109"/>
  <c r="H83" i="109"/>
  <c r="H82" i="109"/>
  <c r="H81" i="109"/>
  <c r="G81" i="109"/>
  <c r="F81" i="109"/>
  <c r="H80" i="109"/>
  <c r="G80" i="109"/>
  <c r="F80" i="109"/>
  <c r="H79" i="109"/>
  <c r="G79" i="109"/>
  <c r="F79" i="109"/>
  <c r="H78" i="109"/>
  <c r="G78" i="109"/>
  <c r="F78" i="109"/>
  <c r="H77" i="109"/>
  <c r="G77" i="109"/>
  <c r="F77" i="109"/>
  <c r="H76" i="109"/>
  <c r="G76" i="109"/>
  <c r="F76" i="109"/>
  <c r="H75" i="109"/>
  <c r="G75" i="109"/>
  <c r="F75" i="109"/>
  <c r="H74" i="109"/>
  <c r="G74" i="109"/>
  <c r="F74" i="109"/>
  <c r="H73" i="109"/>
  <c r="G73" i="109"/>
  <c r="F73" i="109"/>
  <c r="H72" i="109"/>
  <c r="G72" i="109"/>
  <c r="F72" i="109"/>
  <c r="H71" i="109"/>
  <c r="G71" i="109"/>
  <c r="F71" i="109"/>
  <c r="H70" i="109"/>
  <c r="G70" i="109"/>
  <c r="F70" i="109"/>
  <c r="H69" i="109"/>
  <c r="G69" i="109"/>
  <c r="F69" i="109"/>
  <c r="H68" i="109"/>
  <c r="G68" i="109"/>
  <c r="F68" i="109"/>
  <c r="H67" i="109"/>
  <c r="G67" i="109"/>
  <c r="F67" i="109"/>
  <c r="H66" i="109"/>
  <c r="G66" i="109"/>
  <c r="F66" i="109"/>
  <c r="H65" i="109"/>
  <c r="G65" i="109"/>
  <c r="F65" i="109"/>
  <c r="H64" i="109"/>
  <c r="G64" i="109"/>
  <c r="F64" i="109"/>
  <c r="H63" i="109"/>
  <c r="G63" i="109"/>
  <c r="F63" i="109"/>
  <c r="H62" i="109"/>
  <c r="G62" i="109"/>
  <c r="F62" i="109"/>
  <c r="H61" i="109"/>
  <c r="G61" i="109"/>
  <c r="F61" i="109"/>
  <c r="H60" i="109"/>
  <c r="G60" i="109"/>
  <c r="F60" i="109"/>
  <c r="H59" i="109"/>
  <c r="G59" i="109"/>
  <c r="F59" i="109"/>
  <c r="H58" i="109"/>
  <c r="G58" i="109"/>
  <c r="F58" i="109"/>
  <c r="H57" i="109"/>
  <c r="G57" i="109"/>
  <c r="F57" i="109"/>
  <c r="H56" i="109"/>
  <c r="G56" i="109"/>
  <c r="F56" i="109"/>
  <c r="H55" i="109"/>
  <c r="G55" i="109"/>
  <c r="F55" i="109"/>
  <c r="H54" i="109"/>
  <c r="G54" i="109"/>
  <c r="F54" i="109"/>
  <c r="H53" i="109"/>
  <c r="G53" i="109"/>
  <c r="F53" i="109"/>
  <c r="H52" i="109"/>
  <c r="G52" i="109"/>
  <c r="F52" i="109"/>
  <c r="H51" i="109"/>
  <c r="G51" i="109"/>
  <c r="F51" i="109"/>
  <c r="H50" i="109"/>
  <c r="G50" i="109"/>
  <c r="F50" i="109"/>
  <c r="H49" i="109"/>
  <c r="G49" i="109"/>
  <c r="F49" i="109"/>
  <c r="H48" i="109"/>
  <c r="G48" i="109"/>
  <c r="F48" i="109"/>
  <c r="H47" i="109"/>
  <c r="G47" i="109"/>
  <c r="F47" i="109"/>
  <c r="H46" i="109"/>
  <c r="G46" i="109"/>
  <c r="F46" i="109"/>
  <c r="H45" i="109"/>
  <c r="G45" i="109"/>
  <c r="F45" i="109"/>
  <c r="H44" i="109"/>
  <c r="G44" i="109"/>
  <c r="F44" i="109"/>
  <c r="H43" i="109"/>
  <c r="G43" i="109"/>
  <c r="F43" i="109"/>
  <c r="H42" i="109"/>
  <c r="G42" i="109"/>
  <c r="F42" i="109"/>
  <c r="H41" i="109"/>
  <c r="G41" i="109"/>
  <c r="F41" i="109"/>
  <c r="H40" i="109"/>
  <c r="G40" i="109"/>
  <c r="F40" i="109"/>
  <c r="H39" i="109"/>
  <c r="G39" i="109"/>
  <c r="F39" i="109"/>
  <c r="H38" i="109"/>
  <c r="G38" i="109"/>
  <c r="F38" i="109"/>
  <c r="H37" i="109"/>
  <c r="G37" i="109"/>
  <c r="F37" i="109"/>
  <c r="H36" i="109"/>
  <c r="G36" i="109"/>
  <c r="F36" i="109"/>
  <c r="H35" i="109"/>
  <c r="G35" i="109"/>
  <c r="F35" i="109"/>
  <c r="H34" i="109"/>
  <c r="G34" i="109"/>
  <c r="F34" i="109"/>
  <c r="H33" i="109"/>
  <c r="G33" i="109"/>
  <c r="F33" i="109"/>
  <c r="H32" i="109"/>
  <c r="G32" i="109"/>
  <c r="F32" i="109"/>
  <c r="H31" i="109"/>
  <c r="G31" i="109"/>
  <c r="F31" i="109"/>
  <c r="H30" i="109"/>
  <c r="G30" i="109"/>
  <c r="F30" i="109"/>
  <c r="H29" i="109"/>
  <c r="G29" i="109"/>
  <c r="F29" i="109"/>
  <c r="H28" i="109"/>
  <c r="G28" i="109"/>
  <c r="F28" i="109"/>
  <c r="H27" i="109"/>
  <c r="G27" i="109"/>
  <c r="F27" i="109"/>
  <c r="H26" i="109"/>
  <c r="G26" i="109"/>
  <c r="F26" i="109"/>
  <c r="H25" i="109"/>
  <c r="G25" i="109"/>
  <c r="F25" i="109"/>
  <c r="H24" i="109"/>
  <c r="G24" i="109"/>
  <c r="F24" i="109"/>
  <c r="H23" i="109"/>
  <c r="G23" i="109"/>
  <c r="F23" i="109"/>
  <c r="H22" i="109"/>
  <c r="G22" i="109"/>
  <c r="F22" i="109"/>
  <c r="H21" i="109"/>
  <c r="G21" i="109"/>
  <c r="F21" i="109"/>
  <c r="H20" i="109"/>
  <c r="G20" i="109"/>
  <c r="F20" i="109"/>
  <c r="H19" i="109"/>
  <c r="G19" i="109"/>
  <c r="F19" i="109"/>
  <c r="H18" i="109"/>
  <c r="G18" i="109"/>
  <c r="F18" i="109"/>
  <c r="H17" i="109"/>
  <c r="G17" i="109"/>
  <c r="F17" i="109"/>
  <c r="H16" i="109"/>
  <c r="G16" i="109"/>
  <c r="F16" i="109"/>
  <c r="H15" i="109"/>
  <c r="G15" i="109"/>
  <c r="F15" i="109"/>
  <c r="H14" i="109"/>
  <c r="G14" i="109"/>
  <c r="F14" i="109"/>
  <c r="H13" i="109"/>
  <c r="G13" i="109"/>
  <c r="F13" i="109"/>
  <c r="H12" i="109"/>
  <c r="G12" i="109"/>
  <c r="F12" i="109"/>
  <c r="H11" i="109"/>
  <c r="G11" i="109"/>
  <c r="F11" i="109"/>
  <c r="E5" i="109"/>
  <c r="E4" i="109"/>
  <c r="G193" i="108"/>
  <c r="H192" i="108"/>
  <c r="G192" i="108"/>
  <c r="F192" i="108"/>
  <c r="H191" i="108"/>
  <c r="G191" i="108"/>
  <c r="F191" i="108"/>
  <c r="H190" i="108"/>
  <c r="G190" i="108"/>
  <c r="F190" i="108"/>
  <c r="H189" i="108"/>
  <c r="G189" i="108"/>
  <c r="F189" i="108"/>
  <c r="H188" i="108"/>
  <c r="G188" i="108"/>
  <c r="F188" i="108"/>
  <c r="H187" i="108"/>
  <c r="G187" i="108"/>
  <c r="F187" i="108"/>
  <c r="H186" i="108"/>
  <c r="G186" i="108"/>
  <c r="F186" i="108"/>
  <c r="H185" i="108"/>
  <c r="G185" i="108"/>
  <c r="F185" i="108"/>
  <c r="H184" i="108"/>
  <c r="G184" i="108"/>
  <c r="F184" i="108"/>
  <c r="H183" i="108"/>
  <c r="G183" i="108"/>
  <c r="F183" i="108"/>
  <c r="H182" i="108"/>
  <c r="G182" i="108"/>
  <c r="F182" i="108"/>
  <c r="H181" i="108"/>
  <c r="G181" i="108"/>
  <c r="F181" i="108"/>
  <c r="H180" i="108"/>
  <c r="G180" i="108"/>
  <c r="F180" i="108"/>
  <c r="H179" i="108"/>
  <c r="G179" i="108"/>
  <c r="F179" i="108"/>
  <c r="H178" i="108"/>
  <c r="G178" i="108"/>
  <c r="F178" i="108"/>
  <c r="H177" i="108"/>
  <c r="G177" i="108"/>
  <c r="F177" i="108"/>
  <c r="H176" i="108"/>
  <c r="G176" i="108"/>
  <c r="F176" i="108"/>
  <c r="H175" i="108"/>
  <c r="G175" i="108"/>
  <c r="F175" i="108"/>
  <c r="H174" i="108"/>
  <c r="G174" i="108"/>
  <c r="F174" i="108"/>
  <c r="H173" i="108"/>
  <c r="G173" i="108"/>
  <c r="F173" i="108"/>
  <c r="H172" i="108"/>
  <c r="G172" i="108"/>
  <c r="F172" i="108"/>
  <c r="H171" i="108"/>
  <c r="G171" i="108"/>
  <c r="F171" i="108"/>
  <c r="H170" i="108"/>
  <c r="G170" i="108"/>
  <c r="F170" i="108"/>
  <c r="H169" i="108"/>
  <c r="G169" i="108"/>
  <c r="F169" i="108"/>
  <c r="H168" i="108"/>
  <c r="G168" i="108"/>
  <c r="F168" i="108"/>
  <c r="H167" i="108"/>
  <c r="G167" i="108"/>
  <c r="F167" i="108"/>
  <c r="H166" i="108"/>
  <c r="G166" i="108"/>
  <c r="F166" i="108"/>
  <c r="H165" i="108"/>
  <c r="G165" i="108"/>
  <c r="F165" i="108"/>
  <c r="H164" i="108"/>
  <c r="G164" i="108"/>
  <c r="F164" i="108"/>
  <c r="H163" i="108"/>
  <c r="G163" i="108"/>
  <c r="F163" i="108"/>
  <c r="H162" i="108"/>
  <c r="G162" i="108"/>
  <c r="F162" i="108"/>
  <c r="H161" i="108"/>
  <c r="G161" i="108"/>
  <c r="F161" i="108"/>
  <c r="H160" i="108"/>
  <c r="G160" i="108"/>
  <c r="F160" i="108"/>
  <c r="H159" i="108"/>
  <c r="G159" i="108"/>
  <c r="F159" i="108"/>
  <c r="H158" i="108"/>
  <c r="G158" i="108"/>
  <c r="F158" i="108"/>
  <c r="H157" i="108"/>
  <c r="G157" i="108"/>
  <c r="F157" i="108"/>
  <c r="H156" i="108"/>
  <c r="G156" i="108"/>
  <c r="F156" i="108"/>
  <c r="H155" i="108"/>
  <c r="G155" i="108"/>
  <c r="F155" i="108"/>
  <c r="H154" i="108"/>
  <c r="G154" i="108"/>
  <c r="F154" i="108"/>
  <c r="H153" i="108"/>
  <c r="G153" i="108"/>
  <c r="F153" i="108"/>
  <c r="H152" i="108"/>
  <c r="G152" i="108"/>
  <c r="F152" i="108"/>
  <c r="H151" i="108"/>
  <c r="G151" i="108"/>
  <c r="F151" i="108"/>
  <c r="H150" i="108"/>
  <c r="G150" i="108"/>
  <c r="F150" i="108"/>
  <c r="H149" i="108"/>
  <c r="G149" i="108"/>
  <c r="F149" i="108"/>
  <c r="H148" i="108"/>
  <c r="G148" i="108"/>
  <c r="F148" i="108"/>
  <c r="H147" i="108"/>
  <c r="G147" i="108"/>
  <c r="F147" i="108"/>
  <c r="H146" i="108"/>
  <c r="G146" i="108"/>
  <c r="F146" i="108"/>
  <c r="H145" i="108"/>
  <c r="G145" i="108"/>
  <c r="F145" i="108"/>
  <c r="H144" i="108"/>
  <c r="G144" i="108"/>
  <c r="F144" i="108"/>
  <c r="H143" i="108"/>
  <c r="G143" i="108"/>
  <c r="F143" i="108"/>
  <c r="H142" i="108"/>
  <c r="G142" i="108"/>
  <c r="F142" i="108"/>
  <c r="H141" i="108"/>
  <c r="G141" i="108"/>
  <c r="F141" i="108"/>
  <c r="H140" i="108"/>
  <c r="G140" i="108"/>
  <c r="F140" i="108"/>
  <c r="H139" i="108"/>
  <c r="G139" i="108"/>
  <c r="F139" i="108"/>
  <c r="H138" i="108"/>
  <c r="G138" i="108"/>
  <c r="F138" i="108"/>
  <c r="H137" i="108"/>
  <c r="G137" i="108"/>
  <c r="F137" i="108"/>
  <c r="H136" i="108"/>
  <c r="G136" i="108"/>
  <c r="F136" i="108"/>
  <c r="H135" i="108"/>
  <c r="G135" i="108"/>
  <c r="F135" i="108"/>
  <c r="H134" i="108"/>
  <c r="G134" i="108"/>
  <c r="F134" i="108"/>
  <c r="H133" i="108"/>
  <c r="G133" i="108"/>
  <c r="F133" i="108"/>
  <c r="H132" i="108"/>
  <c r="G132" i="108"/>
  <c r="F132" i="108"/>
  <c r="H131" i="108"/>
  <c r="G131" i="108"/>
  <c r="F131" i="108"/>
  <c r="H130" i="108"/>
  <c r="G130" i="108"/>
  <c r="F130" i="108"/>
  <c r="H129" i="108"/>
  <c r="G129" i="108"/>
  <c r="F129" i="108"/>
  <c r="H128" i="108"/>
  <c r="G128" i="108"/>
  <c r="F128" i="108"/>
  <c r="H127" i="108"/>
  <c r="G127" i="108"/>
  <c r="F127" i="108"/>
  <c r="H126" i="108"/>
  <c r="G126" i="108"/>
  <c r="F126" i="108"/>
  <c r="H125" i="108"/>
  <c r="G125" i="108"/>
  <c r="F125" i="108"/>
  <c r="H124" i="108"/>
  <c r="G124" i="108"/>
  <c r="F124" i="108"/>
  <c r="H123" i="108"/>
  <c r="G123" i="108"/>
  <c r="F123" i="108"/>
  <c r="H122" i="108"/>
  <c r="G122" i="108"/>
  <c r="F122" i="108"/>
  <c r="H121" i="108"/>
  <c r="G121" i="108"/>
  <c r="F121" i="108"/>
  <c r="H120" i="108"/>
  <c r="G120" i="108"/>
  <c r="F120" i="108"/>
  <c r="H119" i="108"/>
  <c r="G119" i="108"/>
  <c r="F119" i="108"/>
  <c r="H118" i="108"/>
  <c r="G118" i="108"/>
  <c r="F118" i="108"/>
  <c r="H117" i="108"/>
  <c r="G117" i="108"/>
  <c r="F117" i="108"/>
  <c r="H116" i="108"/>
  <c r="H115" i="108"/>
  <c r="G115" i="108"/>
  <c r="F115" i="108"/>
  <c r="H114" i="108"/>
  <c r="G114" i="108"/>
  <c r="F114" i="108"/>
  <c r="H113" i="108"/>
  <c r="G113" i="108"/>
  <c r="F113" i="108"/>
  <c r="H112" i="108"/>
  <c r="G112" i="108"/>
  <c r="F112" i="108"/>
  <c r="H111" i="108"/>
  <c r="G111" i="108"/>
  <c r="F111" i="108"/>
  <c r="H110" i="108"/>
  <c r="H109" i="108"/>
  <c r="G109" i="108"/>
  <c r="F109" i="108"/>
  <c r="H108" i="108"/>
  <c r="G108" i="108"/>
  <c r="F108" i="108"/>
  <c r="H107" i="108"/>
  <c r="G107" i="108"/>
  <c r="F107" i="108"/>
  <c r="H106" i="108"/>
  <c r="G106" i="108"/>
  <c r="F106" i="108"/>
  <c r="H105" i="108"/>
  <c r="G105" i="108"/>
  <c r="F105" i="108"/>
  <c r="H104" i="108"/>
  <c r="G104" i="108"/>
  <c r="F104" i="108"/>
  <c r="H103" i="108"/>
  <c r="G103" i="108"/>
  <c r="F103" i="108"/>
  <c r="H102" i="108"/>
  <c r="G102" i="108"/>
  <c r="F102" i="108"/>
  <c r="H101" i="108"/>
  <c r="G101" i="108"/>
  <c r="F101" i="108"/>
  <c r="H100" i="108"/>
  <c r="G100" i="108"/>
  <c r="F100" i="108"/>
  <c r="H99" i="108"/>
  <c r="G99" i="108"/>
  <c r="F99" i="108"/>
  <c r="H98" i="108"/>
  <c r="G98" i="108"/>
  <c r="F98" i="108"/>
  <c r="H97" i="108"/>
  <c r="G97" i="108"/>
  <c r="F97" i="108"/>
  <c r="H96" i="108"/>
  <c r="G96" i="108"/>
  <c r="F96" i="108"/>
  <c r="H95" i="108"/>
  <c r="G95" i="108"/>
  <c r="F95" i="108"/>
  <c r="H94" i="108"/>
  <c r="G94" i="108"/>
  <c r="F94" i="108"/>
  <c r="H93" i="108"/>
  <c r="G93" i="108"/>
  <c r="F93" i="108"/>
  <c r="H92" i="108"/>
  <c r="G92" i="108"/>
  <c r="F92" i="108"/>
  <c r="H91" i="108"/>
  <c r="G91" i="108"/>
  <c r="F91" i="108"/>
  <c r="H90" i="108"/>
  <c r="G90" i="108"/>
  <c r="F90" i="108"/>
  <c r="H89" i="108"/>
  <c r="G89" i="108"/>
  <c r="F89" i="108"/>
  <c r="H88" i="108"/>
  <c r="G88" i="108"/>
  <c r="F88" i="108"/>
  <c r="H87" i="108"/>
  <c r="G87" i="108"/>
  <c r="F87" i="108"/>
  <c r="H86" i="108"/>
  <c r="G86" i="108"/>
  <c r="F86" i="108"/>
  <c r="H85" i="108"/>
  <c r="G85" i="108"/>
  <c r="F85" i="108"/>
  <c r="H84" i="108"/>
  <c r="G84" i="108"/>
  <c r="F84" i="108"/>
  <c r="H83" i="108"/>
  <c r="H82" i="108"/>
  <c r="H81" i="108"/>
  <c r="G81" i="108"/>
  <c r="F81" i="108"/>
  <c r="H80" i="108"/>
  <c r="G80" i="108"/>
  <c r="F80" i="108"/>
  <c r="H79" i="108"/>
  <c r="G79" i="108"/>
  <c r="F79" i="108"/>
  <c r="H78" i="108"/>
  <c r="G78" i="108"/>
  <c r="F78" i="108"/>
  <c r="H77" i="108"/>
  <c r="G77" i="108"/>
  <c r="F77" i="108"/>
  <c r="H76" i="108"/>
  <c r="G76" i="108"/>
  <c r="F76" i="108"/>
  <c r="H75" i="108"/>
  <c r="G75" i="108"/>
  <c r="F75" i="108"/>
  <c r="H74" i="108"/>
  <c r="G74" i="108"/>
  <c r="F74" i="108"/>
  <c r="H73" i="108"/>
  <c r="G73" i="108"/>
  <c r="F73" i="108"/>
  <c r="H72" i="108"/>
  <c r="G72" i="108"/>
  <c r="F72" i="108"/>
  <c r="H71" i="108"/>
  <c r="G71" i="108"/>
  <c r="F71" i="108"/>
  <c r="H70" i="108"/>
  <c r="G70" i="108"/>
  <c r="F70" i="108"/>
  <c r="H69" i="108"/>
  <c r="G69" i="108"/>
  <c r="F69" i="108"/>
  <c r="H68" i="108"/>
  <c r="G68" i="108"/>
  <c r="F68" i="108"/>
  <c r="H67" i="108"/>
  <c r="G67" i="108"/>
  <c r="F67" i="108"/>
  <c r="H66" i="108"/>
  <c r="G66" i="108"/>
  <c r="F66" i="108"/>
  <c r="H65" i="108"/>
  <c r="G65" i="108"/>
  <c r="F65" i="108"/>
  <c r="H64" i="108"/>
  <c r="G64" i="108"/>
  <c r="F64" i="108"/>
  <c r="H63" i="108"/>
  <c r="G63" i="108"/>
  <c r="F63" i="108"/>
  <c r="H62" i="108"/>
  <c r="G62" i="108"/>
  <c r="F62" i="108"/>
  <c r="H61" i="108"/>
  <c r="G61" i="108"/>
  <c r="F61" i="108"/>
  <c r="H60" i="108"/>
  <c r="G60" i="108"/>
  <c r="F60" i="108"/>
  <c r="H59" i="108"/>
  <c r="G59" i="108"/>
  <c r="F59" i="108"/>
  <c r="H58" i="108"/>
  <c r="G58" i="108"/>
  <c r="F58" i="108"/>
  <c r="H57" i="108"/>
  <c r="G57" i="108"/>
  <c r="F57" i="108"/>
  <c r="H56" i="108"/>
  <c r="G56" i="108"/>
  <c r="F56" i="108"/>
  <c r="H55" i="108"/>
  <c r="G55" i="108"/>
  <c r="F55" i="108"/>
  <c r="H54" i="108"/>
  <c r="G54" i="108"/>
  <c r="F54" i="108"/>
  <c r="H53" i="108"/>
  <c r="G53" i="108"/>
  <c r="F53" i="108"/>
  <c r="H52" i="108"/>
  <c r="G52" i="108"/>
  <c r="F52" i="108"/>
  <c r="H51" i="108"/>
  <c r="G51" i="108"/>
  <c r="F51" i="108"/>
  <c r="H50" i="108"/>
  <c r="G50" i="108"/>
  <c r="F50" i="108"/>
  <c r="H49" i="108"/>
  <c r="G49" i="108"/>
  <c r="F49" i="108"/>
  <c r="H48" i="108"/>
  <c r="G48" i="108"/>
  <c r="F48" i="108"/>
  <c r="H47" i="108"/>
  <c r="G47" i="108"/>
  <c r="F47" i="108"/>
  <c r="H46" i="108"/>
  <c r="G46" i="108"/>
  <c r="F46" i="108"/>
  <c r="H45" i="108"/>
  <c r="G45" i="108"/>
  <c r="F45" i="108"/>
  <c r="H44" i="108"/>
  <c r="G44" i="108"/>
  <c r="F44" i="108"/>
  <c r="H43" i="108"/>
  <c r="G43" i="108"/>
  <c r="F43" i="108"/>
  <c r="H42" i="108"/>
  <c r="G42" i="108"/>
  <c r="F42" i="108"/>
  <c r="H41" i="108"/>
  <c r="G41" i="108"/>
  <c r="F41" i="108"/>
  <c r="H40" i="108"/>
  <c r="G40" i="108"/>
  <c r="F40" i="108"/>
  <c r="H39" i="108"/>
  <c r="G39" i="108"/>
  <c r="F39" i="108"/>
  <c r="H38" i="108"/>
  <c r="G38" i="108"/>
  <c r="F38" i="108"/>
  <c r="H37" i="108"/>
  <c r="G37" i="108"/>
  <c r="F37" i="108"/>
  <c r="H36" i="108"/>
  <c r="G36" i="108"/>
  <c r="F36" i="108"/>
  <c r="H35" i="108"/>
  <c r="G35" i="108"/>
  <c r="F35" i="108"/>
  <c r="H34" i="108"/>
  <c r="G34" i="108"/>
  <c r="F34" i="108"/>
  <c r="H33" i="108"/>
  <c r="G33" i="108"/>
  <c r="F33" i="108"/>
  <c r="H32" i="108"/>
  <c r="G32" i="108"/>
  <c r="F32" i="108"/>
  <c r="H31" i="108"/>
  <c r="G31" i="108"/>
  <c r="F31" i="108"/>
  <c r="H30" i="108"/>
  <c r="G30" i="108"/>
  <c r="F30" i="108"/>
  <c r="H29" i="108"/>
  <c r="G29" i="108"/>
  <c r="F29" i="108"/>
  <c r="H28" i="108"/>
  <c r="G28" i="108"/>
  <c r="F28" i="108"/>
  <c r="H27" i="108"/>
  <c r="G27" i="108"/>
  <c r="F27" i="108"/>
  <c r="H26" i="108"/>
  <c r="G26" i="108"/>
  <c r="F26" i="108"/>
  <c r="H25" i="108"/>
  <c r="G25" i="108"/>
  <c r="F25" i="108"/>
  <c r="H24" i="108"/>
  <c r="G24" i="108"/>
  <c r="F24" i="108"/>
  <c r="H23" i="108"/>
  <c r="G23" i="108"/>
  <c r="F23" i="108"/>
  <c r="H22" i="108"/>
  <c r="G22" i="108"/>
  <c r="F22" i="108"/>
  <c r="H21" i="108"/>
  <c r="G21" i="108"/>
  <c r="F21" i="108"/>
  <c r="H20" i="108"/>
  <c r="G20" i="108"/>
  <c r="F20" i="108"/>
  <c r="H19" i="108"/>
  <c r="G19" i="108"/>
  <c r="F19" i="108"/>
  <c r="H18" i="108"/>
  <c r="G18" i="108"/>
  <c r="F18" i="108"/>
  <c r="H17" i="108"/>
  <c r="G17" i="108"/>
  <c r="F17" i="108"/>
  <c r="H16" i="108"/>
  <c r="G16" i="108"/>
  <c r="F16" i="108"/>
  <c r="H15" i="108"/>
  <c r="G15" i="108"/>
  <c r="F15" i="108"/>
  <c r="H14" i="108"/>
  <c r="G14" i="108"/>
  <c r="F14" i="108"/>
  <c r="H13" i="108"/>
  <c r="G13" i="108"/>
  <c r="F13" i="108"/>
  <c r="H12" i="108"/>
  <c r="G12" i="108"/>
  <c r="F12" i="108"/>
  <c r="H11" i="108"/>
  <c r="G11" i="108"/>
  <c r="F11" i="108"/>
  <c r="E5" i="108"/>
  <c r="E4" i="108"/>
  <c r="G193" i="107"/>
  <c r="H192" i="107"/>
  <c r="G192" i="107"/>
  <c r="F192" i="107"/>
  <c r="H191" i="107"/>
  <c r="G191" i="107"/>
  <c r="F191" i="107"/>
  <c r="H190" i="107"/>
  <c r="G190" i="107"/>
  <c r="F190" i="107"/>
  <c r="H189" i="107"/>
  <c r="G189" i="107"/>
  <c r="F189" i="107"/>
  <c r="H188" i="107"/>
  <c r="G188" i="107"/>
  <c r="F188" i="107"/>
  <c r="H187" i="107"/>
  <c r="G187" i="107"/>
  <c r="F187" i="107"/>
  <c r="H186" i="107"/>
  <c r="G186" i="107"/>
  <c r="F186" i="107"/>
  <c r="H185" i="107"/>
  <c r="G185" i="107"/>
  <c r="F185" i="107"/>
  <c r="H184" i="107"/>
  <c r="G184" i="107"/>
  <c r="F184" i="107"/>
  <c r="H183" i="107"/>
  <c r="G183" i="107"/>
  <c r="F183" i="107"/>
  <c r="H182" i="107"/>
  <c r="G182" i="107"/>
  <c r="F182" i="107"/>
  <c r="H181" i="107"/>
  <c r="G181" i="107"/>
  <c r="F181" i="107"/>
  <c r="H180" i="107"/>
  <c r="G180" i="107"/>
  <c r="F180" i="107"/>
  <c r="H179" i="107"/>
  <c r="G179" i="107"/>
  <c r="F179" i="107"/>
  <c r="H178" i="107"/>
  <c r="G178" i="107"/>
  <c r="F178" i="107"/>
  <c r="H177" i="107"/>
  <c r="G177" i="107"/>
  <c r="F177" i="107"/>
  <c r="H176" i="107"/>
  <c r="G176" i="107"/>
  <c r="F176" i="107"/>
  <c r="H175" i="107"/>
  <c r="G175" i="107"/>
  <c r="F175" i="107"/>
  <c r="H174" i="107"/>
  <c r="G174" i="107"/>
  <c r="F174" i="107"/>
  <c r="H173" i="107"/>
  <c r="G173" i="107"/>
  <c r="F173" i="107"/>
  <c r="H172" i="107"/>
  <c r="G172" i="107"/>
  <c r="F172" i="107"/>
  <c r="H171" i="107"/>
  <c r="G171" i="107"/>
  <c r="F171" i="107"/>
  <c r="H170" i="107"/>
  <c r="G170" i="107"/>
  <c r="F170" i="107"/>
  <c r="H169" i="107"/>
  <c r="G169" i="107"/>
  <c r="F169" i="107"/>
  <c r="H168" i="107"/>
  <c r="G168" i="107"/>
  <c r="F168" i="107"/>
  <c r="H167" i="107"/>
  <c r="G167" i="107"/>
  <c r="F167" i="107"/>
  <c r="H166" i="107"/>
  <c r="G166" i="107"/>
  <c r="F166" i="107"/>
  <c r="H165" i="107"/>
  <c r="G165" i="107"/>
  <c r="F165" i="107"/>
  <c r="H164" i="107"/>
  <c r="G164" i="107"/>
  <c r="F164" i="107"/>
  <c r="H163" i="107"/>
  <c r="G163" i="107"/>
  <c r="F163" i="107"/>
  <c r="H162" i="107"/>
  <c r="G162" i="107"/>
  <c r="F162" i="107"/>
  <c r="H161" i="107"/>
  <c r="G161" i="107"/>
  <c r="F161" i="107"/>
  <c r="H160" i="107"/>
  <c r="G160" i="107"/>
  <c r="F160" i="107"/>
  <c r="H159" i="107"/>
  <c r="G159" i="107"/>
  <c r="F159" i="107"/>
  <c r="H158" i="107"/>
  <c r="G158" i="107"/>
  <c r="F158" i="107"/>
  <c r="H157" i="107"/>
  <c r="G157" i="107"/>
  <c r="F157" i="107"/>
  <c r="H156" i="107"/>
  <c r="G156" i="107"/>
  <c r="F156" i="107"/>
  <c r="H155" i="107"/>
  <c r="G155" i="107"/>
  <c r="F155" i="107"/>
  <c r="H154" i="107"/>
  <c r="G154" i="107"/>
  <c r="F154" i="107"/>
  <c r="H153" i="107"/>
  <c r="G153" i="107"/>
  <c r="F153" i="107"/>
  <c r="H152" i="107"/>
  <c r="G152" i="107"/>
  <c r="F152" i="107"/>
  <c r="H151" i="107"/>
  <c r="G151" i="107"/>
  <c r="F151" i="107"/>
  <c r="H150" i="107"/>
  <c r="G150" i="107"/>
  <c r="F150" i="107"/>
  <c r="H149" i="107"/>
  <c r="G149" i="107"/>
  <c r="F149" i="107"/>
  <c r="H148" i="107"/>
  <c r="G148" i="107"/>
  <c r="F148" i="107"/>
  <c r="H147" i="107"/>
  <c r="G147" i="107"/>
  <c r="F147" i="107"/>
  <c r="H146" i="107"/>
  <c r="G146" i="107"/>
  <c r="F146" i="107"/>
  <c r="H145" i="107"/>
  <c r="G145" i="107"/>
  <c r="F145" i="107"/>
  <c r="H144" i="107"/>
  <c r="G144" i="107"/>
  <c r="F144" i="107"/>
  <c r="H143" i="107"/>
  <c r="G143" i="107"/>
  <c r="F143" i="107"/>
  <c r="H142" i="107"/>
  <c r="G142" i="107"/>
  <c r="F142" i="107"/>
  <c r="H141" i="107"/>
  <c r="G141" i="107"/>
  <c r="F141" i="107"/>
  <c r="H140" i="107"/>
  <c r="G140" i="107"/>
  <c r="F140" i="107"/>
  <c r="H139" i="107"/>
  <c r="G139" i="107"/>
  <c r="F139" i="107"/>
  <c r="H138" i="107"/>
  <c r="G138" i="107"/>
  <c r="F138" i="107"/>
  <c r="H137" i="107"/>
  <c r="G137" i="107"/>
  <c r="F137" i="107"/>
  <c r="H136" i="107"/>
  <c r="G136" i="107"/>
  <c r="F136" i="107"/>
  <c r="H135" i="107"/>
  <c r="G135" i="107"/>
  <c r="F135" i="107"/>
  <c r="H134" i="107"/>
  <c r="G134" i="107"/>
  <c r="F134" i="107"/>
  <c r="H133" i="107"/>
  <c r="G133" i="107"/>
  <c r="F133" i="107"/>
  <c r="H132" i="107"/>
  <c r="G132" i="107"/>
  <c r="F132" i="107"/>
  <c r="H131" i="107"/>
  <c r="G131" i="107"/>
  <c r="F131" i="107"/>
  <c r="H130" i="107"/>
  <c r="G130" i="107"/>
  <c r="F130" i="107"/>
  <c r="H129" i="107"/>
  <c r="G129" i="107"/>
  <c r="F129" i="107"/>
  <c r="H128" i="107"/>
  <c r="G128" i="107"/>
  <c r="F128" i="107"/>
  <c r="H127" i="107"/>
  <c r="G127" i="107"/>
  <c r="F127" i="107"/>
  <c r="H126" i="107"/>
  <c r="G126" i="107"/>
  <c r="F126" i="107"/>
  <c r="H125" i="107"/>
  <c r="G125" i="107"/>
  <c r="F125" i="107"/>
  <c r="H124" i="107"/>
  <c r="G124" i="107"/>
  <c r="F124" i="107"/>
  <c r="H123" i="107"/>
  <c r="G123" i="107"/>
  <c r="F123" i="107"/>
  <c r="H122" i="107"/>
  <c r="G122" i="107"/>
  <c r="F122" i="107"/>
  <c r="H121" i="107"/>
  <c r="G121" i="107"/>
  <c r="F121" i="107"/>
  <c r="H120" i="107"/>
  <c r="G120" i="107"/>
  <c r="F120" i="107"/>
  <c r="H119" i="107"/>
  <c r="G119" i="107"/>
  <c r="F119" i="107"/>
  <c r="H118" i="107"/>
  <c r="G118" i="107"/>
  <c r="F118" i="107"/>
  <c r="H117" i="107"/>
  <c r="G117" i="107"/>
  <c r="F117" i="107"/>
  <c r="H116" i="107"/>
  <c r="H115" i="107"/>
  <c r="G115" i="107"/>
  <c r="F115" i="107"/>
  <c r="H114" i="107"/>
  <c r="G114" i="107"/>
  <c r="F114" i="107"/>
  <c r="H113" i="107"/>
  <c r="G113" i="107"/>
  <c r="F113" i="107"/>
  <c r="H112" i="107"/>
  <c r="G112" i="107"/>
  <c r="F112" i="107"/>
  <c r="H111" i="107"/>
  <c r="G111" i="107"/>
  <c r="F111" i="107"/>
  <c r="H110" i="107"/>
  <c r="H109" i="107"/>
  <c r="G109" i="107"/>
  <c r="F109" i="107"/>
  <c r="H108" i="107"/>
  <c r="G108" i="107"/>
  <c r="F108" i="107"/>
  <c r="H107" i="107"/>
  <c r="G107" i="107"/>
  <c r="F107" i="107"/>
  <c r="H106" i="107"/>
  <c r="G106" i="107"/>
  <c r="F106" i="107"/>
  <c r="H105" i="107"/>
  <c r="G105" i="107"/>
  <c r="F105" i="107"/>
  <c r="H104" i="107"/>
  <c r="G104" i="107"/>
  <c r="F104" i="107"/>
  <c r="H103" i="107"/>
  <c r="G103" i="107"/>
  <c r="F103" i="107"/>
  <c r="H102" i="107"/>
  <c r="G102" i="107"/>
  <c r="F102" i="107"/>
  <c r="H101" i="107"/>
  <c r="G101" i="107"/>
  <c r="F101" i="107"/>
  <c r="H100" i="107"/>
  <c r="G100" i="107"/>
  <c r="F100" i="107"/>
  <c r="H99" i="107"/>
  <c r="G99" i="107"/>
  <c r="F99" i="107"/>
  <c r="H98" i="107"/>
  <c r="G98" i="107"/>
  <c r="F98" i="107"/>
  <c r="H97" i="107"/>
  <c r="G97" i="107"/>
  <c r="F97" i="107"/>
  <c r="H96" i="107"/>
  <c r="G96" i="107"/>
  <c r="F96" i="107"/>
  <c r="H95" i="107"/>
  <c r="G95" i="107"/>
  <c r="F95" i="107"/>
  <c r="H94" i="107"/>
  <c r="G94" i="107"/>
  <c r="F94" i="107"/>
  <c r="H93" i="107"/>
  <c r="G93" i="107"/>
  <c r="F93" i="107"/>
  <c r="H92" i="107"/>
  <c r="G92" i="107"/>
  <c r="F92" i="107"/>
  <c r="H91" i="107"/>
  <c r="G91" i="107"/>
  <c r="F91" i="107"/>
  <c r="H90" i="107"/>
  <c r="G90" i="107"/>
  <c r="F90" i="107"/>
  <c r="H89" i="107"/>
  <c r="G89" i="107"/>
  <c r="F89" i="107"/>
  <c r="H88" i="107"/>
  <c r="G88" i="107"/>
  <c r="F88" i="107"/>
  <c r="H87" i="107"/>
  <c r="G87" i="107"/>
  <c r="F87" i="107"/>
  <c r="H86" i="107"/>
  <c r="G86" i="107"/>
  <c r="F86" i="107"/>
  <c r="H85" i="107"/>
  <c r="G85" i="107"/>
  <c r="F85" i="107"/>
  <c r="H84" i="107"/>
  <c r="G84" i="107"/>
  <c r="F84" i="107"/>
  <c r="H83" i="107"/>
  <c r="H82" i="107"/>
  <c r="H81" i="107"/>
  <c r="G81" i="107"/>
  <c r="F81" i="107"/>
  <c r="H80" i="107"/>
  <c r="G80" i="107"/>
  <c r="F80" i="107"/>
  <c r="H79" i="107"/>
  <c r="G79" i="107"/>
  <c r="F79" i="107"/>
  <c r="H78" i="107"/>
  <c r="G78" i="107"/>
  <c r="F78" i="107"/>
  <c r="H77" i="107"/>
  <c r="G77" i="107"/>
  <c r="F77" i="107"/>
  <c r="H76" i="107"/>
  <c r="G76" i="107"/>
  <c r="F76" i="107"/>
  <c r="H75" i="107"/>
  <c r="G75" i="107"/>
  <c r="F75" i="107"/>
  <c r="H74" i="107"/>
  <c r="G74" i="107"/>
  <c r="F74" i="107"/>
  <c r="H73" i="107"/>
  <c r="G73" i="107"/>
  <c r="F73" i="107"/>
  <c r="H72" i="107"/>
  <c r="G72" i="107"/>
  <c r="F72" i="107"/>
  <c r="H71" i="107"/>
  <c r="G71" i="107"/>
  <c r="F71" i="107"/>
  <c r="H70" i="107"/>
  <c r="G70" i="107"/>
  <c r="F70" i="107"/>
  <c r="H69" i="107"/>
  <c r="G69" i="107"/>
  <c r="F69" i="107"/>
  <c r="H68" i="107"/>
  <c r="G68" i="107"/>
  <c r="F68" i="107"/>
  <c r="H67" i="107"/>
  <c r="G67" i="107"/>
  <c r="F67" i="107"/>
  <c r="H66" i="107"/>
  <c r="G66" i="107"/>
  <c r="F66" i="107"/>
  <c r="H65" i="107"/>
  <c r="G65" i="107"/>
  <c r="F65" i="107"/>
  <c r="H64" i="107"/>
  <c r="G64" i="107"/>
  <c r="F64" i="107"/>
  <c r="H63" i="107"/>
  <c r="G63" i="107"/>
  <c r="F63" i="107"/>
  <c r="H62" i="107"/>
  <c r="G62" i="107"/>
  <c r="F62" i="107"/>
  <c r="H61" i="107"/>
  <c r="G61" i="107"/>
  <c r="F61" i="107"/>
  <c r="H60" i="107"/>
  <c r="G60" i="107"/>
  <c r="F60" i="107"/>
  <c r="H59" i="107"/>
  <c r="G59" i="107"/>
  <c r="F59" i="107"/>
  <c r="H58" i="107"/>
  <c r="G58" i="107"/>
  <c r="F58" i="107"/>
  <c r="H57" i="107"/>
  <c r="G57" i="107"/>
  <c r="F57" i="107"/>
  <c r="H56" i="107"/>
  <c r="G56" i="107"/>
  <c r="F56" i="107"/>
  <c r="H55" i="107"/>
  <c r="G55" i="107"/>
  <c r="F55" i="107"/>
  <c r="H54" i="107"/>
  <c r="G54" i="107"/>
  <c r="F54" i="107"/>
  <c r="H53" i="107"/>
  <c r="G53" i="107"/>
  <c r="F53" i="107"/>
  <c r="H52" i="107"/>
  <c r="G52" i="107"/>
  <c r="F52" i="107"/>
  <c r="H51" i="107"/>
  <c r="G51" i="107"/>
  <c r="F51" i="107"/>
  <c r="H50" i="107"/>
  <c r="G50" i="107"/>
  <c r="F50" i="107"/>
  <c r="H49" i="107"/>
  <c r="G49" i="107"/>
  <c r="F49" i="107"/>
  <c r="H48" i="107"/>
  <c r="G48" i="107"/>
  <c r="F48" i="107"/>
  <c r="H47" i="107"/>
  <c r="G47" i="107"/>
  <c r="F47" i="107"/>
  <c r="H46" i="107"/>
  <c r="G46" i="107"/>
  <c r="F46" i="107"/>
  <c r="H45" i="107"/>
  <c r="G45" i="107"/>
  <c r="F45" i="107"/>
  <c r="H44" i="107"/>
  <c r="G44" i="107"/>
  <c r="F44" i="107"/>
  <c r="H43" i="107"/>
  <c r="G43" i="107"/>
  <c r="F43" i="107"/>
  <c r="H42" i="107"/>
  <c r="G42" i="107"/>
  <c r="F42" i="107"/>
  <c r="H41" i="107"/>
  <c r="G41" i="107"/>
  <c r="F41" i="107"/>
  <c r="H40" i="107"/>
  <c r="G40" i="107"/>
  <c r="F40" i="107"/>
  <c r="H39" i="107"/>
  <c r="G39" i="107"/>
  <c r="F39" i="107"/>
  <c r="H38" i="107"/>
  <c r="G38" i="107"/>
  <c r="F38" i="107"/>
  <c r="H37" i="107"/>
  <c r="G37" i="107"/>
  <c r="F37" i="107"/>
  <c r="H36" i="107"/>
  <c r="G36" i="107"/>
  <c r="F36" i="107"/>
  <c r="H35" i="107"/>
  <c r="G35" i="107"/>
  <c r="F35" i="107"/>
  <c r="H34" i="107"/>
  <c r="G34" i="107"/>
  <c r="F34" i="107"/>
  <c r="H33" i="107"/>
  <c r="G33" i="107"/>
  <c r="F33" i="107"/>
  <c r="H32" i="107"/>
  <c r="G32" i="107"/>
  <c r="F32" i="107"/>
  <c r="H31" i="107"/>
  <c r="G31" i="107"/>
  <c r="F31" i="107"/>
  <c r="H30" i="107"/>
  <c r="G30" i="107"/>
  <c r="F30" i="107"/>
  <c r="H29" i="107"/>
  <c r="G29" i="107"/>
  <c r="F29" i="107"/>
  <c r="H28" i="107"/>
  <c r="G28" i="107"/>
  <c r="F28" i="107"/>
  <c r="H27" i="107"/>
  <c r="G27" i="107"/>
  <c r="F27" i="107"/>
  <c r="H26" i="107"/>
  <c r="G26" i="107"/>
  <c r="F26" i="107"/>
  <c r="H25" i="107"/>
  <c r="G25" i="107"/>
  <c r="F25" i="107"/>
  <c r="H24" i="107"/>
  <c r="G24" i="107"/>
  <c r="F24" i="107"/>
  <c r="H23" i="107"/>
  <c r="G23" i="107"/>
  <c r="F23" i="107"/>
  <c r="H22" i="107"/>
  <c r="G22" i="107"/>
  <c r="F22" i="107"/>
  <c r="H21" i="107"/>
  <c r="G21" i="107"/>
  <c r="F21" i="107"/>
  <c r="H20" i="107"/>
  <c r="G20" i="107"/>
  <c r="F20" i="107"/>
  <c r="H19" i="107"/>
  <c r="G19" i="107"/>
  <c r="F19" i="107"/>
  <c r="H18" i="107"/>
  <c r="G18" i="107"/>
  <c r="F18" i="107"/>
  <c r="H17" i="107"/>
  <c r="G17" i="107"/>
  <c r="F17" i="107"/>
  <c r="H16" i="107"/>
  <c r="G16" i="107"/>
  <c r="F16" i="107"/>
  <c r="H15" i="107"/>
  <c r="G15" i="107"/>
  <c r="F15" i="107"/>
  <c r="H14" i="107"/>
  <c r="G14" i="107"/>
  <c r="F14" i="107"/>
  <c r="H13" i="107"/>
  <c r="G13" i="107"/>
  <c r="F13" i="107"/>
  <c r="H12" i="107"/>
  <c r="G12" i="107"/>
  <c r="F12" i="107"/>
  <c r="H11" i="107"/>
  <c r="G11" i="107"/>
  <c r="F11" i="107"/>
  <c r="E5" i="107"/>
  <c r="E4" i="107"/>
  <c r="G193" i="106"/>
  <c r="H192" i="106"/>
  <c r="G192" i="106"/>
  <c r="F192" i="106"/>
  <c r="H191" i="106"/>
  <c r="G191" i="106"/>
  <c r="F191" i="106"/>
  <c r="H190" i="106"/>
  <c r="G190" i="106"/>
  <c r="F190" i="106"/>
  <c r="H189" i="106"/>
  <c r="G189" i="106"/>
  <c r="F189" i="106"/>
  <c r="H188" i="106"/>
  <c r="G188" i="106"/>
  <c r="F188" i="106"/>
  <c r="H187" i="106"/>
  <c r="G187" i="106"/>
  <c r="F187" i="106"/>
  <c r="H186" i="106"/>
  <c r="G186" i="106"/>
  <c r="F186" i="106"/>
  <c r="H185" i="106"/>
  <c r="G185" i="106"/>
  <c r="F185" i="106"/>
  <c r="H184" i="106"/>
  <c r="G184" i="106"/>
  <c r="F184" i="106"/>
  <c r="H183" i="106"/>
  <c r="G183" i="106"/>
  <c r="F183" i="106"/>
  <c r="H182" i="106"/>
  <c r="G182" i="106"/>
  <c r="F182" i="106"/>
  <c r="H181" i="106"/>
  <c r="G181" i="106"/>
  <c r="F181" i="106"/>
  <c r="H180" i="106"/>
  <c r="G180" i="106"/>
  <c r="F180" i="106"/>
  <c r="H179" i="106"/>
  <c r="G179" i="106"/>
  <c r="F179" i="106"/>
  <c r="H178" i="106"/>
  <c r="G178" i="106"/>
  <c r="F178" i="106"/>
  <c r="H177" i="106"/>
  <c r="G177" i="106"/>
  <c r="F177" i="106"/>
  <c r="H176" i="106"/>
  <c r="G176" i="106"/>
  <c r="F176" i="106"/>
  <c r="H175" i="106"/>
  <c r="G175" i="106"/>
  <c r="F175" i="106"/>
  <c r="H174" i="106"/>
  <c r="G174" i="106"/>
  <c r="F174" i="106"/>
  <c r="H173" i="106"/>
  <c r="G173" i="106"/>
  <c r="F173" i="106"/>
  <c r="H172" i="106"/>
  <c r="G172" i="106"/>
  <c r="F172" i="106"/>
  <c r="H171" i="106"/>
  <c r="G171" i="106"/>
  <c r="F171" i="106"/>
  <c r="H170" i="106"/>
  <c r="G170" i="106"/>
  <c r="F170" i="106"/>
  <c r="H169" i="106"/>
  <c r="G169" i="106"/>
  <c r="F169" i="106"/>
  <c r="H168" i="106"/>
  <c r="G168" i="106"/>
  <c r="F168" i="106"/>
  <c r="H167" i="106"/>
  <c r="G167" i="106"/>
  <c r="F167" i="106"/>
  <c r="H166" i="106"/>
  <c r="G166" i="106"/>
  <c r="F166" i="106"/>
  <c r="H165" i="106"/>
  <c r="G165" i="106"/>
  <c r="F165" i="106"/>
  <c r="H164" i="106"/>
  <c r="G164" i="106"/>
  <c r="F164" i="106"/>
  <c r="H163" i="106"/>
  <c r="G163" i="106"/>
  <c r="F163" i="106"/>
  <c r="H162" i="106"/>
  <c r="G162" i="106"/>
  <c r="F162" i="106"/>
  <c r="H161" i="106"/>
  <c r="G161" i="106"/>
  <c r="F161" i="106"/>
  <c r="H160" i="106"/>
  <c r="G160" i="106"/>
  <c r="F160" i="106"/>
  <c r="H159" i="106"/>
  <c r="G159" i="106"/>
  <c r="F159" i="106"/>
  <c r="H158" i="106"/>
  <c r="G158" i="106"/>
  <c r="F158" i="106"/>
  <c r="H157" i="106"/>
  <c r="G157" i="106"/>
  <c r="F157" i="106"/>
  <c r="H156" i="106"/>
  <c r="G156" i="106"/>
  <c r="F156" i="106"/>
  <c r="H155" i="106"/>
  <c r="G155" i="106"/>
  <c r="F155" i="106"/>
  <c r="H154" i="106"/>
  <c r="G154" i="106"/>
  <c r="F154" i="106"/>
  <c r="H153" i="106"/>
  <c r="G153" i="106"/>
  <c r="F153" i="106"/>
  <c r="H152" i="106"/>
  <c r="G152" i="106"/>
  <c r="F152" i="106"/>
  <c r="H151" i="106"/>
  <c r="G151" i="106"/>
  <c r="F151" i="106"/>
  <c r="H150" i="106"/>
  <c r="G150" i="106"/>
  <c r="F150" i="106"/>
  <c r="H149" i="106"/>
  <c r="G149" i="106"/>
  <c r="F149" i="106"/>
  <c r="H148" i="106"/>
  <c r="G148" i="106"/>
  <c r="F148" i="106"/>
  <c r="H147" i="106"/>
  <c r="G147" i="106"/>
  <c r="F147" i="106"/>
  <c r="H146" i="106"/>
  <c r="G146" i="106"/>
  <c r="F146" i="106"/>
  <c r="H145" i="106"/>
  <c r="G145" i="106"/>
  <c r="F145" i="106"/>
  <c r="H144" i="106"/>
  <c r="G144" i="106"/>
  <c r="F144" i="106"/>
  <c r="H143" i="106"/>
  <c r="G143" i="106"/>
  <c r="F143" i="106"/>
  <c r="H142" i="106"/>
  <c r="G142" i="106"/>
  <c r="F142" i="106"/>
  <c r="H141" i="106"/>
  <c r="G141" i="106"/>
  <c r="F141" i="106"/>
  <c r="H140" i="106"/>
  <c r="G140" i="106"/>
  <c r="F140" i="106"/>
  <c r="H139" i="106"/>
  <c r="G139" i="106"/>
  <c r="F139" i="106"/>
  <c r="H138" i="106"/>
  <c r="G138" i="106"/>
  <c r="F138" i="106"/>
  <c r="H137" i="106"/>
  <c r="G137" i="106"/>
  <c r="F137" i="106"/>
  <c r="H136" i="106"/>
  <c r="G136" i="106"/>
  <c r="F136" i="106"/>
  <c r="H135" i="106"/>
  <c r="G135" i="106"/>
  <c r="F135" i="106"/>
  <c r="H134" i="106"/>
  <c r="G134" i="106"/>
  <c r="F134" i="106"/>
  <c r="H133" i="106"/>
  <c r="G133" i="106"/>
  <c r="F133" i="106"/>
  <c r="H132" i="106"/>
  <c r="G132" i="106"/>
  <c r="F132" i="106"/>
  <c r="H131" i="106"/>
  <c r="G131" i="106"/>
  <c r="F131" i="106"/>
  <c r="H130" i="106"/>
  <c r="G130" i="106"/>
  <c r="F130" i="106"/>
  <c r="H129" i="106"/>
  <c r="G129" i="106"/>
  <c r="F129" i="106"/>
  <c r="H128" i="106"/>
  <c r="G128" i="106"/>
  <c r="F128" i="106"/>
  <c r="H127" i="106"/>
  <c r="G127" i="106"/>
  <c r="F127" i="106"/>
  <c r="H126" i="106"/>
  <c r="G126" i="106"/>
  <c r="F126" i="106"/>
  <c r="H125" i="106"/>
  <c r="G125" i="106"/>
  <c r="F125" i="106"/>
  <c r="H124" i="106"/>
  <c r="G124" i="106"/>
  <c r="F124" i="106"/>
  <c r="H123" i="106"/>
  <c r="G123" i="106"/>
  <c r="F123" i="106"/>
  <c r="H122" i="106"/>
  <c r="G122" i="106"/>
  <c r="F122" i="106"/>
  <c r="H121" i="106"/>
  <c r="G121" i="106"/>
  <c r="F121" i="106"/>
  <c r="H120" i="106"/>
  <c r="G120" i="106"/>
  <c r="F120" i="106"/>
  <c r="H119" i="106"/>
  <c r="G119" i="106"/>
  <c r="F119" i="106"/>
  <c r="H118" i="106"/>
  <c r="G118" i="106"/>
  <c r="F118" i="106"/>
  <c r="H117" i="106"/>
  <c r="G117" i="106"/>
  <c r="F117" i="106"/>
  <c r="H116" i="106"/>
  <c r="H115" i="106"/>
  <c r="G115" i="106"/>
  <c r="F115" i="106"/>
  <c r="H114" i="106"/>
  <c r="G114" i="106"/>
  <c r="F114" i="106"/>
  <c r="H113" i="106"/>
  <c r="G113" i="106"/>
  <c r="F113" i="106"/>
  <c r="H112" i="106"/>
  <c r="G112" i="106"/>
  <c r="F112" i="106"/>
  <c r="H111" i="106"/>
  <c r="G111" i="106"/>
  <c r="F111" i="106"/>
  <c r="H110" i="106"/>
  <c r="H109" i="106"/>
  <c r="G109" i="106"/>
  <c r="F109" i="106"/>
  <c r="H108" i="106"/>
  <c r="G108" i="106"/>
  <c r="F108" i="106"/>
  <c r="H107" i="106"/>
  <c r="G107" i="106"/>
  <c r="F107" i="106"/>
  <c r="H106" i="106"/>
  <c r="G106" i="106"/>
  <c r="F106" i="106"/>
  <c r="H105" i="106"/>
  <c r="G105" i="106"/>
  <c r="F105" i="106"/>
  <c r="H104" i="106"/>
  <c r="G104" i="106"/>
  <c r="F104" i="106"/>
  <c r="H103" i="106"/>
  <c r="G103" i="106"/>
  <c r="F103" i="106"/>
  <c r="H102" i="106"/>
  <c r="G102" i="106"/>
  <c r="F102" i="106"/>
  <c r="H101" i="106"/>
  <c r="G101" i="106"/>
  <c r="F101" i="106"/>
  <c r="H100" i="106"/>
  <c r="G100" i="106"/>
  <c r="F100" i="106"/>
  <c r="H99" i="106"/>
  <c r="G99" i="106"/>
  <c r="F99" i="106"/>
  <c r="H98" i="106"/>
  <c r="G98" i="106"/>
  <c r="F98" i="106"/>
  <c r="H97" i="106"/>
  <c r="G97" i="106"/>
  <c r="F97" i="106"/>
  <c r="H96" i="106"/>
  <c r="G96" i="106"/>
  <c r="F96" i="106"/>
  <c r="H95" i="106"/>
  <c r="G95" i="106"/>
  <c r="F95" i="106"/>
  <c r="H94" i="106"/>
  <c r="G94" i="106"/>
  <c r="F94" i="106"/>
  <c r="H93" i="106"/>
  <c r="G93" i="106"/>
  <c r="F93" i="106"/>
  <c r="H92" i="106"/>
  <c r="G92" i="106"/>
  <c r="F92" i="106"/>
  <c r="H91" i="106"/>
  <c r="G91" i="106"/>
  <c r="F91" i="106"/>
  <c r="H90" i="106"/>
  <c r="G90" i="106"/>
  <c r="F90" i="106"/>
  <c r="H89" i="106"/>
  <c r="G89" i="106"/>
  <c r="F89" i="106"/>
  <c r="H88" i="106"/>
  <c r="G88" i="106"/>
  <c r="F88" i="106"/>
  <c r="H87" i="106"/>
  <c r="G87" i="106"/>
  <c r="F87" i="106"/>
  <c r="H86" i="106"/>
  <c r="G86" i="106"/>
  <c r="F86" i="106"/>
  <c r="H85" i="106"/>
  <c r="G85" i="106"/>
  <c r="F85" i="106"/>
  <c r="H84" i="106"/>
  <c r="G84" i="106"/>
  <c r="F84" i="106"/>
  <c r="H83" i="106"/>
  <c r="H82" i="106"/>
  <c r="H81" i="106"/>
  <c r="G81" i="106"/>
  <c r="F81" i="106"/>
  <c r="H80" i="106"/>
  <c r="G80" i="106"/>
  <c r="F80" i="106"/>
  <c r="H79" i="106"/>
  <c r="G79" i="106"/>
  <c r="F79" i="106"/>
  <c r="H78" i="106"/>
  <c r="G78" i="106"/>
  <c r="F78" i="106"/>
  <c r="H77" i="106"/>
  <c r="G77" i="106"/>
  <c r="F77" i="106"/>
  <c r="H76" i="106"/>
  <c r="G76" i="106"/>
  <c r="F76" i="106"/>
  <c r="H75" i="106"/>
  <c r="G75" i="106"/>
  <c r="F75" i="106"/>
  <c r="H74" i="106"/>
  <c r="G74" i="106"/>
  <c r="F74" i="106"/>
  <c r="H73" i="106"/>
  <c r="G73" i="106"/>
  <c r="F73" i="106"/>
  <c r="H72" i="106"/>
  <c r="G72" i="106"/>
  <c r="F72" i="106"/>
  <c r="H71" i="106"/>
  <c r="G71" i="106"/>
  <c r="F71" i="106"/>
  <c r="H70" i="106"/>
  <c r="G70" i="106"/>
  <c r="F70" i="106"/>
  <c r="H69" i="106"/>
  <c r="G69" i="106"/>
  <c r="F69" i="106"/>
  <c r="H68" i="106"/>
  <c r="G68" i="106"/>
  <c r="F68" i="106"/>
  <c r="H67" i="106"/>
  <c r="G67" i="106"/>
  <c r="F67" i="106"/>
  <c r="H66" i="106"/>
  <c r="G66" i="106"/>
  <c r="F66" i="106"/>
  <c r="H65" i="106"/>
  <c r="G65" i="106"/>
  <c r="F65" i="106"/>
  <c r="H64" i="106"/>
  <c r="G64" i="106"/>
  <c r="F64" i="106"/>
  <c r="H63" i="106"/>
  <c r="G63" i="106"/>
  <c r="F63" i="106"/>
  <c r="H62" i="106"/>
  <c r="G62" i="106"/>
  <c r="F62" i="106"/>
  <c r="H61" i="106"/>
  <c r="G61" i="106"/>
  <c r="F61" i="106"/>
  <c r="H60" i="106"/>
  <c r="G60" i="106"/>
  <c r="F60" i="106"/>
  <c r="H59" i="106"/>
  <c r="G59" i="106"/>
  <c r="F59" i="106"/>
  <c r="H58" i="106"/>
  <c r="G58" i="106"/>
  <c r="F58" i="106"/>
  <c r="H57" i="106"/>
  <c r="G57" i="106"/>
  <c r="F57" i="106"/>
  <c r="H56" i="106"/>
  <c r="G56" i="106"/>
  <c r="F56" i="106"/>
  <c r="H55" i="106"/>
  <c r="G55" i="106"/>
  <c r="F55" i="106"/>
  <c r="H54" i="106"/>
  <c r="G54" i="106"/>
  <c r="F54" i="106"/>
  <c r="H53" i="106"/>
  <c r="G53" i="106"/>
  <c r="F53" i="106"/>
  <c r="H52" i="106"/>
  <c r="G52" i="106"/>
  <c r="F52" i="106"/>
  <c r="H51" i="106"/>
  <c r="G51" i="106"/>
  <c r="F51" i="106"/>
  <c r="H50" i="106"/>
  <c r="G50" i="106"/>
  <c r="F50" i="106"/>
  <c r="H49" i="106"/>
  <c r="G49" i="106"/>
  <c r="F49" i="106"/>
  <c r="H48" i="106"/>
  <c r="G48" i="106"/>
  <c r="F48" i="106"/>
  <c r="H47" i="106"/>
  <c r="G47" i="106"/>
  <c r="F47" i="106"/>
  <c r="H46" i="106"/>
  <c r="G46" i="106"/>
  <c r="F46" i="106"/>
  <c r="H45" i="106"/>
  <c r="G45" i="106"/>
  <c r="F45" i="106"/>
  <c r="H44" i="106"/>
  <c r="G44" i="106"/>
  <c r="F44" i="106"/>
  <c r="H43" i="106"/>
  <c r="G43" i="106"/>
  <c r="F43" i="106"/>
  <c r="H42" i="106"/>
  <c r="G42" i="106"/>
  <c r="F42" i="106"/>
  <c r="H41" i="106"/>
  <c r="G41" i="106"/>
  <c r="F41" i="106"/>
  <c r="H40" i="106"/>
  <c r="G40" i="106"/>
  <c r="F40" i="106"/>
  <c r="H39" i="106"/>
  <c r="G39" i="106"/>
  <c r="F39" i="106"/>
  <c r="H38" i="106"/>
  <c r="G38" i="106"/>
  <c r="F38" i="106"/>
  <c r="H37" i="106"/>
  <c r="G37" i="106"/>
  <c r="F37" i="106"/>
  <c r="H36" i="106"/>
  <c r="G36" i="106"/>
  <c r="F36" i="106"/>
  <c r="H35" i="106"/>
  <c r="G35" i="106"/>
  <c r="F35" i="106"/>
  <c r="H34" i="106"/>
  <c r="G34" i="106"/>
  <c r="F34" i="106"/>
  <c r="H33" i="106"/>
  <c r="G33" i="106"/>
  <c r="F33" i="106"/>
  <c r="H32" i="106"/>
  <c r="G32" i="106"/>
  <c r="F32" i="106"/>
  <c r="H31" i="106"/>
  <c r="G31" i="106"/>
  <c r="F31" i="106"/>
  <c r="H30" i="106"/>
  <c r="G30" i="106"/>
  <c r="F30" i="106"/>
  <c r="H29" i="106"/>
  <c r="G29" i="106"/>
  <c r="F29" i="106"/>
  <c r="H28" i="106"/>
  <c r="G28" i="106"/>
  <c r="F28" i="106"/>
  <c r="H27" i="106"/>
  <c r="G27" i="106"/>
  <c r="F27" i="106"/>
  <c r="H26" i="106"/>
  <c r="G26" i="106"/>
  <c r="F26" i="106"/>
  <c r="H25" i="106"/>
  <c r="G25" i="106"/>
  <c r="F25" i="106"/>
  <c r="H24" i="106"/>
  <c r="G24" i="106"/>
  <c r="F24" i="106"/>
  <c r="H23" i="106"/>
  <c r="G23" i="106"/>
  <c r="F23" i="106"/>
  <c r="H22" i="106"/>
  <c r="G22" i="106"/>
  <c r="F22" i="106"/>
  <c r="H21" i="106"/>
  <c r="G21" i="106"/>
  <c r="F21" i="106"/>
  <c r="H20" i="106"/>
  <c r="G20" i="106"/>
  <c r="F20" i="106"/>
  <c r="H19" i="106"/>
  <c r="G19" i="106"/>
  <c r="F19" i="106"/>
  <c r="H18" i="106"/>
  <c r="G18" i="106"/>
  <c r="F18" i="106"/>
  <c r="H17" i="106"/>
  <c r="G17" i="106"/>
  <c r="F17" i="106"/>
  <c r="H16" i="106"/>
  <c r="G16" i="106"/>
  <c r="F16" i="106"/>
  <c r="H15" i="106"/>
  <c r="G15" i="106"/>
  <c r="F15" i="106"/>
  <c r="H14" i="106"/>
  <c r="G14" i="106"/>
  <c r="F14" i="106"/>
  <c r="H13" i="106"/>
  <c r="G13" i="106"/>
  <c r="F13" i="106"/>
  <c r="H12" i="106"/>
  <c r="G12" i="106"/>
  <c r="F12" i="106"/>
  <c r="H11" i="106"/>
  <c r="G11" i="106"/>
  <c r="F11" i="106"/>
  <c r="E5" i="106"/>
  <c r="E4" i="106"/>
  <c r="G193" i="105"/>
  <c r="H192" i="105"/>
  <c r="G192" i="105"/>
  <c r="F192" i="105"/>
  <c r="H191" i="105"/>
  <c r="G191" i="105"/>
  <c r="F191" i="105"/>
  <c r="H190" i="105"/>
  <c r="G190" i="105"/>
  <c r="F190" i="105"/>
  <c r="H189" i="105"/>
  <c r="G189" i="105"/>
  <c r="F189" i="105"/>
  <c r="H188" i="105"/>
  <c r="G188" i="105"/>
  <c r="F188" i="105"/>
  <c r="H187" i="105"/>
  <c r="G187" i="105"/>
  <c r="F187" i="105"/>
  <c r="H186" i="105"/>
  <c r="G186" i="105"/>
  <c r="F186" i="105"/>
  <c r="H185" i="105"/>
  <c r="G185" i="105"/>
  <c r="F185" i="105"/>
  <c r="H184" i="105"/>
  <c r="G184" i="105"/>
  <c r="F184" i="105"/>
  <c r="H183" i="105"/>
  <c r="G183" i="105"/>
  <c r="F183" i="105"/>
  <c r="H182" i="105"/>
  <c r="G182" i="105"/>
  <c r="F182" i="105"/>
  <c r="H181" i="105"/>
  <c r="G181" i="105"/>
  <c r="F181" i="105"/>
  <c r="H180" i="105"/>
  <c r="G180" i="105"/>
  <c r="F180" i="105"/>
  <c r="H179" i="105"/>
  <c r="G179" i="105"/>
  <c r="F179" i="105"/>
  <c r="H178" i="105"/>
  <c r="G178" i="105"/>
  <c r="F178" i="105"/>
  <c r="H177" i="105"/>
  <c r="G177" i="105"/>
  <c r="F177" i="105"/>
  <c r="H176" i="105"/>
  <c r="G176" i="105"/>
  <c r="F176" i="105"/>
  <c r="H175" i="105"/>
  <c r="G175" i="105"/>
  <c r="F175" i="105"/>
  <c r="H174" i="105"/>
  <c r="G174" i="105"/>
  <c r="F174" i="105"/>
  <c r="H173" i="105"/>
  <c r="G173" i="105"/>
  <c r="F173" i="105"/>
  <c r="H172" i="105"/>
  <c r="G172" i="105"/>
  <c r="F172" i="105"/>
  <c r="H171" i="105"/>
  <c r="G171" i="105"/>
  <c r="F171" i="105"/>
  <c r="H170" i="105"/>
  <c r="G170" i="105"/>
  <c r="F170" i="105"/>
  <c r="H169" i="105"/>
  <c r="G169" i="105"/>
  <c r="F169" i="105"/>
  <c r="H168" i="105"/>
  <c r="G168" i="105"/>
  <c r="F168" i="105"/>
  <c r="H167" i="105"/>
  <c r="G167" i="105"/>
  <c r="F167" i="105"/>
  <c r="H166" i="105"/>
  <c r="G166" i="105"/>
  <c r="F166" i="105"/>
  <c r="H165" i="105"/>
  <c r="G165" i="105"/>
  <c r="F165" i="105"/>
  <c r="H164" i="105"/>
  <c r="G164" i="105"/>
  <c r="F164" i="105"/>
  <c r="H163" i="105"/>
  <c r="G163" i="105"/>
  <c r="F163" i="105"/>
  <c r="H162" i="105"/>
  <c r="G162" i="105"/>
  <c r="F162" i="105"/>
  <c r="H161" i="105"/>
  <c r="G161" i="105"/>
  <c r="F161" i="105"/>
  <c r="H160" i="105"/>
  <c r="G160" i="105"/>
  <c r="F160" i="105"/>
  <c r="H159" i="105"/>
  <c r="G159" i="105"/>
  <c r="F159" i="105"/>
  <c r="H158" i="105"/>
  <c r="G158" i="105"/>
  <c r="F158" i="105"/>
  <c r="H157" i="105"/>
  <c r="G157" i="105"/>
  <c r="F157" i="105"/>
  <c r="H156" i="105"/>
  <c r="G156" i="105"/>
  <c r="F156" i="105"/>
  <c r="H155" i="105"/>
  <c r="G155" i="105"/>
  <c r="F155" i="105"/>
  <c r="H154" i="105"/>
  <c r="G154" i="105"/>
  <c r="F154" i="105"/>
  <c r="H153" i="105"/>
  <c r="G153" i="105"/>
  <c r="F153" i="105"/>
  <c r="H152" i="105"/>
  <c r="G152" i="105"/>
  <c r="F152" i="105"/>
  <c r="H151" i="105"/>
  <c r="G151" i="105"/>
  <c r="F151" i="105"/>
  <c r="H150" i="105"/>
  <c r="G150" i="105"/>
  <c r="F150" i="105"/>
  <c r="H149" i="105"/>
  <c r="G149" i="105"/>
  <c r="F149" i="105"/>
  <c r="H148" i="105"/>
  <c r="G148" i="105"/>
  <c r="F148" i="105"/>
  <c r="H147" i="105"/>
  <c r="G147" i="105"/>
  <c r="F147" i="105"/>
  <c r="H146" i="105"/>
  <c r="G146" i="105"/>
  <c r="F146" i="105"/>
  <c r="H145" i="105"/>
  <c r="G145" i="105"/>
  <c r="F145" i="105"/>
  <c r="H144" i="105"/>
  <c r="G144" i="105"/>
  <c r="F144" i="105"/>
  <c r="H143" i="105"/>
  <c r="G143" i="105"/>
  <c r="F143" i="105"/>
  <c r="H142" i="105"/>
  <c r="G142" i="105"/>
  <c r="F142" i="105"/>
  <c r="H141" i="105"/>
  <c r="G141" i="105"/>
  <c r="F141" i="105"/>
  <c r="H140" i="105"/>
  <c r="G140" i="105"/>
  <c r="F140" i="105"/>
  <c r="H139" i="105"/>
  <c r="G139" i="105"/>
  <c r="F139" i="105"/>
  <c r="H138" i="105"/>
  <c r="G138" i="105"/>
  <c r="F138" i="105"/>
  <c r="H137" i="105"/>
  <c r="G137" i="105"/>
  <c r="F137" i="105"/>
  <c r="H136" i="105"/>
  <c r="G136" i="105"/>
  <c r="F136" i="105"/>
  <c r="H135" i="105"/>
  <c r="G135" i="105"/>
  <c r="F135" i="105"/>
  <c r="H134" i="105"/>
  <c r="G134" i="105"/>
  <c r="F134" i="105"/>
  <c r="H133" i="105"/>
  <c r="G133" i="105"/>
  <c r="F133" i="105"/>
  <c r="H132" i="105"/>
  <c r="G132" i="105"/>
  <c r="F132" i="105"/>
  <c r="H131" i="105"/>
  <c r="G131" i="105"/>
  <c r="F131" i="105"/>
  <c r="H130" i="105"/>
  <c r="G130" i="105"/>
  <c r="F130" i="105"/>
  <c r="H129" i="105"/>
  <c r="G129" i="105"/>
  <c r="F129" i="105"/>
  <c r="H128" i="105"/>
  <c r="G128" i="105"/>
  <c r="F128" i="105"/>
  <c r="H127" i="105"/>
  <c r="G127" i="105"/>
  <c r="F127" i="105"/>
  <c r="H126" i="105"/>
  <c r="G126" i="105"/>
  <c r="F126" i="105"/>
  <c r="H125" i="105"/>
  <c r="G125" i="105"/>
  <c r="F125" i="105"/>
  <c r="H124" i="105"/>
  <c r="G124" i="105"/>
  <c r="F124" i="105"/>
  <c r="H123" i="105"/>
  <c r="G123" i="105"/>
  <c r="F123" i="105"/>
  <c r="H122" i="105"/>
  <c r="G122" i="105"/>
  <c r="F122" i="105"/>
  <c r="H121" i="105"/>
  <c r="G121" i="105"/>
  <c r="F121" i="105"/>
  <c r="H120" i="105"/>
  <c r="G120" i="105"/>
  <c r="F120" i="105"/>
  <c r="H119" i="105"/>
  <c r="G119" i="105"/>
  <c r="F119" i="105"/>
  <c r="H118" i="105"/>
  <c r="G118" i="105"/>
  <c r="F118" i="105"/>
  <c r="H117" i="105"/>
  <c r="G117" i="105"/>
  <c r="F117" i="105"/>
  <c r="H116" i="105"/>
  <c r="H115" i="105"/>
  <c r="G115" i="105"/>
  <c r="F115" i="105"/>
  <c r="H114" i="105"/>
  <c r="G114" i="105"/>
  <c r="F114" i="105"/>
  <c r="H113" i="105"/>
  <c r="G113" i="105"/>
  <c r="F113" i="105"/>
  <c r="H112" i="105"/>
  <c r="G112" i="105"/>
  <c r="F112" i="105"/>
  <c r="H111" i="105"/>
  <c r="G111" i="105"/>
  <c r="F111" i="105"/>
  <c r="H110" i="105"/>
  <c r="H109" i="105"/>
  <c r="G109" i="105"/>
  <c r="F109" i="105"/>
  <c r="H108" i="105"/>
  <c r="G108" i="105"/>
  <c r="F108" i="105"/>
  <c r="H107" i="105"/>
  <c r="G107" i="105"/>
  <c r="F107" i="105"/>
  <c r="H106" i="105"/>
  <c r="G106" i="105"/>
  <c r="F106" i="105"/>
  <c r="H105" i="105"/>
  <c r="G105" i="105"/>
  <c r="F105" i="105"/>
  <c r="H104" i="105"/>
  <c r="G104" i="105"/>
  <c r="F104" i="105"/>
  <c r="H103" i="105"/>
  <c r="G103" i="105"/>
  <c r="F103" i="105"/>
  <c r="H102" i="105"/>
  <c r="G102" i="105"/>
  <c r="F102" i="105"/>
  <c r="H101" i="105"/>
  <c r="G101" i="105"/>
  <c r="F101" i="105"/>
  <c r="H100" i="105"/>
  <c r="G100" i="105"/>
  <c r="F100" i="105"/>
  <c r="H99" i="105"/>
  <c r="G99" i="105"/>
  <c r="F99" i="105"/>
  <c r="H98" i="105"/>
  <c r="G98" i="105"/>
  <c r="F98" i="105"/>
  <c r="H97" i="105"/>
  <c r="G97" i="105"/>
  <c r="F97" i="105"/>
  <c r="H96" i="105"/>
  <c r="G96" i="105"/>
  <c r="F96" i="105"/>
  <c r="H95" i="105"/>
  <c r="G95" i="105"/>
  <c r="F95" i="105"/>
  <c r="H94" i="105"/>
  <c r="G94" i="105"/>
  <c r="F94" i="105"/>
  <c r="H93" i="105"/>
  <c r="G93" i="105"/>
  <c r="F93" i="105"/>
  <c r="H92" i="105"/>
  <c r="G92" i="105"/>
  <c r="F92" i="105"/>
  <c r="H91" i="105"/>
  <c r="G91" i="105"/>
  <c r="F91" i="105"/>
  <c r="H90" i="105"/>
  <c r="G90" i="105"/>
  <c r="F90" i="105"/>
  <c r="H89" i="105"/>
  <c r="G89" i="105"/>
  <c r="F89" i="105"/>
  <c r="H88" i="105"/>
  <c r="G88" i="105"/>
  <c r="F88" i="105"/>
  <c r="H87" i="105"/>
  <c r="G87" i="105"/>
  <c r="F87" i="105"/>
  <c r="H86" i="105"/>
  <c r="G86" i="105"/>
  <c r="F86" i="105"/>
  <c r="H85" i="105"/>
  <c r="G85" i="105"/>
  <c r="F85" i="105"/>
  <c r="H84" i="105"/>
  <c r="G84" i="105"/>
  <c r="F84" i="105"/>
  <c r="H83" i="105"/>
  <c r="H82" i="105"/>
  <c r="H81" i="105"/>
  <c r="G81" i="105"/>
  <c r="F81" i="105"/>
  <c r="H80" i="105"/>
  <c r="G80" i="105"/>
  <c r="F80" i="105"/>
  <c r="H79" i="105"/>
  <c r="G79" i="105"/>
  <c r="F79" i="105"/>
  <c r="H78" i="105"/>
  <c r="G78" i="105"/>
  <c r="F78" i="105"/>
  <c r="H77" i="105"/>
  <c r="G77" i="105"/>
  <c r="F77" i="105"/>
  <c r="H76" i="105"/>
  <c r="G76" i="105"/>
  <c r="F76" i="105"/>
  <c r="H75" i="105"/>
  <c r="G75" i="105"/>
  <c r="F75" i="105"/>
  <c r="H74" i="105"/>
  <c r="G74" i="105"/>
  <c r="F74" i="105"/>
  <c r="H73" i="105"/>
  <c r="G73" i="105"/>
  <c r="F73" i="105"/>
  <c r="H72" i="105"/>
  <c r="G72" i="105"/>
  <c r="F72" i="105"/>
  <c r="H71" i="105"/>
  <c r="G71" i="105"/>
  <c r="F71" i="105"/>
  <c r="H70" i="105"/>
  <c r="G70" i="105"/>
  <c r="F70" i="105"/>
  <c r="H69" i="105"/>
  <c r="G69" i="105"/>
  <c r="F69" i="105"/>
  <c r="H68" i="105"/>
  <c r="G68" i="105"/>
  <c r="F68" i="105"/>
  <c r="H67" i="105"/>
  <c r="G67" i="105"/>
  <c r="F67" i="105"/>
  <c r="H66" i="105"/>
  <c r="G66" i="105"/>
  <c r="F66" i="105"/>
  <c r="H65" i="105"/>
  <c r="G65" i="105"/>
  <c r="F65" i="105"/>
  <c r="H64" i="105"/>
  <c r="G64" i="105"/>
  <c r="F64" i="105"/>
  <c r="H63" i="105"/>
  <c r="G63" i="105"/>
  <c r="F63" i="105"/>
  <c r="H62" i="105"/>
  <c r="G62" i="105"/>
  <c r="F62" i="105"/>
  <c r="H61" i="105"/>
  <c r="G61" i="105"/>
  <c r="F61" i="105"/>
  <c r="H60" i="105"/>
  <c r="G60" i="105"/>
  <c r="F60" i="105"/>
  <c r="H59" i="105"/>
  <c r="G59" i="105"/>
  <c r="F59" i="105"/>
  <c r="H58" i="105"/>
  <c r="G58" i="105"/>
  <c r="F58" i="105"/>
  <c r="H57" i="105"/>
  <c r="G57" i="105"/>
  <c r="F57" i="105"/>
  <c r="H56" i="105"/>
  <c r="G56" i="105"/>
  <c r="F56" i="105"/>
  <c r="H55" i="105"/>
  <c r="G55" i="105"/>
  <c r="F55" i="105"/>
  <c r="H54" i="105"/>
  <c r="G54" i="105"/>
  <c r="F54" i="105"/>
  <c r="H53" i="105"/>
  <c r="G53" i="105"/>
  <c r="F53" i="105"/>
  <c r="H52" i="105"/>
  <c r="G52" i="105"/>
  <c r="F52" i="105"/>
  <c r="H51" i="105"/>
  <c r="G51" i="105"/>
  <c r="F51" i="105"/>
  <c r="H50" i="105"/>
  <c r="G50" i="105"/>
  <c r="F50" i="105"/>
  <c r="H49" i="105"/>
  <c r="G49" i="105"/>
  <c r="F49" i="105"/>
  <c r="H48" i="105"/>
  <c r="G48" i="105"/>
  <c r="F48" i="105"/>
  <c r="H47" i="105"/>
  <c r="G47" i="105"/>
  <c r="F47" i="105"/>
  <c r="H46" i="105"/>
  <c r="G46" i="105"/>
  <c r="F46" i="105"/>
  <c r="H45" i="105"/>
  <c r="G45" i="105"/>
  <c r="F45" i="105"/>
  <c r="H44" i="105"/>
  <c r="G44" i="105"/>
  <c r="F44" i="105"/>
  <c r="H43" i="105"/>
  <c r="G43" i="105"/>
  <c r="F43" i="105"/>
  <c r="H42" i="105"/>
  <c r="G42" i="105"/>
  <c r="F42" i="105"/>
  <c r="H41" i="105"/>
  <c r="G41" i="105"/>
  <c r="F41" i="105"/>
  <c r="H40" i="105"/>
  <c r="G40" i="105"/>
  <c r="F40" i="105"/>
  <c r="H39" i="105"/>
  <c r="G39" i="105"/>
  <c r="F39" i="105"/>
  <c r="H38" i="105"/>
  <c r="G38" i="105"/>
  <c r="F38" i="105"/>
  <c r="H37" i="105"/>
  <c r="G37" i="105"/>
  <c r="F37" i="105"/>
  <c r="H36" i="105"/>
  <c r="G36" i="105"/>
  <c r="F36" i="105"/>
  <c r="H35" i="105"/>
  <c r="G35" i="105"/>
  <c r="F35" i="105"/>
  <c r="H34" i="105"/>
  <c r="G34" i="105"/>
  <c r="F34" i="105"/>
  <c r="H33" i="105"/>
  <c r="G33" i="105"/>
  <c r="F33" i="105"/>
  <c r="H32" i="105"/>
  <c r="G32" i="105"/>
  <c r="F32" i="105"/>
  <c r="H31" i="105"/>
  <c r="G31" i="105"/>
  <c r="F31" i="105"/>
  <c r="H30" i="105"/>
  <c r="G30" i="105"/>
  <c r="F30" i="105"/>
  <c r="H29" i="105"/>
  <c r="G29" i="105"/>
  <c r="F29" i="105"/>
  <c r="H28" i="105"/>
  <c r="G28" i="105"/>
  <c r="F28" i="105"/>
  <c r="H27" i="105"/>
  <c r="G27" i="105"/>
  <c r="F27" i="105"/>
  <c r="H26" i="105"/>
  <c r="G26" i="105"/>
  <c r="F26" i="105"/>
  <c r="H25" i="105"/>
  <c r="G25" i="105"/>
  <c r="F25" i="105"/>
  <c r="H24" i="105"/>
  <c r="G24" i="105"/>
  <c r="F24" i="105"/>
  <c r="H23" i="105"/>
  <c r="G23" i="105"/>
  <c r="F23" i="105"/>
  <c r="H22" i="105"/>
  <c r="G22" i="105"/>
  <c r="F22" i="105"/>
  <c r="H21" i="105"/>
  <c r="G21" i="105"/>
  <c r="F21" i="105"/>
  <c r="H20" i="105"/>
  <c r="G20" i="105"/>
  <c r="F20" i="105"/>
  <c r="H19" i="105"/>
  <c r="G19" i="105"/>
  <c r="F19" i="105"/>
  <c r="H18" i="105"/>
  <c r="G18" i="105"/>
  <c r="F18" i="105"/>
  <c r="H17" i="105"/>
  <c r="G17" i="105"/>
  <c r="F17" i="105"/>
  <c r="H16" i="105"/>
  <c r="G16" i="105"/>
  <c r="F16" i="105"/>
  <c r="H15" i="105"/>
  <c r="G15" i="105"/>
  <c r="F15" i="105"/>
  <c r="H14" i="105"/>
  <c r="G14" i="105"/>
  <c r="F14" i="105"/>
  <c r="H13" i="105"/>
  <c r="G13" i="105"/>
  <c r="F13" i="105"/>
  <c r="H12" i="105"/>
  <c r="G12" i="105"/>
  <c r="F12" i="105"/>
  <c r="H11" i="105"/>
  <c r="G11" i="105"/>
  <c r="F11" i="105"/>
  <c r="E5" i="105"/>
  <c r="E4" i="105"/>
  <c r="F61" i="104"/>
  <c r="H61" i="104"/>
  <c r="G193" i="104"/>
  <c r="H192" i="104"/>
  <c r="G192" i="104"/>
  <c r="F192" i="104"/>
  <c r="H191" i="104"/>
  <c r="G191" i="104"/>
  <c r="F191" i="104"/>
  <c r="H190" i="104"/>
  <c r="G190" i="104"/>
  <c r="F190" i="104"/>
  <c r="H189" i="104"/>
  <c r="G189" i="104"/>
  <c r="F189" i="104"/>
  <c r="H188" i="104"/>
  <c r="G188" i="104"/>
  <c r="F188" i="104"/>
  <c r="H187" i="104"/>
  <c r="G187" i="104"/>
  <c r="F187" i="104"/>
  <c r="H186" i="104"/>
  <c r="G186" i="104"/>
  <c r="F186" i="104"/>
  <c r="H185" i="104"/>
  <c r="G185" i="104"/>
  <c r="F185" i="104"/>
  <c r="H184" i="104"/>
  <c r="G184" i="104"/>
  <c r="F184" i="104"/>
  <c r="H183" i="104"/>
  <c r="G183" i="104"/>
  <c r="F183" i="104"/>
  <c r="H182" i="104"/>
  <c r="G182" i="104"/>
  <c r="F182" i="104"/>
  <c r="H181" i="104"/>
  <c r="G181" i="104"/>
  <c r="F181" i="104"/>
  <c r="H180" i="104"/>
  <c r="G180" i="104"/>
  <c r="F180" i="104"/>
  <c r="H179" i="104"/>
  <c r="G179" i="104"/>
  <c r="F179" i="104"/>
  <c r="H178" i="104"/>
  <c r="G178" i="104"/>
  <c r="F178" i="104"/>
  <c r="H177" i="104"/>
  <c r="G177" i="104"/>
  <c r="F177" i="104"/>
  <c r="H176" i="104"/>
  <c r="G176" i="104"/>
  <c r="F176" i="104"/>
  <c r="H175" i="104"/>
  <c r="G175" i="104"/>
  <c r="F175" i="104"/>
  <c r="H174" i="104"/>
  <c r="G174" i="104"/>
  <c r="F174" i="104"/>
  <c r="H173" i="104"/>
  <c r="G173" i="104"/>
  <c r="F173" i="104"/>
  <c r="H172" i="104"/>
  <c r="G172" i="104"/>
  <c r="F172" i="104"/>
  <c r="H171" i="104"/>
  <c r="G171" i="104"/>
  <c r="F171" i="104"/>
  <c r="H170" i="104"/>
  <c r="G170" i="104"/>
  <c r="F170" i="104"/>
  <c r="H169" i="104"/>
  <c r="G169" i="104"/>
  <c r="F169" i="104"/>
  <c r="H168" i="104"/>
  <c r="G168" i="104"/>
  <c r="F168" i="104"/>
  <c r="H167" i="104"/>
  <c r="G167" i="104"/>
  <c r="F167" i="104"/>
  <c r="H166" i="104"/>
  <c r="G166" i="104"/>
  <c r="F166" i="104"/>
  <c r="H165" i="104"/>
  <c r="G165" i="104"/>
  <c r="F165" i="104"/>
  <c r="H164" i="104"/>
  <c r="G164" i="104"/>
  <c r="F164" i="104"/>
  <c r="H163" i="104"/>
  <c r="G163" i="104"/>
  <c r="F163" i="104"/>
  <c r="H162" i="104"/>
  <c r="G162" i="104"/>
  <c r="F162" i="104"/>
  <c r="H161" i="104"/>
  <c r="G161" i="104"/>
  <c r="F161" i="104"/>
  <c r="H160" i="104"/>
  <c r="G160" i="104"/>
  <c r="F160" i="104"/>
  <c r="H159" i="104"/>
  <c r="G159" i="104"/>
  <c r="F159" i="104"/>
  <c r="H158" i="104"/>
  <c r="G158" i="104"/>
  <c r="F158" i="104"/>
  <c r="H157" i="104"/>
  <c r="G157" i="104"/>
  <c r="F157" i="104"/>
  <c r="H156" i="104"/>
  <c r="G156" i="104"/>
  <c r="F156" i="104"/>
  <c r="H155" i="104"/>
  <c r="G155" i="104"/>
  <c r="F155" i="104"/>
  <c r="H154" i="104"/>
  <c r="G154" i="104"/>
  <c r="F154" i="104"/>
  <c r="H153" i="104"/>
  <c r="G153" i="104"/>
  <c r="F153" i="104"/>
  <c r="H152" i="104"/>
  <c r="G152" i="104"/>
  <c r="F152" i="104"/>
  <c r="H151" i="104"/>
  <c r="G151" i="104"/>
  <c r="F151" i="104"/>
  <c r="H150" i="104"/>
  <c r="G150" i="104"/>
  <c r="F150" i="104"/>
  <c r="H149" i="104"/>
  <c r="G149" i="104"/>
  <c r="F149" i="104"/>
  <c r="H148" i="104"/>
  <c r="G148" i="104"/>
  <c r="F148" i="104"/>
  <c r="H147" i="104"/>
  <c r="G147" i="104"/>
  <c r="F147" i="104"/>
  <c r="H146" i="104"/>
  <c r="G146" i="104"/>
  <c r="F146" i="104"/>
  <c r="H145" i="104"/>
  <c r="G145" i="104"/>
  <c r="F145" i="104"/>
  <c r="H144" i="104"/>
  <c r="G144" i="104"/>
  <c r="F144" i="104"/>
  <c r="H143" i="104"/>
  <c r="G143" i="104"/>
  <c r="F143" i="104"/>
  <c r="H142" i="104"/>
  <c r="G142" i="104"/>
  <c r="F142" i="104"/>
  <c r="H141" i="104"/>
  <c r="G141" i="104"/>
  <c r="F141" i="104"/>
  <c r="H140" i="104"/>
  <c r="G140" i="104"/>
  <c r="F140" i="104"/>
  <c r="H139" i="104"/>
  <c r="G139" i="104"/>
  <c r="F139" i="104"/>
  <c r="H138" i="104"/>
  <c r="G138" i="104"/>
  <c r="F138" i="104"/>
  <c r="H137" i="104"/>
  <c r="G137" i="104"/>
  <c r="F137" i="104"/>
  <c r="H136" i="104"/>
  <c r="G136" i="104"/>
  <c r="F136" i="104"/>
  <c r="H135" i="104"/>
  <c r="G135" i="104"/>
  <c r="F135" i="104"/>
  <c r="H134" i="104"/>
  <c r="G134" i="104"/>
  <c r="F134" i="104"/>
  <c r="H133" i="104"/>
  <c r="G133" i="104"/>
  <c r="F133" i="104"/>
  <c r="H132" i="104"/>
  <c r="G132" i="104"/>
  <c r="F132" i="104"/>
  <c r="H131" i="104"/>
  <c r="G131" i="104"/>
  <c r="F131" i="104"/>
  <c r="H130" i="104"/>
  <c r="G130" i="104"/>
  <c r="F130" i="104"/>
  <c r="H129" i="104"/>
  <c r="G129" i="104"/>
  <c r="F129" i="104"/>
  <c r="H128" i="104"/>
  <c r="G128" i="104"/>
  <c r="F128" i="104"/>
  <c r="H127" i="104"/>
  <c r="G127" i="104"/>
  <c r="F127" i="104"/>
  <c r="H126" i="104"/>
  <c r="G126" i="104"/>
  <c r="F126" i="104"/>
  <c r="H125" i="104"/>
  <c r="G125" i="104"/>
  <c r="F125" i="104"/>
  <c r="H124" i="104"/>
  <c r="G124" i="104"/>
  <c r="F124" i="104"/>
  <c r="H123" i="104"/>
  <c r="G123" i="104"/>
  <c r="F123" i="104"/>
  <c r="H122" i="104"/>
  <c r="G122" i="104"/>
  <c r="F122" i="104"/>
  <c r="H121" i="104"/>
  <c r="G121" i="104"/>
  <c r="F121" i="104"/>
  <c r="H120" i="104"/>
  <c r="G120" i="104"/>
  <c r="F120" i="104"/>
  <c r="H119" i="104"/>
  <c r="G119" i="104"/>
  <c r="F119" i="104"/>
  <c r="H118" i="104"/>
  <c r="G118" i="104"/>
  <c r="F118" i="104"/>
  <c r="H117" i="104"/>
  <c r="G117" i="104"/>
  <c r="F117" i="104"/>
  <c r="H116" i="104"/>
  <c r="H115" i="104"/>
  <c r="G115" i="104"/>
  <c r="F115" i="104"/>
  <c r="H114" i="104"/>
  <c r="G114" i="104"/>
  <c r="F114" i="104"/>
  <c r="H113" i="104"/>
  <c r="G113" i="104"/>
  <c r="F113" i="104"/>
  <c r="H112" i="104"/>
  <c r="G112" i="104"/>
  <c r="F112" i="104"/>
  <c r="H111" i="104"/>
  <c r="G111" i="104"/>
  <c r="F111" i="104"/>
  <c r="H110" i="104"/>
  <c r="H109" i="104"/>
  <c r="G109" i="104"/>
  <c r="F109" i="104"/>
  <c r="H108" i="104"/>
  <c r="G108" i="104"/>
  <c r="F108" i="104"/>
  <c r="H107" i="104"/>
  <c r="G107" i="104"/>
  <c r="F107" i="104"/>
  <c r="H106" i="104"/>
  <c r="G106" i="104"/>
  <c r="F106" i="104"/>
  <c r="H105" i="104"/>
  <c r="G105" i="104"/>
  <c r="F105" i="104"/>
  <c r="H104" i="104"/>
  <c r="G104" i="104"/>
  <c r="F104" i="104"/>
  <c r="H103" i="104"/>
  <c r="G103" i="104"/>
  <c r="F103" i="104"/>
  <c r="H102" i="104"/>
  <c r="G102" i="104"/>
  <c r="F102" i="104"/>
  <c r="H101" i="104"/>
  <c r="G101" i="104"/>
  <c r="F101" i="104"/>
  <c r="H100" i="104"/>
  <c r="G100" i="104"/>
  <c r="F100" i="104"/>
  <c r="H99" i="104"/>
  <c r="G99" i="104"/>
  <c r="F99" i="104"/>
  <c r="H98" i="104"/>
  <c r="G98" i="104"/>
  <c r="F98" i="104"/>
  <c r="H97" i="104"/>
  <c r="G97" i="104"/>
  <c r="F97" i="104"/>
  <c r="H96" i="104"/>
  <c r="G96" i="104"/>
  <c r="F96" i="104"/>
  <c r="H95" i="104"/>
  <c r="G95" i="104"/>
  <c r="F95" i="104"/>
  <c r="H94" i="104"/>
  <c r="G94" i="104"/>
  <c r="F94" i="104"/>
  <c r="H93" i="104"/>
  <c r="G93" i="104"/>
  <c r="F93" i="104"/>
  <c r="H92" i="104"/>
  <c r="G92" i="104"/>
  <c r="F92" i="104"/>
  <c r="H91" i="104"/>
  <c r="G91" i="104"/>
  <c r="F91" i="104"/>
  <c r="H90" i="104"/>
  <c r="G90" i="104"/>
  <c r="F90" i="104"/>
  <c r="H89" i="104"/>
  <c r="G89" i="104"/>
  <c r="F89" i="104"/>
  <c r="H88" i="104"/>
  <c r="G88" i="104"/>
  <c r="F88" i="104"/>
  <c r="H87" i="104"/>
  <c r="G87" i="104"/>
  <c r="F87" i="104"/>
  <c r="H86" i="104"/>
  <c r="G86" i="104"/>
  <c r="F86" i="104"/>
  <c r="H85" i="104"/>
  <c r="G85" i="104"/>
  <c r="F85" i="104"/>
  <c r="H84" i="104"/>
  <c r="G84" i="104"/>
  <c r="F84" i="104"/>
  <c r="H83" i="104"/>
  <c r="H82" i="104"/>
  <c r="H81" i="104"/>
  <c r="G81" i="104"/>
  <c r="F81" i="104"/>
  <c r="H80" i="104"/>
  <c r="G80" i="104"/>
  <c r="F80" i="104"/>
  <c r="H79" i="104"/>
  <c r="G79" i="104"/>
  <c r="F79" i="104"/>
  <c r="H78" i="104"/>
  <c r="G78" i="104"/>
  <c r="F78" i="104"/>
  <c r="H77" i="104"/>
  <c r="G77" i="104"/>
  <c r="F77" i="104"/>
  <c r="H76" i="104"/>
  <c r="G76" i="104"/>
  <c r="F76" i="104"/>
  <c r="H75" i="104"/>
  <c r="G75" i="104"/>
  <c r="F75" i="104"/>
  <c r="H74" i="104"/>
  <c r="G74" i="104"/>
  <c r="F74" i="104"/>
  <c r="H73" i="104"/>
  <c r="G73" i="104"/>
  <c r="F73" i="104"/>
  <c r="H72" i="104"/>
  <c r="G72" i="104"/>
  <c r="F72" i="104"/>
  <c r="H71" i="104"/>
  <c r="G71" i="104"/>
  <c r="F71" i="104"/>
  <c r="H70" i="104"/>
  <c r="G70" i="104"/>
  <c r="F70" i="104"/>
  <c r="H69" i="104"/>
  <c r="G69" i="104"/>
  <c r="F69" i="104"/>
  <c r="H68" i="104"/>
  <c r="G68" i="104"/>
  <c r="F68" i="104"/>
  <c r="H67" i="104"/>
  <c r="G67" i="104"/>
  <c r="F67" i="104"/>
  <c r="H66" i="104"/>
  <c r="G66" i="104"/>
  <c r="F66" i="104"/>
  <c r="H65" i="104"/>
  <c r="G65" i="104"/>
  <c r="F65" i="104"/>
  <c r="H64" i="104"/>
  <c r="G64" i="104"/>
  <c r="F64" i="104"/>
  <c r="H63" i="104"/>
  <c r="G63" i="104"/>
  <c r="F63" i="104"/>
  <c r="H62" i="104"/>
  <c r="G62" i="104"/>
  <c r="F62" i="104"/>
  <c r="G61" i="104"/>
  <c r="H60" i="104"/>
  <c r="G60" i="104"/>
  <c r="F60" i="104"/>
  <c r="H59" i="104"/>
  <c r="G59" i="104"/>
  <c r="F59" i="104"/>
  <c r="H58" i="104"/>
  <c r="G58" i="104"/>
  <c r="F58" i="104"/>
  <c r="H57" i="104"/>
  <c r="G57" i="104"/>
  <c r="F57" i="104"/>
  <c r="H56" i="104"/>
  <c r="G56" i="104"/>
  <c r="F56" i="104"/>
  <c r="H55" i="104"/>
  <c r="G55" i="104"/>
  <c r="F55" i="104"/>
  <c r="H54" i="104"/>
  <c r="G54" i="104"/>
  <c r="F54" i="104"/>
  <c r="H53" i="104"/>
  <c r="G53" i="104"/>
  <c r="F53" i="104"/>
  <c r="H52" i="104"/>
  <c r="G52" i="104"/>
  <c r="F52" i="104"/>
  <c r="H51" i="104"/>
  <c r="G51" i="104"/>
  <c r="F51" i="104"/>
  <c r="H50" i="104"/>
  <c r="G50" i="104"/>
  <c r="F50" i="104"/>
  <c r="H49" i="104"/>
  <c r="G49" i="104"/>
  <c r="F49" i="104"/>
  <c r="H48" i="104"/>
  <c r="G48" i="104"/>
  <c r="F48" i="104"/>
  <c r="H47" i="104"/>
  <c r="G47" i="104"/>
  <c r="F47" i="104"/>
  <c r="H46" i="104"/>
  <c r="G46" i="104"/>
  <c r="F46" i="104"/>
  <c r="H45" i="104"/>
  <c r="G45" i="104"/>
  <c r="F45" i="104"/>
  <c r="H44" i="104"/>
  <c r="G44" i="104"/>
  <c r="F44" i="104"/>
  <c r="H43" i="104"/>
  <c r="G43" i="104"/>
  <c r="F43" i="104"/>
  <c r="H42" i="104"/>
  <c r="G42" i="104"/>
  <c r="F42" i="104"/>
  <c r="H41" i="104"/>
  <c r="G41" i="104"/>
  <c r="F41" i="104"/>
  <c r="H40" i="104"/>
  <c r="G40" i="104"/>
  <c r="F40" i="104"/>
  <c r="H39" i="104"/>
  <c r="G39" i="104"/>
  <c r="F39" i="104"/>
  <c r="H38" i="104"/>
  <c r="G38" i="104"/>
  <c r="F38" i="104"/>
  <c r="H37" i="104"/>
  <c r="G37" i="104"/>
  <c r="F37" i="104"/>
  <c r="H36" i="104"/>
  <c r="G36" i="104"/>
  <c r="F36" i="104"/>
  <c r="H35" i="104"/>
  <c r="G35" i="104"/>
  <c r="F35" i="104"/>
  <c r="H34" i="104"/>
  <c r="G34" i="104"/>
  <c r="F34" i="104"/>
  <c r="H33" i="104"/>
  <c r="G33" i="104"/>
  <c r="F33" i="104"/>
  <c r="H32" i="104"/>
  <c r="G32" i="104"/>
  <c r="F32" i="104"/>
  <c r="H31" i="104"/>
  <c r="G31" i="104"/>
  <c r="F31" i="104"/>
  <c r="H30" i="104"/>
  <c r="G30" i="104"/>
  <c r="F30" i="104"/>
  <c r="H29" i="104"/>
  <c r="G29" i="104"/>
  <c r="F29" i="104"/>
  <c r="H28" i="104"/>
  <c r="G28" i="104"/>
  <c r="F28" i="104"/>
  <c r="H27" i="104"/>
  <c r="G27" i="104"/>
  <c r="F27" i="104"/>
  <c r="H26" i="104"/>
  <c r="G26" i="104"/>
  <c r="F26" i="104"/>
  <c r="H25" i="104"/>
  <c r="G25" i="104"/>
  <c r="F25" i="104"/>
  <c r="H24" i="104"/>
  <c r="G24" i="104"/>
  <c r="F24" i="104"/>
  <c r="H23" i="104"/>
  <c r="G23" i="104"/>
  <c r="F23" i="104"/>
  <c r="H22" i="104"/>
  <c r="G22" i="104"/>
  <c r="F22" i="104"/>
  <c r="H21" i="104"/>
  <c r="G21" i="104"/>
  <c r="F21" i="104"/>
  <c r="H20" i="104"/>
  <c r="G20" i="104"/>
  <c r="F20" i="104"/>
  <c r="H19" i="104"/>
  <c r="G19" i="104"/>
  <c r="F19" i="104"/>
  <c r="H18" i="104"/>
  <c r="G18" i="104"/>
  <c r="F18" i="104"/>
  <c r="H17" i="104"/>
  <c r="G17" i="104"/>
  <c r="F17" i="104"/>
  <c r="H16" i="104"/>
  <c r="G16" i="104"/>
  <c r="F16" i="104"/>
  <c r="H15" i="104"/>
  <c r="G15" i="104"/>
  <c r="F15" i="104"/>
  <c r="H14" i="104"/>
  <c r="G14" i="104"/>
  <c r="F14" i="104"/>
  <c r="H13" i="104"/>
  <c r="G13" i="104"/>
  <c r="F13" i="104"/>
  <c r="H12" i="104"/>
  <c r="G12" i="104"/>
  <c r="F12" i="104"/>
  <c r="H11" i="104"/>
  <c r="G11" i="104"/>
  <c r="F11" i="104"/>
  <c r="E5" i="104"/>
  <c r="E4" i="104"/>
  <c r="G193" i="103"/>
  <c r="H192" i="103"/>
  <c r="G192" i="103"/>
  <c r="F192" i="103"/>
  <c r="H191" i="103"/>
  <c r="G191" i="103"/>
  <c r="F191" i="103"/>
  <c r="H190" i="103"/>
  <c r="G190" i="103"/>
  <c r="F190" i="103"/>
  <c r="H189" i="103"/>
  <c r="G189" i="103"/>
  <c r="F189" i="103"/>
  <c r="H188" i="103"/>
  <c r="G188" i="103"/>
  <c r="F188" i="103"/>
  <c r="H187" i="103"/>
  <c r="G187" i="103"/>
  <c r="F187" i="103"/>
  <c r="H186" i="103"/>
  <c r="G186" i="103"/>
  <c r="F186" i="103"/>
  <c r="H185" i="103"/>
  <c r="G185" i="103"/>
  <c r="F185" i="103"/>
  <c r="H184" i="103"/>
  <c r="G184" i="103"/>
  <c r="F184" i="103"/>
  <c r="H183" i="103"/>
  <c r="G183" i="103"/>
  <c r="F183" i="103"/>
  <c r="H182" i="103"/>
  <c r="G182" i="103"/>
  <c r="F182" i="103"/>
  <c r="H181" i="103"/>
  <c r="G181" i="103"/>
  <c r="F181" i="103"/>
  <c r="H180" i="103"/>
  <c r="G180" i="103"/>
  <c r="F180" i="103"/>
  <c r="H179" i="103"/>
  <c r="G179" i="103"/>
  <c r="F179" i="103"/>
  <c r="H178" i="103"/>
  <c r="G178" i="103"/>
  <c r="F178" i="103"/>
  <c r="H177" i="103"/>
  <c r="G177" i="103"/>
  <c r="F177" i="103"/>
  <c r="H176" i="103"/>
  <c r="G176" i="103"/>
  <c r="F176" i="103"/>
  <c r="H175" i="103"/>
  <c r="G175" i="103"/>
  <c r="F175" i="103"/>
  <c r="H174" i="103"/>
  <c r="G174" i="103"/>
  <c r="F174" i="103"/>
  <c r="H173" i="103"/>
  <c r="G173" i="103"/>
  <c r="F173" i="103"/>
  <c r="H172" i="103"/>
  <c r="G172" i="103"/>
  <c r="F172" i="103"/>
  <c r="H171" i="103"/>
  <c r="G171" i="103"/>
  <c r="F171" i="103"/>
  <c r="H170" i="103"/>
  <c r="G170" i="103"/>
  <c r="F170" i="103"/>
  <c r="H169" i="103"/>
  <c r="G169" i="103"/>
  <c r="F169" i="103"/>
  <c r="H168" i="103"/>
  <c r="G168" i="103"/>
  <c r="F168" i="103"/>
  <c r="H167" i="103"/>
  <c r="G167" i="103"/>
  <c r="F167" i="103"/>
  <c r="H166" i="103"/>
  <c r="G166" i="103"/>
  <c r="F166" i="103"/>
  <c r="H165" i="103"/>
  <c r="G165" i="103"/>
  <c r="F165" i="103"/>
  <c r="H164" i="103"/>
  <c r="G164" i="103"/>
  <c r="F164" i="103"/>
  <c r="H163" i="103"/>
  <c r="G163" i="103"/>
  <c r="F163" i="103"/>
  <c r="H162" i="103"/>
  <c r="G162" i="103"/>
  <c r="F162" i="103"/>
  <c r="H161" i="103"/>
  <c r="G161" i="103"/>
  <c r="F161" i="103"/>
  <c r="H160" i="103"/>
  <c r="G160" i="103"/>
  <c r="F160" i="103"/>
  <c r="H159" i="103"/>
  <c r="G159" i="103"/>
  <c r="F159" i="103"/>
  <c r="H158" i="103"/>
  <c r="G158" i="103"/>
  <c r="F158" i="103"/>
  <c r="H157" i="103"/>
  <c r="G157" i="103"/>
  <c r="F157" i="103"/>
  <c r="H156" i="103"/>
  <c r="G156" i="103"/>
  <c r="F156" i="103"/>
  <c r="H155" i="103"/>
  <c r="G155" i="103"/>
  <c r="F155" i="103"/>
  <c r="H154" i="103"/>
  <c r="G154" i="103"/>
  <c r="F154" i="103"/>
  <c r="H153" i="103"/>
  <c r="G153" i="103"/>
  <c r="F153" i="103"/>
  <c r="H152" i="103"/>
  <c r="G152" i="103"/>
  <c r="F152" i="103"/>
  <c r="H151" i="103"/>
  <c r="G151" i="103"/>
  <c r="F151" i="103"/>
  <c r="H150" i="103"/>
  <c r="G150" i="103"/>
  <c r="F150" i="103"/>
  <c r="H149" i="103"/>
  <c r="G149" i="103"/>
  <c r="F149" i="103"/>
  <c r="H148" i="103"/>
  <c r="G148" i="103"/>
  <c r="F148" i="103"/>
  <c r="H147" i="103"/>
  <c r="G147" i="103"/>
  <c r="F147" i="103"/>
  <c r="H146" i="103"/>
  <c r="G146" i="103"/>
  <c r="F146" i="103"/>
  <c r="H145" i="103"/>
  <c r="G145" i="103"/>
  <c r="F145" i="103"/>
  <c r="H144" i="103"/>
  <c r="G144" i="103"/>
  <c r="F144" i="103"/>
  <c r="H143" i="103"/>
  <c r="G143" i="103"/>
  <c r="F143" i="103"/>
  <c r="H142" i="103"/>
  <c r="G142" i="103"/>
  <c r="F142" i="103"/>
  <c r="H141" i="103"/>
  <c r="G141" i="103"/>
  <c r="F141" i="103"/>
  <c r="H140" i="103"/>
  <c r="G140" i="103"/>
  <c r="F140" i="103"/>
  <c r="H139" i="103"/>
  <c r="G139" i="103"/>
  <c r="F139" i="103"/>
  <c r="H138" i="103"/>
  <c r="G138" i="103"/>
  <c r="F138" i="103"/>
  <c r="H137" i="103"/>
  <c r="G137" i="103"/>
  <c r="F137" i="103"/>
  <c r="H136" i="103"/>
  <c r="G136" i="103"/>
  <c r="F136" i="103"/>
  <c r="H135" i="103"/>
  <c r="G135" i="103"/>
  <c r="F135" i="103"/>
  <c r="H134" i="103"/>
  <c r="G134" i="103"/>
  <c r="F134" i="103"/>
  <c r="H133" i="103"/>
  <c r="G133" i="103"/>
  <c r="F133" i="103"/>
  <c r="H132" i="103"/>
  <c r="G132" i="103"/>
  <c r="F132" i="103"/>
  <c r="H131" i="103"/>
  <c r="G131" i="103"/>
  <c r="F131" i="103"/>
  <c r="H130" i="103"/>
  <c r="G130" i="103"/>
  <c r="F130" i="103"/>
  <c r="H129" i="103"/>
  <c r="G129" i="103"/>
  <c r="F129" i="103"/>
  <c r="H128" i="103"/>
  <c r="G128" i="103"/>
  <c r="F128" i="103"/>
  <c r="H127" i="103"/>
  <c r="G127" i="103"/>
  <c r="F127" i="103"/>
  <c r="H126" i="103"/>
  <c r="G126" i="103"/>
  <c r="F126" i="103"/>
  <c r="H125" i="103"/>
  <c r="G125" i="103"/>
  <c r="F125" i="103"/>
  <c r="H124" i="103"/>
  <c r="G124" i="103"/>
  <c r="F124" i="103"/>
  <c r="H123" i="103"/>
  <c r="G123" i="103"/>
  <c r="F123" i="103"/>
  <c r="H122" i="103"/>
  <c r="G122" i="103"/>
  <c r="F122" i="103"/>
  <c r="H121" i="103"/>
  <c r="G121" i="103"/>
  <c r="F121" i="103"/>
  <c r="H120" i="103"/>
  <c r="G120" i="103"/>
  <c r="F120" i="103"/>
  <c r="H119" i="103"/>
  <c r="G119" i="103"/>
  <c r="F119" i="103"/>
  <c r="H118" i="103"/>
  <c r="G118" i="103"/>
  <c r="F118" i="103"/>
  <c r="H117" i="103"/>
  <c r="G117" i="103"/>
  <c r="F117" i="103"/>
  <c r="H116" i="103"/>
  <c r="H115" i="103"/>
  <c r="G115" i="103"/>
  <c r="F115" i="103"/>
  <c r="H114" i="103"/>
  <c r="G114" i="103"/>
  <c r="F114" i="103"/>
  <c r="H113" i="103"/>
  <c r="G113" i="103"/>
  <c r="F113" i="103"/>
  <c r="H112" i="103"/>
  <c r="G112" i="103"/>
  <c r="F112" i="103"/>
  <c r="H111" i="103"/>
  <c r="G111" i="103"/>
  <c r="F111" i="103"/>
  <c r="H110" i="103"/>
  <c r="H109" i="103"/>
  <c r="G109" i="103"/>
  <c r="F109" i="103"/>
  <c r="H108" i="103"/>
  <c r="G108" i="103"/>
  <c r="F108" i="103"/>
  <c r="H107" i="103"/>
  <c r="G107" i="103"/>
  <c r="F107" i="103"/>
  <c r="H106" i="103"/>
  <c r="G106" i="103"/>
  <c r="F106" i="103"/>
  <c r="H105" i="103"/>
  <c r="G105" i="103"/>
  <c r="F105" i="103"/>
  <c r="H104" i="103"/>
  <c r="G104" i="103"/>
  <c r="F104" i="103"/>
  <c r="H103" i="103"/>
  <c r="G103" i="103"/>
  <c r="F103" i="103"/>
  <c r="H102" i="103"/>
  <c r="G102" i="103"/>
  <c r="F102" i="103"/>
  <c r="H101" i="103"/>
  <c r="G101" i="103"/>
  <c r="F101" i="103"/>
  <c r="H100" i="103"/>
  <c r="G100" i="103"/>
  <c r="F100" i="103"/>
  <c r="H99" i="103"/>
  <c r="G99" i="103"/>
  <c r="F99" i="103"/>
  <c r="H98" i="103"/>
  <c r="G98" i="103"/>
  <c r="F98" i="103"/>
  <c r="H97" i="103"/>
  <c r="G97" i="103"/>
  <c r="F97" i="103"/>
  <c r="H96" i="103"/>
  <c r="G96" i="103"/>
  <c r="F96" i="103"/>
  <c r="H95" i="103"/>
  <c r="G95" i="103"/>
  <c r="F95" i="103"/>
  <c r="H94" i="103"/>
  <c r="G94" i="103"/>
  <c r="F94" i="103"/>
  <c r="H93" i="103"/>
  <c r="G93" i="103"/>
  <c r="F93" i="103"/>
  <c r="H92" i="103"/>
  <c r="G92" i="103"/>
  <c r="F92" i="103"/>
  <c r="H91" i="103"/>
  <c r="G91" i="103"/>
  <c r="F91" i="103"/>
  <c r="H90" i="103"/>
  <c r="G90" i="103"/>
  <c r="F90" i="103"/>
  <c r="H89" i="103"/>
  <c r="G89" i="103"/>
  <c r="F89" i="103"/>
  <c r="H88" i="103"/>
  <c r="G88" i="103"/>
  <c r="F88" i="103"/>
  <c r="H87" i="103"/>
  <c r="G87" i="103"/>
  <c r="F87" i="103"/>
  <c r="H86" i="103"/>
  <c r="G86" i="103"/>
  <c r="F86" i="103"/>
  <c r="H85" i="103"/>
  <c r="G85" i="103"/>
  <c r="F85" i="103"/>
  <c r="H84" i="103"/>
  <c r="G84" i="103"/>
  <c r="F84" i="103"/>
  <c r="H83" i="103"/>
  <c r="H82" i="103"/>
  <c r="H81" i="103"/>
  <c r="G81" i="103"/>
  <c r="F81" i="103"/>
  <c r="H80" i="103"/>
  <c r="G80" i="103"/>
  <c r="F80" i="103"/>
  <c r="H79" i="103"/>
  <c r="G79" i="103"/>
  <c r="F79" i="103"/>
  <c r="H78" i="103"/>
  <c r="G78" i="103"/>
  <c r="F78" i="103"/>
  <c r="H77" i="103"/>
  <c r="G77" i="103"/>
  <c r="F77" i="103"/>
  <c r="H76" i="103"/>
  <c r="G76" i="103"/>
  <c r="F76" i="103"/>
  <c r="H75" i="103"/>
  <c r="G75" i="103"/>
  <c r="F75" i="103"/>
  <c r="H74" i="103"/>
  <c r="G74" i="103"/>
  <c r="F74" i="103"/>
  <c r="H73" i="103"/>
  <c r="G73" i="103"/>
  <c r="F73" i="103"/>
  <c r="H72" i="103"/>
  <c r="G72" i="103"/>
  <c r="F72" i="103"/>
  <c r="H71" i="103"/>
  <c r="G71" i="103"/>
  <c r="F71" i="103"/>
  <c r="H70" i="103"/>
  <c r="G70" i="103"/>
  <c r="F70" i="103"/>
  <c r="H69" i="103"/>
  <c r="G69" i="103"/>
  <c r="F69" i="103"/>
  <c r="H68" i="103"/>
  <c r="G68" i="103"/>
  <c r="F68" i="103"/>
  <c r="H67" i="103"/>
  <c r="G67" i="103"/>
  <c r="F67" i="103"/>
  <c r="H66" i="103"/>
  <c r="G66" i="103"/>
  <c r="F66" i="103"/>
  <c r="H65" i="103"/>
  <c r="G65" i="103"/>
  <c r="F65" i="103"/>
  <c r="H64" i="103"/>
  <c r="G64" i="103"/>
  <c r="F64" i="103"/>
  <c r="H63" i="103"/>
  <c r="G63" i="103"/>
  <c r="F63" i="103"/>
  <c r="H62" i="103"/>
  <c r="G62" i="103"/>
  <c r="F62" i="103"/>
  <c r="G61" i="103"/>
  <c r="H60" i="103"/>
  <c r="G60" i="103"/>
  <c r="F60" i="103"/>
  <c r="H59" i="103"/>
  <c r="G59" i="103"/>
  <c r="F59" i="103"/>
  <c r="H58" i="103"/>
  <c r="G58" i="103"/>
  <c r="F58" i="103"/>
  <c r="H57" i="103"/>
  <c r="G57" i="103"/>
  <c r="F57" i="103"/>
  <c r="H56" i="103"/>
  <c r="G56" i="103"/>
  <c r="F56" i="103"/>
  <c r="H55" i="103"/>
  <c r="G55" i="103"/>
  <c r="F55" i="103"/>
  <c r="H54" i="103"/>
  <c r="G54" i="103"/>
  <c r="F54" i="103"/>
  <c r="H53" i="103"/>
  <c r="G53" i="103"/>
  <c r="F53" i="103"/>
  <c r="H52" i="103"/>
  <c r="G52" i="103"/>
  <c r="F52" i="103"/>
  <c r="H51" i="103"/>
  <c r="G51" i="103"/>
  <c r="F51" i="103"/>
  <c r="H50" i="103"/>
  <c r="G50" i="103"/>
  <c r="F50" i="103"/>
  <c r="H49" i="103"/>
  <c r="G49" i="103"/>
  <c r="F49" i="103"/>
  <c r="H48" i="103"/>
  <c r="G48" i="103"/>
  <c r="F48" i="103"/>
  <c r="H47" i="103"/>
  <c r="G47" i="103"/>
  <c r="F47" i="103"/>
  <c r="H46" i="103"/>
  <c r="G46" i="103"/>
  <c r="F46" i="103"/>
  <c r="H45" i="103"/>
  <c r="G45" i="103"/>
  <c r="F45" i="103"/>
  <c r="H44" i="103"/>
  <c r="G44" i="103"/>
  <c r="F44" i="103"/>
  <c r="H43" i="103"/>
  <c r="G43" i="103"/>
  <c r="F43" i="103"/>
  <c r="H42" i="103"/>
  <c r="G42" i="103"/>
  <c r="F42" i="103"/>
  <c r="H41" i="103"/>
  <c r="G41" i="103"/>
  <c r="F41" i="103"/>
  <c r="H40" i="103"/>
  <c r="G40" i="103"/>
  <c r="F40" i="103"/>
  <c r="H39" i="103"/>
  <c r="G39" i="103"/>
  <c r="F39" i="103"/>
  <c r="H38" i="103"/>
  <c r="G38" i="103"/>
  <c r="F38" i="103"/>
  <c r="H37" i="103"/>
  <c r="G37" i="103"/>
  <c r="F37" i="103"/>
  <c r="H36" i="103"/>
  <c r="G36" i="103"/>
  <c r="F36" i="103"/>
  <c r="H35" i="103"/>
  <c r="G35" i="103"/>
  <c r="F35" i="103"/>
  <c r="H34" i="103"/>
  <c r="G34" i="103"/>
  <c r="F34" i="103"/>
  <c r="H33" i="103"/>
  <c r="G33" i="103"/>
  <c r="F33" i="103"/>
  <c r="H32" i="103"/>
  <c r="G32" i="103"/>
  <c r="F32" i="103"/>
  <c r="H31" i="103"/>
  <c r="G31" i="103"/>
  <c r="F31" i="103"/>
  <c r="H30" i="103"/>
  <c r="G30" i="103"/>
  <c r="F30" i="103"/>
  <c r="H29" i="103"/>
  <c r="G29" i="103"/>
  <c r="F29" i="103"/>
  <c r="H28" i="103"/>
  <c r="G28" i="103"/>
  <c r="F28" i="103"/>
  <c r="H27" i="103"/>
  <c r="G27" i="103"/>
  <c r="F27" i="103"/>
  <c r="H26" i="103"/>
  <c r="G26" i="103"/>
  <c r="F26" i="103"/>
  <c r="H25" i="103"/>
  <c r="G25" i="103"/>
  <c r="F25" i="103"/>
  <c r="H24" i="103"/>
  <c r="G24" i="103"/>
  <c r="F24" i="103"/>
  <c r="H23" i="103"/>
  <c r="G23" i="103"/>
  <c r="F23" i="103"/>
  <c r="H22" i="103"/>
  <c r="G22" i="103"/>
  <c r="F22" i="103"/>
  <c r="H21" i="103"/>
  <c r="G21" i="103"/>
  <c r="F21" i="103"/>
  <c r="H20" i="103"/>
  <c r="G20" i="103"/>
  <c r="F20" i="103"/>
  <c r="H19" i="103"/>
  <c r="G19" i="103"/>
  <c r="F19" i="103"/>
  <c r="H18" i="103"/>
  <c r="G18" i="103"/>
  <c r="F18" i="103"/>
  <c r="H17" i="103"/>
  <c r="G17" i="103"/>
  <c r="F17" i="103"/>
  <c r="H16" i="103"/>
  <c r="G16" i="103"/>
  <c r="F16" i="103"/>
  <c r="H15" i="103"/>
  <c r="G15" i="103"/>
  <c r="F15" i="103"/>
  <c r="H14" i="103"/>
  <c r="G14" i="103"/>
  <c r="F14" i="103"/>
  <c r="H13" i="103"/>
  <c r="G13" i="103"/>
  <c r="F13" i="103"/>
  <c r="H12" i="103"/>
  <c r="G12" i="103"/>
  <c r="F12" i="103"/>
  <c r="H11" i="103"/>
  <c r="G11" i="103"/>
  <c r="F11" i="103"/>
  <c r="E5" i="103"/>
  <c r="E4" i="103"/>
  <c r="G193" i="102"/>
  <c r="H192" i="102"/>
  <c r="G192" i="102"/>
  <c r="F192" i="102"/>
  <c r="H191" i="102"/>
  <c r="G191" i="102"/>
  <c r="F191" i="102"/>
  <c r="H190" i="102"/>
  <c r="G190" i="102"/>
  <c r="F190" i="102"/>
  <c r="H189" i="102"/>
  <c r="G189" i="102"/>
  <c r="F189" i="102"/>
  <c r="H188" i="102"/>
  <c r="G188" i="102"/>
  <c r="F188" i="102"/>
  <c r="H187" i="102"/>
  <c r="G187" i="102"/>
  <c r="F187" i="102"/>
  <c r="H186" i="102"/>
  <c r="G186" i="102"/>
  <c r="F186" i="102"/>
  <c r="H185" i="102"/>
  <c r="G185" i="102"/>
  <c r="F185" i="102"/>
  <c r="H184" i="102"/>
  <c r="G184" i="102"/>
  <c r="F184" i="102"/>
  <c r="H183" i="102"/>
  <c r="G183" i="102"/>
  <c r="F183" i="102"/>
  <c r="H182" i="102"/>
  <c r="G182" i="102"/>
  <c r="F182" i="102"/>
  <c r="H181" i="102"/>
  <c r="G181" i="102"/>
  <c r="F181" i="102"/>
  <c r="H180" i="102"/>
  <c r="G180" i="102"/>
  <c r="F180" i="102"/>
  <c r="H179" i="102"/>
  <c r="G179" i="102"/>
  <c r="F179" i="102"/>
  <c r="H178" i="102"/>
  <c r="G178" i="102"/>
  <c r="F178" i="102"/>
  <c r="H177" i="102"/>
  <c r="G177" i="102"/>
  <c r="F177" i="102"/>
  <c r="H176" i="102"/>
  <c r="G176" i="102"/>
  <c r="F176" i="102"/>
  <c r="H175" i="102"/>
  <c r="G175" i="102"/>
  <c r="F175" i="102"/>
  <c r="H174" i="102"/>
  <c r="G174" i="102"/>
  <c r="F174" i="102"/>
  <c r="H173" i="102"/>
  <c r="G173" i="102"/>
  <c r="F173" i="102"/>
  <c r="H172" i="102"/>
  <c r="G172" i="102"/>
  <c r="F172" i="102"/>
  <c r="H171" i="102"/>
  <c r="G171" i="102"/>
  <c r="F171" i="102"/>
  <c r="H170" i="102"/>
  <c r="G170" i="102"/>
  <c r="F170" i="102"/>
  <c r="H169" i="102"/>
  <c r="G169" i="102"/>
  <c r="F169" i="102"/>
  <c r="H168" i="102"/>
  <c r="G168" i="102"/>
  <c r="F168" i="102"/>
  <c r="H167" i="102"/>
  <c r="G167" i="102"/>
  <c r="F167" i="102"/>
  <c r="H166" i="102"/>
  <c r="G166" i="102"/>
  <c r="F166" i="102"/>
  <c r="H165" i="102"/>
  <c r="G165" i="102"/>
  <c r="F165" i="102"/>
  <c r="H164" i="102"/>
  <c r="G164" i="102"/>
  <c r="F164" i="102"/>
  <c r="H163" i="102"/>
  <c r="G163" i="102"/>
  <c r="F163" i="102"/>
  <c r="H162" i="102"/>
  <c r="G162" i="102"/>
  <c r="F162" i="102"/>
  <c r="H161" i="102"/>
  <c r="G161" i="102"/>
  <c r="F161" i="102"/>
  <c r="H160" i="102"/>
  <c r="G160" i="102"/>
  <c r="F160" i="102"/>
  <c r="H159" i="102"/>
  <c r="G159" i="102"/>
  <c r="F159" i="102"/>
  <c r="H158" i="102"/>
  <c r="G158" i="102"/>
  <c r="F158" i="102"/>
  <c r="H157" i="102"/>
  <c r="G157" i="102"/>
  <c r="F157" i="102"/>
  <c r="H156" i="102"/>
  <c r="G156" i="102"/>
  <c r="F156" i="102"/>
  <c r="H155" i="102"/>
  <c r="G155" i="102"/>
  <c r="F155" i="102"/>
  <c r="H154" i="102"/>
  <c r="G154" i="102"/>
  <c r="F154" i="102"/>
  <c r="H153" i="102"/>
  <c r="G153" i="102"/>
  <c r="F153" i="102"/>
  <c r="H152" i="102"/>
  <c r="G152" i="102"/>
  <c r="F152" i="102"/>
  <c r="H151" i="102"/>
  <c r="G151" i="102"/>
  <c r="F151" i="102"/>
  <c r="H150" i="102"/>
  <c r="G150" i="102"/>
  <c r="F150" i="102"/>
  <c r="H149" i="102"/>
  <c r="G149" i="102"/>
  <c r="F149" i="102"/>
  <c r="H148" i="102"/>
  <c r="G148" i="102"/>
  <c r="F148" i="102"/>
  <c r="H147" i="102"/>
  <c r="G147" i="102"/>
  <c r="F147" i="102"/>
  <c r="H146" i="102"/>
  <c r="G146" i="102"/>
  <c r="F146" i="102"/>
  <c r="H145" i="102"/>
  <c r="G145" i="102"/>
  <c r="F145" i="102"/>
  <c r="H144" i="102"/>
  <c r="G144" i="102"/>
  <c r="F144" i="102"/>
  <c r="H143" i="102"/>
  <c r="G143" i="102"/>
  <c r="F143" i="102"/>
  <c r="H142" i="102"/>
  <c r="G142" i="102"/>
  <c r="F142" i="102"/>
  <c r="H141" i="102"/>
  <c r="G141" i="102"/>
  <c r="F141" i="102"/>
  <c r="H140" i="102"/>
  <c r="G140" i="102"/>
  <c r="F140" i="102"/>
  <c r="H139" i="102"/>
  <c r="G139" i="102"/>
  <c r="F139" i="102"/>
  <c r="H138" i="102"/>
  <c r="G138" i="102"/>
  <c r="F138" i="102"/>
  <c r="H137" i="102"/>
  <c r="G137" i="102"/>
  <c r="F137" i="102"/>
  <c r="H136" i="102"/>
  <c r="G136" i="102"/>
  <c r="F136" i="102"/>
  <c r="H135" i="102"/>
  <c r="G135" i="102"/>
  <c r="F135" i="102"/>
  <c r="H134" i="102"/>
  <c r="G134" i="102"/>
  <c r="F134" i="102"/>
  <c r="H133" i="102"/>
  <c r="G133" i="102"/>
  <c r="F133" i="102"/>
  <c r="H132" i="102"/>
  <c r="G132" i="102"/>
  <c r="F132" i="102"/>
  <c r="H131" i="102"/>
  <c r="G131" i="102"/>
  <c r="F131" i="102"/>
  <c r="H130" i="102"/>
  <c r="G130" i="102"/>
  <c r="F130" i="102"/>
  <c r="H129" i="102"/>
  <c r="G129" i="102"/>
  <c r="F129" i="102"/>
  <c r="H128" i="102"/>
  <c r="G128" i="102"/>
  <c r="F128" i="102"/>
  <c r="H127" i="102"/>
  <c r="G127" i="102"/>
  <c r="F127" i="102"/>
  <c r="H126" i="102"/>
  <c r="G126" i="102"/>
  <c r="F126" i="102"/>
  <c r="H125" i="102"/>
  <c r="G125" i="102"/>
  <c r="F125" i="102"/>
  <c r="H124" i="102"/>
  <c r="G124" i="102"/>
  <c r="F124" i="102"/>
  <c r="H123" i="102"/>
  <c r="G123" i="102"/>
  <c r="F123" i="102"/>
  <c r="H122" i="102"/>
  <c r="G122" i="102"/>
  <c r="F122" i="102"/>
  <c r="H121" i="102"/>
  <c r="G121" i="102"/>
  <c r="F121" i="102"/>
  <c r="H120" i="102"/>
  <c r="G120" i="102"/>
  <c r="F120" i="102"/>
  <c r="H119" i="102"/>
  <c r="G119" i="102"/>
  <c r="F119" i="102"/>
  <c r="H118" i="102"/>
  <c r="G118" i="102"/>
  <c r="F118" i="102"/>
  <c r="H117" i="102"/>
  <c r="G117" i="102"/>
  <c r="F117" i="102"/>
  <c r="H116" i="102"/>
  <c r="H115" i="102"/>
  <c r="G115" i="102"/>
  <c r="F115" i="102"/>
  <c r="H114" i="102"/>
  <c r="G114" i="102"/>
  <c r="F114" i="102"/>
  <c r="H113" i="102"/>
  <c r="G113" i="102"/>
  <c r="F113" i="102"/>
  <c r="H112" i="102"/>
  <c r="G112" i="102"/>
  <c r="F112" i="102"/>
  <c r="H111" i="102"/>
  <c r="G111" i="102"/>
  <c r="F111" i="102"/>
  <c r="H110" i="102"/>
  <c r="H109" i="102"/>
  <c r="G109" i="102"/>
  <c r="F109" i="102"/>
  <c r="H108" i="102"/>
  <c r="G108" i="102"/>
  <c r="F108" i="102"/>
  <c r="H107" i="102"/>
  <c r="G107" i="102"/>
  <c r="F107" i="102"/>
  <c r="H106" i="102"/>
  <c r="G106" i="102"/>
  <c r="F106" i="102"/>
  <c r="H105" i="102"/>
  <c r="G105" i="102"/>
  <c r="F105" i="102"/>
  <c r="H104" i="102"/>
  <c r="G104" i="102"/>
  <c r="F104" i="102"/>
  <c r="H103" i="102"/>
  <c r="G103" i="102"/>
  <c r="F103" i="102"/>
  <c r="H102" i="102"/>
  <c r="G102" i="102"/>
  <c r="F102" i="102"/>
  <c r="H101" i="102"/>
  <c r="G101" i="102"/>
  <c r="F101" i="102"/>
  <c r="H100" i="102"/>
  <c r="G100" i="102"/>
  <c r="F100" i="102"/>
  <c r="H99" i="102"/>
  <c r="G99" i="102"/>
  <c r="F99" i="102"/>
  <c r="H98" i="102"/>
  <c r="G98" i="102"/>
  <c r="F98" i="102"/>
  <c r="H97" i="102"/>
  <c r="G97" i="102"/>
  <c r="F97" i="102"/>
  <c r="H96" i="102"/>
  <c r="G96" i="102"/>
  <c r="F96" i="102"/>
  <c r="H95" i="102"/>
  <c r="G95" i="102"/>
  <c r="F95" i="102"/>
  <c r="H94" i="102"/>
  <c r="G94" i="102"/>
  <c r="F94" i="102"/>
  <c r="H93" i="102"/>
  <c r="G93" i="102"/>
  <c r="F93" i="102"/>
  <c r="H92" i="102"/>
  <c r="G92" i="102"/>
  <c r="F92" i="102"/>
  <c r="H91" i="102"/>
  <c r="G91" i="102"/>
  <c r="F91" i="102"/>
  <c r="H90" i="102"/>
  <c r="G90" i="102"/>
  <c r="F90" i="102"/>
  <c r="H89" i="102"/>
  <c r="G89" i="102"/>
  <c r="F89" i="102"/>
  <c r="H88" i="102"/>
  <c r="G88" i="102"/>
  <c r="F88" i="102"/>
  <c r="H87" i="102"/>
  <c r="G87" i="102"/>
  <c r="F87" i="102"/>
  <c r="H86" i="102"/>
  <c r="G86" i="102"/>
  <c r="F86" i="102"/>
  <c r="H85" i="102"/>
  <c r="G85" i="102"/>
  <c r="F85" i="102"/>
  <c r="H84" i="102"/>
  <c r="G84" i="102"/>
  <c r="F84" i="102"/>
  <c r="H83" i="102"/>
  <c r="H82" i="102"/>
  <c r="H81" i="102"/>
  <c r="G81" i="102"/>
  <c r="F81" i="102"/>
  <c r="H80" i="102"/>
  <c r="G80" i="102"/>
  <c r="F80" i="102"/>
  <c r="H79" i="102"/>
  <c r="G79" i="102"/>
  <c r="F79" i="102"/>
  <c r="H78" i="102"/>
  <c r="G78" i="102"/>
  <c r="F78" i="102"/>
  <c r="H77" i="102"/>
  <c r="G77" i="102"/>
  <c r="F77" i="102"/>
  <c r="H76" i="102"/>
  <c r="G76" i="102"/>
  <c r="F76" i="102"/>
  <c r="H75" i="102"/>
  <c r="G75" i="102"/>
  <c r="F75" i="102"/>
  <c r="H74" i="102"/>
  <c r="G74" i="102"/>
  <c r="F74" i="102"/>
  <c r="H73" i="102"/>
  <c r="G73" i="102"/>
  <c r="F73" i="102"/>
  <c r="H72" i="102"/>
  <c r="G72" i="102"/>
  <c r="F72" i="102"/>
  <c r="H71" i="102"/>
  <c r="G71" i="102"/>
  <c r="F71" i="102"/>
  <c r="H70" i="102"/>
  <c r="G70" i="102"/>
  <c r="F70" i="102"/>
  <c r="H69" i="102"/>
  <c r="G69" i="102"/>
  <c r="F69" i="102"/>
  <c r="H68" i="102"/>
  <c r="G68" i="102"/>
  <c r="F68" i="102"/>
  <c r="H67" i="102"/>
  <c r="G67" i="102"/>
  <c r="F67" i="102"/>
  <c r="H66" i="102"/>
  <c r="G66" i="102"/>
  <c r="F66" i="102"/>
  <c r="H65" i="102"/>
  <c r="G65" i="102"/>
  <c r="F65" i="102"/>
  <c r="H64" i="102"/>
  <c r="G64" i="102"/>
  <c r="F64" i="102"/>
  <c r="H63" i="102"/>
  <c r="G63" i="102"/>
  <c r="F63" i="102"/>
  <c r="H62" i="102"/>
  <c r="G62" i="102"/>
  <c r="F62" i="102"/>
  <c r="G61" i="102"/>
  <c r="H60" i="102"/>
  <c r="G60" i="102"/>
  <c r="F60" i="102"/>
  <c r="H59" i="102"/>
  <c r="G59" i="102"/>
  <c r="F59" i="102"/>
  <c r="H58" i="102"/>
  <c r="G58" i="102"/>
  <c r="F58" i="102"/>
  <c r="H57" i="102"/>
  <c r="G57" i="102"/>
  <c r="F57" i="102"/>
  <c r="H56" i="102"/>
  <c r="G56" i="102"/>
  <c r="F56" i="102"/>
  <c r="H55" i="102"/>
  <c r="G55" i="102"/>
  <c r="F55" i="102"/>
  <c r="H54" i="102"/>
  <c r="G54" i="102"/>
  <c r="F54" i="102"/>
  <c r="H53" i="102"/>
  <c r="G53" i="102"/>
  <c r="F53" i="102"/>
  <c r="H52" i="102"/>
  <c r="G52" i="102"/>
  <c r="F52" i="102"/>
  <c r="H51" i="102"/>
  <c r="G51" i="102"/>
  <c r="F51" i="102"/>
  <c r="H50" i="102"/>
  <c r="G50" i="102"/>
  <c r="F50" i="102"/>
  <c r="H49" i="102"/>
  <c r="G49" i="102"/>
  <c r="F49" i="102"/>
  <c r="H48" i="102"/>
  <c r="G48" i="102"/>
  <c r="F48" i="102"/>
  <c r="H47" i="102"/>
  <c r="G47" i="102"/>
  <c r="F47" i="102"/>
  <c r="H46" i="102"/>
  <c r="G46" i="102"/>
  <c r="F46" i="102"/>
  <c r="H45" i="102"/>
  <c r="G45" i="102"/>
  <c r="F45" i="102"/>
  <c r="H44" i="102"/>
  <c r="G44" i="102"/>
  <c r="F44" i="102"/>
  <c r="H43" i="102"/>
  <c r="G43" i="102"/>
  <c r="F43" i="102"/>
  <c r="H42" i="102"/>
  <c r="G42" i="102"/>
  <c r="F42" i="102"/>
  <c r="H41" i="102"/>
  <c r="G41" i="102"/>
  <c r="F41" i="102"/>
  <c r="H40" i="102"/>
  <c r="G40" i="102"/>
  <c r="F40" i="102"/>
  <c r="H39" i="102"/>
  <c r="G39" i="102"/>
  <c r="F39" i="102"/>
  <c r="H38" i="102"/>
  <c r="G38" i="102"/>
  <c r="F38" i="102"/>
  <c r="H37" i="102"/>
  <c r="G37" i="102"/>
  <c r="F37" i="102"/>
  <c r="H36" i="102"/>
  <c r="G36" i="102"/>
  <c r="F36" i="102"/>
  <c r="H35" i="102"/>
  <c r="G35" i="102"/>
  <c r="F35" i="102"/>
  <c r="H34" i="102"/>
  <c r="G34" i="102"/>
  <c r="F34" i="102"/>
  <c r="H33" i="102"/>
  <c r="G33" i="102"/>
  <c r="F33" i="102"/>
  <c r="H32" i="102"/>
  <c r="G32" i="102"/>
  <c r="F32" i="102"/>
  <c r="H31" i="102"/>
  <c r="G31" i="102"/>
  <c r="F31" i="102"/>
  <c r="H30" i="102"/>
  <c r="G30" i="102"/>
  <c r="F30" i="102"/>
  <c r="H29" i="102"/>
  <c r="G29" i="102"/>
  <c r="F29" i="102"/>
  <c r="H28" i="102"/>
  <c r="G28" i="102"/>
  <c r="F28" i="102"/>
  <c r="H27" i="102"/>
  <c r="G27" i="102"/>
  <c r="F27" i="102"/>
  <c r="H26" i="102"/>
  <c r="G26" i="102"/>
  <c r="F26" i="102"/>
  <c r="H25" i="102"/>
  <c r="G25" i="102"/>
  <c r="F25" i="102"/>
  <c r="H24" i="102"/>
  <c r="G24" i="102"/>
  <c r="F24" i="102"/>
  <c r="H23" i="102"/>
  <c r="G23" i="102"/>
  <c r="F23" i="102"/>
  <c r="H22" i="102"/>
  <c r="G22" i="102"/>
  <c r="F22" i="102"/>
  <c r="H21" i="102"/>
  <c r="G21" i="102"/>
  <c r="F21" i="102"/>
  <c r="H20" i="102"/>
  <c r="G20" i="102"/>
  <c r="F20" i="102"/>
  <c r="H19" i="102"/>
  <c r="G19" i="102"/>
  <c r="F19" i="102"/>
  <c r="H18" i="102"/>
  <c r="G18" i="102"/>
  <c r="F18" i="102"/>
  <c r="H17" i="102"/>
  <c r="G17" i="102"/>
  <c r="F17" i="102"/>
  <c r="H16" i="102"/>
  <c r="G16" i="102"/>
  <c r="F16" i="102"/>
  <c r="H15" i="102"/>
  <c r="G15" i="102"/>
  <c r="F15" i="102"/>
  <c r="H14" i="102"/>
  <c r="G14" i="102"/>
  <c r="F14" i="102"/>
  <c r="H13" i="102"/>
  <c r="G13" i="102"/>
  <c r="F13" i="102"/>
  <c r="H12" i="102"/>
  <c r="G12" i="102"/>
  <c r="F12" i="102"/>
  <c r="H11" i="102"/>
  <c r="G11" i="102"/>
  <c r="F11" i="102"/>
  <c r="E5" i="102"/>
  <c r="E4" i="102"/>
  <c r="H110" i="101"/>
  <c r="G193" i="101"/>
  <c r="H192" i="101"/>
  <c r="G192" i="101"/>
  <c r="F192" i="101"/>
  <c r="H191" i="101"/>
  <c r="G191" i="101"/>
  <c r="F191" i="101"/>
  <c r="H190" i="101"/>
  <c r="G190" i="101"/>
  <c r="F190" i="101"/>
  <c r="H189" i="101"/>
  <c r="G189" i="101"/>
  <c r="F189" i="101"/>
  <c r="H188" i="101"/>
  <c r="G188" i="101"/>
  <c r="F188" i="101"/>
  <c r="H187" i="101"/>
  <c r="G187" i="101"/>
  <c r="F187" i="101"/>
  <c r="H186" i="101"/>
  <c r="G186" i="101"/>
  <c r="F186" i="101"/>
  <c r="H185" i="101"/>
  <c r="G185" i="101"/>
  <c r="F185" i="101"/>
  <c r="H184" i="101"/>
  <c r="G184" i="101"/>
  <c r="F184" i="101"/>
  <c r="H183" i="101"/>
  <c r="G183" i="101"/>
  <c r="F183" i="101"/>
  <c r="H182" i="101"/>
  <c r="G182" i="101"/>
  <c r="F182" i="101"/>
  <c r="H181" i="101"/>
  <c r="G181" i="101"/>
  <c r="F181" i="101"/>
  <c r="H180" i="101"/>
  <c r="G180" i="101"/>
  <c r="F180" i="101"/>
  <c r="H179" i="101"/>
  <c r="G179" i="101"/>
  <c r="F179" i="101"/>
  <c r="H178" i="101"/>
  <c r="G178" i="101"/>
  <c r="F178" i="101"/>
  <c r="H177" i="101"/>
  <c r="G177" i="101"/>
  <c r="F177" i="101"/>
  <c r="H176" i="101"/>
  <c r="G176" i="101"/>
  <c r="F176" i="101"/>
  <c r="H175" i="101"/>
  <c r="G175" i="101"/>
  <c r="F175" i="101"/>
  <c r="H174" i="101"/>
  <c r="G174" i="101"/>
  <c r="F174" i="101"/>
  <c r="H173" i="101"/>
  <c r="G173" i="101"/>
  <c r="F173" i="101"/>
  <c r="H172" i="101"/>
  <c r="G172" i="101"/>
  <c r="F172" i="101"/>
  <c r="H171" i="101"/>
  <c r="G171" i="101"/>
  <c r="F171" i="101"/>
  <c r="H170" i="101"/>
  <c r="G170" i="101"/>
  <c r="F170" i="101"/>
  <c r="H169" i="101"/>
  <c r="G169" i="101"/>
  <c r="F169" i="101"/>
  <c r="H168" i="101"/>
  <c r="G168" i="101"/>
  <c r="F168" i="101"/>
  <c r="H167" i="101"/>
  <c r="G167" i="101"/>
  <c r="F167" i="101"/>
  <c r="H166" i="101"/>
  <c r="G166" i="101"/>
  <c r="F166" i="101"/>
  <c r="H165" i="101"/>
  <c r="G165" i="101"/>
  <c r="F165" i="101"/>
  <c r="H164" i="101"/>
  <c r="G164" i="101"/>
  <c r="F164" i="101"/>
  <c r="H163" i="101"/>
  <c r="G163" i="101"/>
  <c r="F163" i="101"/>
  <c r="H162" i="101"/>
  <c r="G162" i="101"/>
  <c r="F162" i="101"/>
  <c r="H161" i="101"/>
  <c r="G161" i="101"/>
  <c r="F161" i="101"/>
  <c r="H160" i="101"/>
  <c r="G160" i="101"/>
  <c r="F160" i="101"/>
  <c r="H159" i="101"/>
  <c r="G159" i="101"/>
  <c r="F159" i="101"/>
  <c r="H158" i="101"/>
  <c r="G158" i="101"/>
  <c r="F158" i="101"/>
  <c r="H157" i="101"/>
  <c r="G157" i="101"/>
  <c r="F157" i="101"/>
  <c r="H156" i="101"/>
  <c r="G156" i="101"/>
  <c r="F156" i="101"/>
  <c r="H155" i="101"/>
  <c r="G155" i="101"/>
  <c r="F155" i="101"/>
  <c r="H154" i="101"/>
  <c r="G154" i="101"/>
  <c r="F154" i="101"/>
  <c r="H153" i="101"/>
  <c r="G153" i="101"/>
  <c r="F153" i="101"/>
  <c r="H152" i="101"/>
  <c r="G152" i="101"/>
  <c r="F152" i="101"/>
  <c r="H151" i="101"/>
  <c r="G151" i="101"/>
  <c r="F151" i="101"/>
  <c r="H150" i="101"/>
  <c r="G150" i="101"/>
  <c r="F150" i="101"/>
  <c r="H149" i="101"/>
  <c r="G149" i="101"/>
  <c r="F149" i="101"/>
  <c r="H148" i="101"/>
  <c r="G148" i="101"/>
  <c r="F148" i="101"/>
  <c r="H147" i="101"/>
  <c r="G147" i="101"/>
  <c r="F147" i="101"/>
  <c r="H146" i="101"/>
  <c r="G146" i="101"/>
  <c r="F146" i="101"/>
  <c r="H145" i="101"/>
  <c r="G145" i="101"/>
  <c r="F145" i="101"/>
  <c r="H144" i="101"/>
  <c r="G144" i="101"/>
  <c r="F144" i="101"/>
  <c r="H143" i="101"/>
  <c r="G143" i="101"/>
  <c r="F143" i="101"/>
  <c r="H142" i="101"/>
  <c r="G142" i="101"/>
  <c r="F142" i="101"/>
  <c r="H141" i="101"/>
  <c r="G141" i="101"/>
  <c r="F141" i="101"/>
  <c r="H140" i="101"/>
  <c r="G140" i="101"/>
  <c r="F140" i="101"/>
  <c r="H139" i="101"/>
  <c r="G139" i="101"/>
  <c r="F139" i="101"/>
  <c r="H138" i="101"/>
  <c r="G138" i="101"/>
  <c r="F138" i="101"/>
  <c r="H137" i="101"/>
  <c r="G137" i="101"/>
  <c r="F137" i="101"/>
  <c r="H136" i="101"/>
  <c r="G136" i="101"/>
  <c r="F136" i="101"/>
  <c r="H135" i="101"/>
  <c r="G135" i="101"/>
  <c r="F135" i="101"/>
  <c r="H134" i="101"/>
  <c r="G134" i="101"/>
  <c r="F134" i="101"/>
  <c r="H133" i="101"/>
  <c r="G133" i="101"/>
  <c r="F133" i="101"/>
  <c r="H132" i="101"/>
  <c r="G132" i="101"/>
  <c r="F132" i="101"/>
  <c r="H131" i="101"/>
  <c r="G131" i="101"/>
  <c r="F131" i="101"/>
  <c r="H130" i="101"/>
  <c r="G130" i="101"/>
  <c r="F130" i="101"/>
  <c r="H129" i="101"/>
  <c r="G129" i="101"/>
  <c r="F129" i="101"/>
  <c r="H128" i="101"/>
  <c r="G128" i="101"/>
  <c r="F128" i="101"/>
  <c r="H127" i="101"/>
  <c r="G127" i="101"/>
  <c r="F127" i="101"/>
  <c r="H126" i="101"/>
  <c r="G126" i="101"/>
  <c r="F126" i="101"/>
  <c r="H125" i="101"/>
  <c r="G125" i="101"/>
  <c r="F125" i="101"/>
  <c r="H124" i="101"/>
  <c r="G124" i="101"/>
  <c r="F124" i="101"/>
  <c r="H123" i="101"/>
  <c r="G123" i="101"/>
  <c r="F123" i="101"/>
  <c r="H122" i="101"/>
  <c r="G122" i="101"/>
  <c r="F122" i="101"/>
  <c r="H121" i="101"/>
  <c r="G121" i="101"/>
  <c r="F121" i="101"/>
  <c r="H120" i="101"/>
  <c r="G120" i="101"/>
  <c r="F120" i="101"/>
  <c r="H119" i="101"/>
  <c r="G119" i="101"/>
  <c r="F119" i="101"/>
  <c r="H118" i="101"/>
  <c r="G118" i="101"/>
  <c r="F118" i="101"/>
  <c r="H117" i="101"/>
  <c r="G117" i="101"/>
  <c r="F117" i="101"/>
  <c r="H116" i="101"/>
  <c r="H115" i="101"/>
  <c r="G115" i="101"/>
  <c r="F115" i="101"/>
  <c r="H114" i="101"/>
  <c r="G114" i="101"/>
  <c r="F114" i="101"/>
  <c r="H113" i="101"/>
  <c r="G113" i="101"/>
  <c r="F113" i="101"/>
  <c r="H112" i="101"/>
  <c r="G112" i="101"/>
  <c r="F112" i="101"/>
  <c r="H111" i="101"/>
  <c r="G111" i="101"/>
  <c r="F111" i="101"/>
  <c r="H109" i="101"/>
  <c r="G109" i="101"/>
  <c r="F109" i="101"/>
  <c r="H108" i="101"/>
  <c r="G108" i="101"/>
  <c r="F108" i="101"/>
  <c r="H107" i="101"/>
  <c r="G107" i="101"/>
  <c r="F107" i="101"/>
  <c r="H106" i="101"/>
  <c r="G106" i="101"/>
  <c r="F106" i="101"/>
  <c r="H105" i="101"/>
  <c r="G105" i="101"/>
  <c r="F105" i="101"/>
  <c r="H104" i="101"/>
  <c r="G104" i="101"/>
  <c r="F104" i="101"/>
  <c r="H103" i="101"/>
  <c r="G103" i="101"/>
  <c r="F103" i="101"/>
  <c r="H102" i="101"/>
  <c r="G102" i="101"/>
  <c r="F102" i="101"/>
  <c r="H101" i="101"/>
  <c r="G101" i="101"/>
  <c r="F101" i="101"/>
  <c r="H100" i="101"/>
  <c r="G100" i="101"/>
  <c r="F100" i="101"/>
  <c r="H99" i="101"/>
  <c r="G99" i="101"/>
  <c r="F99" i="101"/>
  <c r="H98" i="101"/>
  <c r="G98" i="101"/>
  <c r="F98" i="101"/>
  <c r="H97" i="101"/>
  <c r="G97" i="101"/>
  <c r="F97" i="101"/>
  <c r="H96" i="101"/>
  <c r="G96" i="101"/>
  <c r="F96" i="101"/>
  <c r="H95" i="101"/>
  <c r="G95" i="101"/>
  <c r="F95" i="101"/>
  <c r="H94" i="101"/>
  <c r="G94" i="101"/>
  <c r="F94" i="101"/>
  <c r="H93" i="101"/>
  <c r="G93" i="101"/>
  <c r="F93" i="101"/>
  <c r="H92" i="101"/>
  <c r="G92" i="101"/>
  <c r="F92" i="101"/>
  <c r="H91" i="101"/>
  <c r="G91" i="101"/>
  <c r="F91" i="101"/>
  <c r="H90" i="101"/>
  <c r="G90" i="101"/>
  <c r="F90" i="101"/>
  <c r="H89" i="101"/>
  <c r="G89" i="101"/>
  <c r="F89" i="101"/>
  <c r="H88" i="101"/>
  <c r="G88" i="101"/>
  <c r="F88" i="101"/>
  <c r="H87" i="101"/>
  <c r="G87" i="101"/>
  <c r="F87" i="101"/>
  <c r="H86" i="101"/>
  <c r="G86" i="101"/>
  <c r="F86" i="101"/>
  <c r="H85" i="101"/>
  <c r="G85" i="101"/>
  <c r="F85" i="101"/>
  <c r="H84" i="101"/>
  <c r="G84" i="101"/>
  <c r="F84" i="101"/>
  <c r="H83" i="101"/>
  <c r="H82" i="101"/>
  <c r="H81" i="101"/>
  <c r="G81" i="101"/>
  <c r="F81" i="101"/>
  <c r="H80" i="101"/>
  <c r="G80" i="101"/>
  <c r="F80" i="101"/>
  <c r="H79" i="101"/>
  <c r="G79" i="101"/>
  <c r="F79" i="101"/>
  <c r="H78" i="101"/>
  <c r="G78" i="101"/>
  <c r="F78" i="101"/>
  <c r="H77" i="101"/>
  <c r="G77" i="101"/>
  <c r="F77" i="101"/>
  <c r="H76" i="101"/>
  <c r="G76" i="101"/>
  <c r="F76" i="101"/>
  <c r="H75" i="101"/>
  <c r="G75" i="101"/>
  <c r="F75" i="101"/>
  <c r="H74" i="101"/>
  <c r="G74" i="101"/>
  <c r="F74" i="101"/>
  <c r="H73" i="101"/>
  <c r="G73" i="101"/>
  <c r="F73" i="101"/>
  <c r="H72" i="101"/>
  <c r="G72" i="101"/>
  <c r="F72" i="101"/>
  <c r="H71" i="101"/>
  <c r="G71" i="101"/>
  <c r="F71" i="101"/>
  <c r="H70" i="101"/>
  <c r="G70" i="101"/>
  <c r="F70" i="101"/>
  <c r="H69" i="101"/>
  <c r="G69" i="101"/>
  <c r="F69" i="101"/>
  <c r="H68" i="101"/>
  <c r="G68" i="101"/>
  <c r="F68" i="101"/>
  <c r="H67" i="101"/>
  <c r="G67" i="101"/>
  <c r="F67" i="101"/>
  <c r="H66" i="101"/>
  <c r="G66" i="101"/>
  <c r="F66" i="101"/>
  <c r="H65" i="101"/>
  <c r="G65" i="101"/>
  <c r="F65" i="101"/>
  <c r="H64" i="101"/>
  <c r="G64" i="101"/>
  <c r="F64" i="101"/>
  <c r="H63" i="101"/>
  <c r="G63" i="101"/>
  <c r="F63" i="101"/>
  <c r="H62" i="101"/>
  <c r="G62" i="101"/>
  <c r="F62" i="101"/>
  <c r="G61" i="101"/>
  <c r="H60" i="101"/>
  <c r="G60" i="101"/>
  <c r="F60" i="101"/>
  <c r="H59" i="101"/>
  <c r="G59" i="101"/>
  <c r="F59" i="101"/>
  <c r="H58" i="101"/>
  <c r="G58" i="101"/>
  <c r="F58" i="101"/>
  <c r="H57" i="101"/>
  <c r="G57" i="101"/>
  <c r="F57" i="101"/>
  <c r="H56" i="101"/>
  <c r="G56" i="101"/>
  <c r="F56" i="101"/>
  <c r="H55" i="101"/>
  <c r="G55" i="101"/>
  <c r="F55" i="101"/>
  <c r="H54" i="101"/>
  <c r="G54" i="101"/>
  <c r="F54" i="101"/>
  <c r="H53" i="101"/>
  <c r="G53" i="101"/>
  <c r="F53" i="101"/>
  <c r="H52" i="101"/>
  <c r="G52" i="101"/>
  <c r="F52" i="101"/>
  <c r="H51" i="101"/>
  <c r="G51" i="101"/>
  <c r="F51" i="101"/>
  <c r="H50" i="101"/>
  <c r="G50" i="101"/>
  <c r="F50" i="101"/>
  <c r="H49" i="101"/>
  <c r="G49" i="101"/>
  <c r="F49" i="101"/>
  <c r="H48" i="101"/>
  <c r="G48" i="101"/>
  <c r="F48" i="101"/>
  <c r="H47" i="101"/>
  <c r="G47" i="101"/>
  <c r="F47" i="101"/>
  <c r="H46" i="101"/>
  <c r="G46" i="101"/>
  <c r="F46" i="101"/>
  <c r="H45" i="101"/>
  <c r="G45" i="101"/>
  <c r="F45" i="101"/>
  <c r="H44" i="101"/>
  <c r="G44" i="101"/>
  <c r="F44" i="101"/>
  <c r="H43" i="101"/>
  <c r="G43" i="101"/>
  <c r="F43" i="101"/>
  <c r="H42" i="101"/>
  <c r="G42" i="101"/>
  <c r="F42" i="101"/>
  <c r="H41" i="101"/>
  <c r="G41" i="101"/>
  <c r="F41" i="101"/>
  <c r="H40" i="101"/>
  <c r="G40" i="101"/>
  <c r="F40" i="101"/>
  <c r="H39" i="101"/>
  <c r="G39" i="101"/>
  <c r="F39" i="101"/>
  <c r="H38" i="101"/>
  <c r="G38" i="101"/>
  <c r="F38" i="101"/>
  <c r="H37" i="101"/>
  <c r="G37" i="101"/>
  <c r="F37" i="101"/>
  <c r="H36" i="101"/>
  <c r="G36" i="101"/>
  <c r="F36" i="101"/>
  <c r="H35" i="101"/>
  <c r="G35" i="101"/>
  <c r="F35" i="101"/>
  <c r="H34" i="101"/>
  <c r="G34" i="101"/>
  <c r="F34" i="101"/>
  <c r="H33" i="101"/>
  <c r="G33" i="101"/>
  <c r="F33" i="101"/>
  <c r="H32" i="101"/>
  <c r="G32" i="101"/>
  <c r="F32" i="101"/>
  <c r="H31" i="101"/>
  <c r="G31" i="101"/>
  <c r="F31" i="101"/>
  <c r="H30" i="101"/>
  <c r="G30" i="101"/>
  <c r="F30" i="101"/>
  <c r="H29" i="101"/>
  <c r="G29" i="101"/>
  <c r="F29" i="101"/>
  <c r="H28" i="101"/>
  <c r="G28" i="101"/>
  <c r="F28" i="101"/>
  <c r="H27" i="101"/>
  <c r="G27" i="101"/>
  <c r="F27" i="101"/>
  <c r="H26" i="101"/>
  <c r="G26" i="101"/>
  <c r="F26" i="101"/>
  <c r="H25" i="101"/>
  <c r="G25" i="101"/>
  <c r="F25" i="101"/>
  <c r="H24" i="101"/>
  <c r="G24" i="101"/>
  <c r="F24" i="101"/>
  <c r="H23" i="101"/>
  <c r="G23" i="101"/>
  <c r="F23" i="101"/>
  <c r="H22" i="101"/>
  <c r="G22" i="101"/>
  <c r="F22" i="101"/>
  <c r="H21" i="101"/>
  <c r="G21" i="101"/>
  <c r="F21" i="101"/>
  <c r="H20" i="101"/>
  <c r="G20" i="101"/>
  <c r="F20" i="101"/>
  <c r="H19" i="101"/>
  <c r="G19" i="101"/>
  <c r="F19" i="101"/>
  <c r="H18" i="101"/>
  <c r="G18" i="101"/>
  <c r="F18" i="101"/>
  <c r="H17" i="101"/>
  <c r="G17" i="101"/>
  <c r="F17" i="101"/>
  <c r="H16" i="101"/>
  <c r="G16" i="101"/>
  <c r="F16" i="101"/>
  <c r="H15" i="101"/>
  <c r="G15" i="101"/>
  <c r="F15" i="101"/>
  <c r="H14" i="101"/>
  <c r="G14" i="101"/>
  <c r="F14" i="101"/>
  <c r="H13" i="101"/>
  <c r="G13" i="101"/>
  <c r="F13" i="101"/>
  <c r="H12" i="101"/>
  <c r="G12" i="101"/>
  <c r="F12" i="101"/>
  <c r="H11" i="101"/>
  <c r="G11" i="101"/>
  <c r="F11" i="101"/>
  <c r="E5" i="101"/>
  <c r="E4" i="101"/>
  <c r="G193" i="100"/>
  <c r="H192" i="100"/>
  <c r="G192" i="100"/>
  <c r="F192" i="100"/>
  <c r="H191" i="100"/>
  <c r="G191" i="100"/>
  <c r="F191" i="100"/>
  <c r="H190" i="100"/>
  <c r="G190" i="100"/>
  <c r="F190" i="100"/>
  <c r="H189" i="100"/>
  <c r="G189" i="100"/>
  <c r="F189" i="100"/>
  <c r="H188" i="100"/>
  <c r="G188" i="100"/>
  <c r="F188" i="100"/>
  <c r="H187" i="100"/>
  <c r="G187" i="100"/>
  <c r="F187" i="100"/>
  <c r="H186" i="100"/>
  <c r="G186" i="100"/>
  <c r="F186" i="100"/>
  <c r="H185" i="100"/>
  <c r="G185" i="100"/>
  <c r="F185" i="100"/>
  <c r="H184" i="100"/>
  <c r="G184" i="100"/>
  <c r="F184" i="100"/>
  <c r="H183" i="100"/>
  <c r="G183" i="100"/>
  <c r="F183" i="100"/>
  <c r="H182" i="100"/>
  <c r="G182" i="100"/>
  <c r="F182" i="100"/>
  <c r="H181" i="100"/>
  <c r="G181" i="100"/>
  <c r="F181" i="100"/>
  <c r="H180" i="100"/>
  <c r="G180" i="100"/>
  <c r="F180" i="100"/>
  <c r="H179" i="100"/>
  <c r="G179" i="100"/>
  <c r="F179" i="100"/>
  <c r="H178" i="100"/>
  <c r="G178" i="100"/>
  <c r="F178" i="100"/>
  <c r="H177" i="100"/>
  <c r="G177" i="100"/>
  <c r="F177" i="100"/>
  <c r="H176" i="100"/>
  <c r="G176" i="100"/>
  <c r="F176" i="100"/>
  <c r="H175" i="100"/>
  <c r="G175" i="100"/>
  <c r="F175" i="100"/>
  <c r="H174" i="100"/>
  <c r="G174" i="100"/>
  <c r="F174" i="100"/>
  <c r="H173" i="100"/>
  <c r="G173" i="100"/>
  <c r="F173" i="100"/>
  <c r="H172" i="100"/>
  <c r="G172" i="100"/>
  <c r="F172" i="100"/>
  <c r="H171" i="100"/>
  <c r="G171" i="100"/>
  <c r="F171" i="100"/>
  <c r="H170" i="100"/>
  <c r="G170" i="100"/>
  <c r="F170" i="100"/>
  <c r="H169" i="100"/>
  <c r="G169" i="100"/>
  <c r="F169" i="100"/>
  <c r="H168" i="100"/>
  <c r="G168" i="100"/>
  <c r="F168" i="100"/>
  <c r="H167" i="100"/>
  <c r="G167" i="100"/>
  <c r="F167" i="100"/>
  <c r="H166" i="100"/>
  <c r="G166" i="100"/>
  <c r="F166" i="100"/>
  <c r="H165" i="100"/>
  <c r="G165" i="100"/>
  <c r="F165" i="100"/>
  <c r="H164" i="100"/>
  <c r="G164" i="100"/>
  <c r="F164" i="100"/>
  <c r="H163" i="100"/>
  <c r="G163" i="100"/>
  <c r="F163" i="100"/>
  <c r="H162" i="100"/>
  <c r="G162" i="100"/>
  <c r="F162" i="100"/>
  <c r="H161" i="100"/>
  <c r="G161" i="100"/>
  <c r="F161" i="100"/>
  <c r="H160" i="100"/>
  <c r="G160" i="100"/>
  <c r="F160" i="100"/>
  <c r="H159" i="100"/>
  <c r="G159" i="100"/>
  <c r="F159" i="100"/>
  <c r="H158" i="100"/>
  <c r="G158" i="100"/>
  <c r="F158" i="100"/>
  <c r="H157" i="100"/>
  <c r="G157" i="100"/>
  <c r="F157" i="100"/>
  <c r="H156" i="100"/>
  <c r="G156" i="100"/>
  <c r="F156" i="100"/>
  <c r="H155" i="100"/>
  <c r="G155" i="100"/>
  <c r="F155" i="100"/>
  <c r="H154" i="100"/>
  <c r="G154" i="100"/>
  <c r="F154" i="100"/>
  <c r="H153" i="100"/>
  <c r="G153" i="100"/>
  <c r="F153" i="100"/>
  <c r="H152" i="100"/>
  <c r="G152" i="100"/>
  <c r="F152" i="100"/>
  <c r="H151" i="100"/>
  <c r="G151" i="100"/>
  <c r="F151" i="100"/>
  <c r="H150" i="100"/>
  <c r="G150" i="100"/>
  <c r="F150" i="100"/>
  <c r="H149" i="100"/>
  <c r="G149" i="100"/>
  <c r="F149" i="100"/>
  <c r="H148" i="100"/>
  <c r="G148" i="100"/>
  <c r="F148" i="100"/>
  <c r="H147" i="100"/>
  <c r="G147" i="100"/>
  <c r="F147" i="100"/>
  <c r="H146" i="100"/>
  <c r="G146" i="100"/>
  <c r="F146" i="100"/>
  <c r="H145" i="100"/>
  <c r="G145" i="100"/>
  <c r="F145" i="100"/>
  <c r="H144" i="100"/>
  <c r="G144" i="100"/>
  <c r="F144" i="100"/>
  <c r="H143" i="100"/>
  <c r="G143" i="100"/>
  <c r="F143" i="100"/>
  <c r="H142" i="100"/>
  <c r="G142" i="100"/>
  <c r="F142" i="100"/>
  <c r="H141" i="100"/>
  <c r="G141" i="100"/>
  <c r="F141" i="100"/>
  <c r="H140" i="100"/>
  <c r="G140" i="100"/>
  <c r="F140" i="100"/>
  <c r="H139" i="100"/>
  <c r="G139" i="100"/>
  <c r="F139" i="100"/>
  <c r="H138" i="100"/>
  <c r="G138" i="100"/>
  <c r="F138" i="100"/>
  <c r="H137" i="100"/>
  <c r="G137" i="100"/>
  <c r="F137" i="100"/>
  <c r="H136" i="100"/>
  <c r="G136" i="100"/>
  <c r="F136" i="100"/>
  <c r="H135" i="100"/>
  <c r="G135" i="100"/>
  <c r="F135" i="100"/>
  <c r="H134" i="100"/>
  <c r="G134" i="100"/>
  <c r="F134" i="100"/>
  <c r="H133" i="100"/>
  <c r="G133" i="100"/>
  <c r="F133" i="100"/>
  <c r="H132" i="100"/>
  <c r="G132" i="100"/>
  <c r="F132" i="100"/>
  <c r="H131" i="100"/>
  <c r="G131" i="100"/>
  <c r="F131" i="100"/>
  <c r="H130" i="100"/>
  <c r="G130" i="100"/>
  <c r="F130" i="100"/>
  <c r="H129" i="100"/>
  <c r="G129" i="100"/>
  <c r="F129" i="100"/>
  <c r="H128" i="100"/>
  <c r="G128" i="100"/>
  <c r="F128" i="100"/>
  <c r="H127" i="100"/>
  <c r="G127" i="100"/>
  <c r="F127" i="100"/>
  <c r="H126" i="100"/>
  <c r="G126" i="100"/>
  <c r="F126" i="100"/>
  <c r="H125" i="100"/>
  <c r="G125" i="100"/>
  <c r="F125" i="100"/>
  <c r="H124" i="100"/>
  <c r="G124" i="100"/>
  <c r="F124" i="100"/>
  <c r="H123" i="100"/>
  <c r="G123" i="100"/>
  <c r="F123" i="100"/>
  <c r="H122" i="100"/>
  <c r="G122" i="100"/>
  <c r="F122" i="100"/>
  <c r="H121" i="100"/>
  <c r="G121" i="100"/>
  <c r="F121" i="100"/>
  <c r="H120" i="100"/>
  <c r="G120" i="100"/>
  <c r="F120" i="100"/>
  <c r="H119" i="100"/>
  <c r="G119" i="100"/>
  <c r="F119" i="100"/>
  <c r="H118" i="100"/>
  <c r="G118" i="100"/>
  <c r="F118" i="100"/>
  <c r="H117" i="100"/>
  <c r="G117" i="100"/>
  <c r="F117" i="100"/>
  <c r="H116" i="100"/>
  <c r="H115" i="100"/>
  <c r="G115" i="100"/>
  <c r="F115" i="100"/>
  <c r="H114" i="100"/>
  <c r="G114" i="100"/>
  <c r="F114" i="100"/>
  <c r="H113" i="100"/>
  <c r="G113" i="100"/>
  <c r="F113" i="100"/>
  <c r="H112" i="100"/>
  <c r="G112" i="100"/>
  <c r="F112" i="100"/>
  <c r="H111" i="100"/>
  <c r="G111" i="100"/>
  <c r="F111" i="100"/>
  <c r="H109" i="100"/>
  <c r="G109" i="100"/>
  <c r="F109" i="100"/>
  <c r="H108" i="100"/>
  <c r="G108" i="100"/>
  <c r="F108" i="100"/>
  <c r="H107" i="100"/>
  <c r="G107" i="100"/>
  <c r="F107" i="100"/>
  <c r="H106" i="100"/>
  <c r="G106" i="100"/>
  <c r="F106" i="100"/>
  <c r="H105" i="100"/>
  <c r="G105" i="100"/>
  <c r="F105" i="100"/>
  <c r="H104" i="100"/>
  <c r="G104" i="100"/>
  <c r="F104" i="100"/>
  <c r="H103" i="100"/>
  <c r="G103" i="100"/>
  <c r="F103" i="100"/>
  <c r="H102" i="100"/>
  <c r="G102" i="100"/>
  <c r="F102" i="100"/>
  <c r="H101" i="100"/>
  <c r="G101" i="100"/>
  <c r="F101" i="100"/>
  <c r="H100" i="100"/>
  <c r="G100" i="100"/>
  <c r="F100" i="100"/>
  <c r="H99" i="100"/>
  <c r="G99" i="100"/>
  <c r="F99" i="100"/>
  <c r="H98" i="100"/>
  <c r="G98" i="100"/>
  <c r="F98" i="100"/>
  <c r="H97" i="100"/>
  <c r="G97" i="100"/>
  <c r="F97" i="100"/>
  <c r="H96" i="100"/>
  <c r="G96" i="100"/>
  <c r="F96" i="100"/>
  <c r="H95" i="100"/>
  <c r="G95" i="100"/>
  <c r="F95" i="100"/>
  <c r="H94" i="100"/>
  <c r="G94" i="100"/>
  <c r="F94" i="100"/>
  <c r="H93" i="100"/>
  <c r="G93" i="100"/>
  <c r="F93" i="100"/>
  <c r="H92" i="100"/>
  <c r="G92" i="100"/>
  <c r="F92" i="100"/>
  <c r="H91" i="100"/>
  <c r="G91" i="100"/>
  <c r="F91" i="100"/>
  <c r="H90" i="100"/>
  <c r="G90" i="100"/>
  <c r="F90" i="100"/>
  <c r="H89" i="100"/>
  <c r="G89" i="100"/>
  <c r="F89" i="100"/>
  <c r="H88" i="100"/>
  <c r="G88" i="100"/>
  <c r="F88" i="100"/>
  <c r="H87" i="100"/>
  <c r="G87" i="100"/>
  <c r="F87" i="100"/>
  <c r="H86" i="100"/>
  <c r="G86" i="100"/>
  <c r="F86" i="100"/>
  <c r="H85" i="100"/>
  <c r="G85" i="100"/>
  <c r="F85" i="100"/>
  <c r="H84" i="100"/>
  <c r="G84" i="100"/>
  <c r="F84" i="100"/>
  <c r="H83" i="100"/>
  <c r="H82" i="100"/>
  <c r="H81" i="100"/>
  <c r="G81" i="100"/>
  <c r="F81" i="100"/>
  <c r="H80" i="100"/>
  <c r="G80" i="100"/>
  <c r="F80" i="100"/>
  <c r="H79" i="100"/>
  <c r="G79" i="100"/>
  <c r="F79" i="100"/>
  <c r="H78" i="100"/>
  <c r="G78" i="100"/>
  <c r="F78" i="100"/>
  <c r="H77" i="100"/>
  <c r="G77" i="100"/>
  <c r="F77" i="100"/>
  <c r="H76" i="100"/>
  <c r="G76" i="100"/>
  <c r="F76" i="100"/>
  <c r="H75" i="100"/>
  <c r="G75" i="100"/>
  <c r="F75" i="100"/>
  <c r="H74" i="100"/>
  <c r="G74" i="100"/>
  <c r="F74" i="100"/>
  <c r="H73" i="100"/>
  <c r="G73" i="100"/>
  <c r="F73" i="100"/>
  <c r="H72" i="100"/>
  <c r="G72" i="100"/>
  <c r="F72" i="100"/>
  <c r="H71" i="100"/>
  <c r="G71" i="100"/>
  <c r="F71" i="100"/>
  <c r="H70" i="100"/>
  <c r="G70" i="100"/>
  <c r="F70" i="100"/>
  <c r="H69" i="100"/>
  <c r="G69" i="100"/>
  <c r="F69" i="100"/>
  <c r="H68" i="100"/>
  <c r="G68" i="100"/>
  <c r="F68" i="100"/>
  <c r="H67" i="100"/>
  <c r="G67" i="100"/>
  <c r="F67" i="100"/>
  <c r="H66" i="100"/>
  <c r="G66" i="100"/>
  <c r="F66" i="100"/>
  <c r="H65" i="100"/>
  <c r="G65" i="100"/>
  <c r="F65" i="100"/>
  <c r="H64" i="100"/>
  <c r="G64" i="100"/>
  <c r="F64" i="100"/>
  <c r="H63" i="100"/>
  <c r="G63" i="100"/>
  <c r="F63" i="100"/>
  <c r="H62" i="100"/>
  <c r="G62" i="100"/>
  <c r="F62" i="100"/>
  <c r="G61" i="100"/>
  <c r="H60" i="100"/>
  <c r="G60" i="100"/>
  <c r="F60" i="100"/>
  <c r="H59" i="100"/>
  <c r="G59" i="100"/>
  <c r="F59" i="100"/>
  <c r="H58" i="100"/>
  <c r="G58" i="100"/>
  <c r="F58" i="100"/>
  <c r="H57" i="100"/>
  <c r="G57" i="100"/>
  <c r="F57" i="100"/>
  <c r="H56" i="100"/>
  <c r="G56" i="100"/>
  <c r="F56" i="100"/>
  <c r="H55" i="100"/>
  <c r="G55" i="100"/>
  <c r="F55" i="100"/>
  <c r="H54" i="100"/>
  <c r="G54" i="100"/>
  <c r="F54" i="100"/>
  <c r="H53" i="100"/>
  <c r="G53" i="100"/>
  <c r="F53" i="100"/>
  <c r="H52" i="100"/>
  <c r="G52" i="100"/>
  <c r="F52" i="100"/>
  <c r="H51" i="100"/>
  <c r="G51" i="100"/>
  <c r="F51" i="100"/>
  <c r="H50" i="100"/>
  <c r="G50" i="100"/>
  <c r="F50" i="100"/>
  <c r="H49" i="100"/>
  <c r="G49" i="100"/>
  <c r="F49" i="100"/>
  <c r="H48" i="100"/>
  <c r="G48" i="100"/>
  <c r="F48" i="100"/>
  <c r="H47" i="100"/>
  <c r="G47" i="100"/>
  <c r="F47" i="100"/>
  <c r="H46" i="100"/>
  <c r="G46" i="100"/>
  <c r="F46" i="100"/>
  <c r="H45" i="100"/>
  <c r="G45" i="100"/>
  <c r="F45" i="100"/>
  <c r="H44" i="100"/>
  <c r="G44" i="100"/>
  <c r="F44" i="100"/>
  <c r="H43" i="100"/>
  <c r="G43" i="100"/>
  <c r="F43" i="100"/>
  <c r="H42" i="100"/>
  <c r="G42" i="100"/>
  <c r="F42" i="100"/>
  <c r="H41" i="100"/>
  <c r="G41" i="100"/>
  <c r="F41" i="100"/>
  <c r="H40" i="100"/>
  <c r="G40" i="100"/>
  <c r="F40" i="100"/>
  <c r="H39" i="100"/>
  <c r="G39" i="100"/>
  <c r="F39" i="100"/>
  <c r="H38" i="100"/>
  <c r="G38" i="100"/>
  <c r="F38" i="100"/>
  <c r="H37" i="100"/>
  <c r="G37" i="100"/>
  <c r="F37" i="100"/>
  <c r="H36" i="100"/>
  <c r="G36" i="100"/>
  <c r="F36" i="100"/>
  <c r="H35" i="100"/>
  <c r="G35" i="100"/>
  <c r="F35" i="100"/>
  <c r="H34" i="100"/>
  <c r="G34" i="100"/>
  <c r="F34" i="100"/>
  <c r="H33" i="100"/>
  <c r="G33" i="100"/>
  <c r="F33" i="100"/>
  <c r="H32" i="100"/>
  <c r="G32" i="100"/>
  <c r="F32" i="100"/>
  <c r="H31" i="100"/>
  <c r="G31" i="100"/>
  <c r="F31" i="100"/>
  <c r="H30" i="100"/>
  <c r="G30" i="100"/>
  <c r="F30" i="100"/>
  <c r="H29" i="100"/>
  <c r="G29" i="100"/>
  <c r="F29" i="100"/>
  <c r="H28" i="100"/>
  <c r="G28" i="100"/>
  <c r="F28" i="100"/>
  <c r="H27" i="100"/>
  <c r="G27" i="100"/>
  <c r="F27" i="100"/>
  <c r="H26" i="100"/>
  <c r="G26" i="100"/>
  <c r="F26" i="100"/>
  <c r="H25" i="100"/>
  <c r="G25" i="100"/>
  <c r="F25" i="100"/>
  <c r="H24" i="100"/>
  <c r="G24" i="100"/>
  <c r="F24" i="100"/>
  <c r="H23" i="100"/>
  <c r="G23" i="100"/>
  <c r="F23" i="100"/>
  <c r="H22" i="100"/>
  <c r="G22" i="100"/>
  <c r="F22" i="100"/>
  <c r="H21" i="100"/>
  <c r="G21" i="100"/>
  <c r="F21" i="100"/>
  <c r="H20" i="100"/>
  <c r="G20" i="100"/>
  <c r="F20" i="100"/>
  <c r="H19" i="100"/>
  <c r="G19" i="100"/>
  <c r="F19" i="100"/>
  <c r="H18" i="100"/>
  <c r="G18" i="100"/>
  <c r="F18" i="100"/>
  <c r="H17" i="100"/>
  <c r="G17" i="100"/>
  <c r="F17" i="100"/>
  <c r="H16" i="100"/>
  <c r="G16" i="100"/>
  <c r="F16" i="100"/>
  <c r="H15" i="100"/>
  <c r="G15" i="100"/>
  <c r="F15" i="100"/>
  <c r="H14" i="100"/>
  <c r="G14" i="100"/>
  <c r="F14" i="100"/>
  <c r="H13" i="100"/>
  <c r="G13" i="100"/>
  <c r="F13" i="100"/>
  <c r="H12" i="100"/>
  <c r="G12" i="100"/>
  <c r="F12" i="100"/>
  <c r="H11" i="100"/>
  <c r="G11" i="100"/>
  <c r="F11" i="100"/>
  <c r="E5" i="100"/>
  <c r="E4" i="100"/>
  <c r="G193" i="99"/>
  <c r="H192" i="99"/>
  <c r="G192" i="99"/>
  <c r="F192" i="99"/>
  <c r="H191" i="99"/>
  <c r="G191" i="99"/>
  <c r="F191" i="99"/>
  <c r="H190" i="99"/>
  <c r="G190" i="99"/>
  <c r="F190" i="99"/>
  <c r="H189" i="99"/>
  <c r="G189" i="99"/>
  <c r="F189" i="99"/>
  <c r="H188" i="99"/>
  <c r="G188" i="99"/>
  <c r="F188" i="99"/>
  <c r="H187" i="99"/>
  <c r="G187" i="99"/>
  <c r="F187" i="99"/>
  <c r="H186" i="99"/>
  <c r="G186" i="99"/>
  <c r="F186" i="99"/>
  <c r="H185" i="99"/>
  <c r="G185" i="99"/>
  <c r="F185" i="99"/>
  <c r="H184" i="99"/>
  <c r="G184" i="99"/>
  <c r="F184" i="99"/>
  <c r="H183" i="99"/>
  <c r="G183" i="99"/>
  <c r="F183" i="99"/>
  <c r="H182" i="99"/>
  <c r="G182" i="99"/>
  <c r="F182" i="99"/>
  <c r="H181" i="99"/>
  <c r="G181" i="99"/>
  <c r="F181" i="99"/>
  <c r="H180" i="99"/>
  <c r="G180" i="99"/>
  <c r="F180" i="99"/>
  <c r="H179" i="99"/>
  <c r="G179" i="99"/>
  <c r="F179" i="99"/>
  <c r="H178" i="99"/>
  <c r="G178" i="99"/>
  <c r="F178" i="99"/>
  <c r="H177" i="99"/>
  <c r="G177" i="99"/>
  <c r="F177" i="99"/>
  <c r="H176" i="99"/>
  <c r="G176" i="99"/>
  <c r="F176" i="99"/>
  <c r="H175" i="99"/>
  <c r="G175" i="99"/>
  <c r="F175" i="99"/>
  <c r="H174" i="99"/>
  <c r="G174" i="99"/>
  <c r="F174" i="99"/>
  <c r="H173" i="99"/>
  <c r="G173" i="99"/>
  <c r="F173" i="99"/>
  <c r="H172" i="99"/>
  <c r="G172" i="99"/>
  <c r="F172" i="99"/>
  <c r="H171" i="99"/>
  <c r="G171" i="99"/>
  <c r="F171" i="99"/>
  <c r="H170" i="99"/>
  <c r="G170" i="99"/>
  <c r="F170" i="99"/>
  <c r="H169" i="99"/>
  <c r="G169" i="99"/>
  <c r="F169" i="99"/>
  <c r="H168" i="99"/>
  <c r="G168" i="99"/>
  <c r="F168" i="99"/>
  <c r="H167" i="99"/>
  <c r="G167" i="99"/>
  <c r="F167" i="99"/>
  <c r="H166" i="99"/>
  <c r="G166" i="99"/>
  <c r="F166" i="99"/>
  <c r="H165" i="99"/>
  <c r="G165" i="99"/>
  <c r="F165" i="99"/>
  <c r="H164" i="99"/>
  <c r="G164" i="99"/>
  <c r="F164" i="99"/>
  <c r="H163" i="99"/>
  <c r="G163" i="99"/>
  <c r="F163" i="99"/>
  <c r="H162" i="99"/>
  <c r="G162" i="99"/>
  <c r="F162" i="99"/>
  <c r="H161" i="99"/>
  <c r="G161" i="99"/>
  <c r="F161" i="99"/>
  <c r="H160" i="99"/>
  <c r="G160" i="99"/>
  <c r="F160" i="99"/>
  <c r="H159" i="99"/>
  <c r="G159" i="99"/>
  <c r="F159" i="99"/>
  <c r="H158" i="99"/>
  <c r="G158" i="99"/>
  <c r="F158" i="99"/>
  <c r="H157" i="99"/>
  <c r="G157" i="99"/>
  <c r="F157" i="99"/>
  <c r="H156" i="99"/>
  <c r="G156" i="99"/>
  <c r="F156" i="99"/>
  <c r="H155" i="99"/>
  <c r="G155" i="99"/>
  <c r="F155" i="99"/>
  <c r="H154" i="99"/>
  <c r="G154" i="99"/>
  <c r="F154" i="99"/>
  <c r="H153" i="99"/>
  <c r="G153" i="99"/>
  <c r="F153" i="99"/>
  <c r="H152" i="99"/>
  <c r="G152" i="99"/>
  <c r="F152" i="99"/>
  <c r="H151" i="99"/>
  <c r="G151" i="99"/>
  <c r="F151" i="99"/>
  <c r="H150" i="99"/>
  <c r="G150" i="99"/>
  <c r="F150" i="99"/>
  <c r="H149" i="99"/>
  <c r="G149" i="99"/>
  <c r="F149" i="99"/>
  <c r="H148" i="99"/>
  <c r="G148" i="99"/>
  <c r="F148" i="99"/>
  <c r="H147" i="99"/>
  <c r="G147" i="99"/>
  <c r="F147" i="99"/>
  <c r="H146" i="99"/>
  <c r="G146" i="99"/>
  <c r="F146" i="99"/>
  <c r="H145" i="99"/>
  <c r="G145" i="99"/>
  <c r="F145" i="99"/>
  <c r="H144" i="99"/>
  <c r="G144" i="99"/>
  <c r="F144" i="99"/>
  <c r="H143" i="99"/>
  <c r="G143" i="99"/>
  <c r="F143" i="99"/>
  <c r="H142" i="99"/>
  <c r="G142" i="99"/>
  <c r="F142" i="99"/>
  <c r="H141" i="99"/>
  <c r="G141" i="99"/>
  <c r="F141" i="99"/>
  <c r="H140" i="99"/>
  <c r="G140" i="99"/>
  <c r="F140" i="99"/>
  <c r="H139" i="99"/>
  <c r="G139" i="99"/>
  <c r="F139" i="99"/>
  <c r="H138" i="99"/>
  <c r="G138" i="99"/>
  <c r="F138" i="99"/>
  <c r="H137" i="99"/>
  <c r="G137" i="99"/>
  <c r="F137" i="99"/>
  <c r="H136" i="99"/>
  <c r="G136" i="99"/>
  <c r="F136" i="99"/>
  <c r="H135" i="99"/>
  <c r="G135" i="99"/>
  <c r="F135" i="99"/>
  <c r="H134" i="99"/>
  <c r="G134" i="99"/>
  <c r="F134" i="99"/>
  <c r="H133" i="99"/>
  <c r="G133" i="99"/>
  <c r="F133" i="99"/>
  <c r="H132" i="99"/>
  <c r="G132" i="99"/>
  <c r="F132" i="99"/>
  <c r="H131" i="99"/>
  <c r="G131" i="99"/>
  <c r="F131" i="99"/>
  <c r="H130" i="99"/>
  <c r="G130" i="99"/>
  <c r="F130" i="99"/>
  <c r="H129" i="99"/>
  <c r="G129" i="99"/>
  <c r="F129" i="99"/>
  <c r="H128" i="99"/>
  <c r="G128" i="99"/>
  <c r="F128" i="99"/>
  <c r="H127" i="99"/>
  <c r="G127" i="99"/>
  <c r="F127" i="99"/>
  <c r="H126" i="99"/>
  <c r="G126" i="99"/>
  <c r="F126" i="99"/>
  <c r="H125" i="99"/>
  <c r="G125" i="99"/>
  <c r="F125" i="99"/>
  <c r="H124" i="99"/>
  <c r="G124" i="99"/>
  <c r="F124" i="99"/>
  <c r="H123" i="99"/>
  <c r="G123" i="99"/>
  <c r="F123" i="99"/>
  <c r="H122" i="99"/>
  <c r="G122" i="99"/>
  <c r="F122" i="99"/>
  <c r="H121" i="99"/>
  <c r="G121" i="99"/>
  <c r="F121" i="99"/>
  <c r="H120" i="99"/>
  <c r="G120" i="99"/>
  <c r="F120" i="99"/>
  <c r="H119" i="99"/>
  <c r="G119" i="99"/>
  <c r="F119" i="99"/>
  <c r="H118" i="99"/>
  <c r="G118" i="99"/>
  <c r="F118" i="99"/>
  <c r="H117" i="99"/>
  <c r="G117" i="99"/>
  <c r="F117" i="99"/>
  <c r="H116" i="99"/>
  <c r="H115" i="99"/>
  <c r="G115" i="99"/>
  <c r="F115" i="99"/>
  <c r="H114" i="99"/>
  <c r="G114" i="99"/>
  <c r="F114" i="99"/>
  <c r="H113" i="99"/>
  <c r="G113" i="99"/>
  <c r="F113" i="99"/>
  <c r="H112" i="99"/>
  <c r="G112" i="99"/>
  <c r="F112" i="99"/>
  <c r="H111" i="99"/>
  <c r="G111" i="99"/>
  <c r="F111" i="99"/>
  <c r="H109" i="99"/>
  <c r="G109" i="99"/>
  <c r="F109" i="99"/>
  <c r="H108" i="99"/>
  <c r="G108" i="99"/>
  <c r="F108" i="99"/>
  <c r="H107" i="99"/>
  <c r="G107" i="99"/>
  <c r="F107" i="99"/>
  <c r="H106" i="99"/>
  <c r="G106" i="99"/>
  <c r="F106" i="99"/>
  <c r="H105" i="99"/>
  <c r="G105" i="99"/>
  <c r="F105" i="99"/>
  <c r="H104" i="99"/>
  <c r="G104" i="99"/>
  <c r="F104" i="99"/>
  <c r="H103" i="99"/>
  <c r="G103" i="99"/>
  <c r="F103" i="99"/>
  <c r="H102" i="99"/>
  <c r="G102" i="99"/>
  <c r="F102" i="99"/>
  <c r="H101" i="99"/>
  <c r="G101" i="99"/>
  <c r="F101" i="99"/>
  <c r="H100" i="99"/>
  <c r="G100" i="99"/>
  <c r="F100" i="99"/>
  <c r="H99" i="99"/>
  <c r="G99" i="99"/>
  <c r="F99" i="99"/>
  <c r="H98" i="99"/>
  <c r="G98" i="99"/>
  <c r="F98" i="99"/>
  <c r="H97" i="99"/>
  <c r="G97" i="99"/>
  <c r="F97" i="99"/>
  <c r="H96" i="99"/>
  <c r="G96" i="99"/>
  <c r="F96" i="99"/>
  <c r="H95" i="99"/>
  <c r="G95" i="99"/>
  <c r="F95" i="99"/>
  <c r="H94" i="99"/>
  <c r="G94" i="99"/>
  <c r="F94" i="99"/>
  <c r="H93" i="99"/>
  <c r="G93" i="99"/>
  <c r="F93" i="99"/>
  <c r="H92" i="99"/>
  <c r="G92" i="99"/>
  <c r="F92" i="99"/>
  <c r="H91" i="99"/>
  <c r="G91" i="99"/>
  <c r="F91" i="99"/>
  <c r="H90" i="99"/>
  <c r="G90" i="99"/>
  <c r="F90" i="99"/>
  <c r="H89" i="99"/>
  <c r="G89" i="99"/>
  <c r="F89" i="99"/>
  <c r="H88" i="99"/>
  <c r="G88" i="99"/>
  <c r="F88" i="99"/>
  <c r="H87" i="99"/>
  <c r="G87" i="99"/>
  <c r="F87" i="99"/>
  <c r="H86" i="99"/>
  <c r="G86" i="99"/>
  <c r="F86" i="99"/>
  <c r="H85" i="99"/>
  <c r="G85" i="99"/>
  <c r="F85" i="99"/>
  <c r="H84" i="99"/>
  <c r="G84" i="99"/>
  <c r="F84" i="99"/>
  <c r="H83" i="99"/>
  <c r="H82" i="99"/>
  <c r="H81" i="99"/>
  <c r="G81" i="99"/>
  <c r="F81" i="99"/>
  <c r="H80" i="99"/>
  <c r="G80" i="99"/>
  <c r="F80" i="99"/>
  <c r="H79" i="99"/>
  <c r="G79" i="99"/>
  <c r="F79" i="99"/>
  <c r="H78" i="99"/>
  <c r="G78" i="99"/>
  <c r="F78" i="99"/>
  <c r="H77" i="99"/>
  <c r="G77" i="99"/>
  <c r="F77" i="99"/>
  <c r="H76" i="99"/>
  <c r="G76" i="99"/>
  <c r="F76" i="99"/>
  <c r="H75" i="99"/>
  <c r="G75" i="99"/>
  <c r="F75" i="99"/>
  <c r="H74" i="99"/>
  <c r="G74" i="99"/>
  <c r="F74" i="99"/>
  <c r="H73" i="99"/>
  <c r="G73" i="99"/>
  <c r="F73" i="99"/>
  <c r="H72" i="99"/>
  <c r="G72" i="99"/>
  <c r="F72" i="99"/>
  <c r="H71" i="99"/>
  <c r="G71" i="99"/>
  <c r="F71" i="99"/>
  <c r="H70" i="99"/>
  <c r="G70" i="99"/>
  <c r="F70" i="99"/>
  <c r="H69" i="99"/>
  <c r="G69" i="99"/>
  <c r="F69" i="99"/>
  <c r="H68" i="99"/>
  <c r="G68" i="99"/>
  <c r="F68" i="99"/>
  <c r="H67" i="99"/>
  <c r="G67" i="99"/>
  <c r="F67" i="99"/>
  <c r="H66" i="99"/>
  <c r="G66" i="99"/>
  <c r="F66" i="99"/>
  <c r="H65" i="99"/>
  <c r="G65" i="99"/>
  <c r="F65" i="99"/>
  <c r="H64" i="99"/>
  <c r="G64" i="99"/>
  <c r="F64" i="99"/>
  <c r="H63" i="99"/>
  <c r="G63" i="99"/>
  <c r="F63" i="99"/>
  <c r="H62" i="99"/>
  <c r="G62" i="99"/>
  <c r="F62" i="99"/>
  <c r="G61" i="99"/>
  <c r="H60" i="99"/>
  <c r="G60" i="99"/>
  <c r="F60" i="99"/>
  <c r="H59" i="99"/>
  <c r="G59" i="99"/>
  <c r="F59" i="99"/>
  <c r="H58" i="99"/>
  <c r="G58" i="99"/>
  <c r="F58" i="99"/>
  <c r="H57" i="99"/>
  <c r="G57" i="99"/>
  <c r="F57" i="99"/>
  <c r="H56" i="99"/>
  <c r="G56" i="99"/>
  <c r="F56" i="99"/>
  <c r="H55" i="99"/>
  <c r="G55" i="99"/>
  <c r="F55" i="99"/>
  <c r="H54" i="99"/>
  <c r="G54" i="99"/>
  <c r="F54" i="99"/>
  <c r="H53" i="99"/>
  <c r="G53" i="99"/>
  <c r="F53" i="99"/>
  <c r="H52" i="99"/>
  <c r="G52" i="99"/>
  <c r="F52" i="99"/>
  <c r="H51" i="99"/>
  <c r="G51" i="99"/>
  <c r="F51" i="99"/>
  <c r="H50" i="99"/>
  <c r="G50" i="99"/>
  <c r="F50" i="99"/>
  <c r="H49" i="99"/>
  <c r="G49" i="99"/>
  <c r="F49" i="99"/>
  <c r="H48" i="99"/>
  <c r="G48" i="99"/>
  <c r="F48" i="99"/>
  <c r="H47" i="99"/>
  <c r="G47" i="99"/>
  <c r="F47" i="99"/>
  <c r="H46" i="99"/>
  <c r="G46" i="99"/>
  <c r="F46" i="99"/>
  <c r="H45" i="99"/>
  <c r="G45" i="99"/>
  <c r="F45" i="99"/>
  <c r="H44" i="99"/>
  <c r="G44" i="99"/>
  <c r="F44" i="99"/>
  <c r="H43" i="99"/>
  <c r="G43" i="99"/>
  <c r="F43" i="99"/>
  <c r="H42" i="99"/>
  <c r="G42" i="99"/>
  <c r="F42" i="99"/>
  <c r="H41" i="99"/>
  <c r="G41" i="99"/>
  <c r="F41" i="99"/>
  <c r="H40" i="99"/>
  <c r="G40" i="99"/>
  <c r="F40" i="99"/>
  <c r="H39" i="99"/>
  <c r="G39" i="99"/>
  <c r="F39" i="99"/>
  <c r="H38" i="99"/>
  <c r="G38" i="99"/>
  <c r="F38" i="99"/>
  <c r="H37" i="99"/>
  <c r="G37" i="99"/>
  <c r="F37" i="99"/>
  <c r="H36" i="99"/>
  <c r="G36" i="99"/>
  <c r="F36" i="99"/>
  <c r="H35" i="99"/>
  <c r="G35" i="99"/>
  <c r="F35" i="99"/>
  <c r="H34" i="99"/>
  <c r="G34" i="99"/>
  <c r="F34" i="99"/>
  <c r="H33" i="99"/>
  <c r="G33" i="99"/>
  <c r="F33" i="99"/>
  <c r="H32" i="99"/>
  <c r="G32" i="99"/>
  <c r="F32" i="99"/>
  <c r="H31" i="99"/>
  <c r="G31" i="99"/>
  <c r="F31" i="99"/>
  <c r="H30" i="99"/>
  <c r="G30" i="99"/>
  <c r="F30" i="99"/>
  <c r="H29" i="99"/>
  <c r="G29" i="99"/>
  <c r="F29" i="99"/>
  <c r="H28" i="99"/>
  <c r="G28" i="99"/>
  <c r="F28" i="99"/>
  <c r="H27" i="99"/>
  <c r="G27" i="99"/>
  <c r="F27" i="99"/>
  <c r="H26" i="99"/>
  <c r="G26" i="99"/>
  <c r="F26" i="99"/>
  <c r="H25" i="99"/>
  <c r="G25" i="99"/>
  <c r="F25" i="99"/>
  <c r="H24" i="99"/>
  <c r="G24" i="99"/>
  <c r="F24" i="99"/>
  <c r="H23" i="99"/>
  <c r="G23" i="99"/>
  <c r="F23" i="99"/>
  <c r="H22" i="99"/>
  <c r="G22" i="99"/>
  <c r="F22" i="99"/>
  <c r="H21" i="99"/>
  <c r="G21" i="99"/>
  <c r="F21" i="99"/>
  <c r="H20" i="99"/>
  <c r="G20" i="99"/>
  <c r="F20" i="99"/>
  <c r="H19" i="99"/>
  <c r="G19" i="99"/>
  <c r="F19" i="99"/>
  <c r="H18" i="99"/>
  <c r="G18" i="99"/>
  <c r="F18" i="99"/>
  <c r="H17" i="99"/>
  <c r="G17" i="99"/>
  <c r="F17" i="99"/>
  <c r="H16" i="99"/>
  <c r="G16" i="99"/>
  <c r="F16" i="99"/>
  <c r="H15" i="99"/>
  <c r="G15" i="99"/>
  <c r="F15" i="99"/>
  <c r="H14" i="99"/>
  <c r="G14" i="99"/>
  <c r="F14" i="99"/>
  <c r="H13" i="99"/>
  <c r="G13" i="99"/>
  <c r="F13" i="99"/>
  <c r="H12" i="99"/>
  <c r="G12" i="99"/>
  <c r="F12" i="99"/>
  <c r="H11" i="99"/>
  <c r="G11" i="99"/>
  <c r="F11" i="99"/>
  <c r="E5" i="99"/>
  <c r="E4" i="99"/>
  <c r="G193" i="98"/>
  <c r="H192" i="98"/>
  <c r="G192" i="98"/>
  <c r="F192" i="98"/>
  <c r="H191" i="98"/>
  <c r="G191" i="98"/>
  <c r="F191" i="98"/>
  <c r="H190" i="98"/>
  <c r="G190" i="98"/>
  <c r="F190" i="98"/>
  <c r="H189" i="98"/>
  <c r="G189" i="98"/>
  <c r="F189" i="98"/>
  <c r="H188" i="98"/>
  <c r="G188" i="98"/>
  <c r="F188" i="98"/>
  <c r="H187" i="98"/>
  <c r="G187" i="98"/>
  <c r="F187" i="98"/>
  <c r="H186" i="98"/>
  <c r="G186" i="98"/>
  <c r="F186" i="98"/>
  <c r="H185" i="98"/>
  <c r="G185" i="98"/>
  <c r="F185" i="98"/>
  <c r="H184" i="98"/>
  <c r="G184" i="98"/>
  <c r="F184" i="98"/>
  <c r="H183" i="98"/>
  <c r="G183" i="98"/>
  <c r="F183" i="98"/>
  <c r="H182" i="98"/>
  <c r="G182" i="98"/>
  <c r="F182" i="98"/>
  <c r="H181" i="98"/>
  <c r="G181" i="98"/>
  <c r="F181" i="98"/>
  <c r="H180" i="98"/>
  <c r="G180" i="98"/>
  <c r="F180" i="98"/>
  <c r="H179" i="98"/>
  <c r="G179" i="98"/>
  <c r="F179" i="98"/>
  <c r="H178" i="98"/>
  <c r="G178" i="98"/>
  <c r="F178" i="98"/>
  <c r="H177" i="98"/>
  <c r="G177" i="98"/>
  <c r="F177" i="98"/>
  <c r="H176" i="98"/>
  <c r="G176" i="98"/>
  <c r="F176" i="98"/>
  <c r="H175" i="98"/>
  <c r="G175" i="98"/>
  <c r="F175" i="98"/>
  <c r="H174" i="98"/>
  <c r="G174" i="98"/>
  <c r="F174" i="98"/>
  <c r="H173" i="98"/>
  <c r="G173" i="98"/>
  <c r="F173" i="98"/>
  <c r="H172" i="98"/>
  <c r="G172" i="98"/>
  <c r="F172" i="98"/>
  <c r="H171" i="98"/>
  <c r="G171" i="98"/>
  <c r="F171" i="98"/>
  <c r="H170" i="98"/>
  <c r="G170" i="98"/>
  <c r="F170" i="98"/>
  <c r="H169" i="98"/>
  <c r="G169" i="98"/>
  <c r="F169" i="98"/>
  <c r="H168" i="98"/>
  <c r="G168" i="98"/>
  <c r="F168" i="98"/>
  <c r="H167" i="98"/>
  <c r="G167" i="98"/>
  <c r="F167" i="98"/>
  <c r="H166" i="98"/>
  <c r="G166" i="98"/>
  <c r="F166" i="98"/>
  <c r="H165" i="98"/>
  <c r="G165" i="98"/>
  <c r="F165" i="98"/>
  <c r="H164" i="98"/>
  <c r="G164" i="98"/>
  <c r="F164" i="98"/>
  <c r="H163" i="98"/>
  <c r="G163" i="98"/>
  <c r="F163" i="98"/>
  <c r="H162" i="98"/>
  <c r="G162" i="98"/>
  <c r="F162" i="98"/>
  <c r="H161" i="98"/>
  <c r="G161" i="98"/>
  <c r="F161" i="98"/>
  <c r="H160" i="98"/>
  <c r="G160" i="98"/>
  <c r="F160" i="98"/>
  <c r="H159" i="98"/>
  <c r="G159" i="98"/>
  <c r="F159" i="98"/>
  <c r="H158" i="98"/>
  <c r="G158" i="98"/>
  <c r="F158" i="98"/>
  <c r="H157" i="98"/>
  <c r="G157" i="98"/>
  <c r="F157" i="98"/>
  <c r="H156" i="98"/>
  <c r="G156" i="98"/>
  <c r="F156" i="98"/>
  <c r="H155" i="98"/>
  <c r="G155" i="98"/>
  <c r="F155" i="98"/>
  <c r="H154" i="98"/>
  <c r="G154" i="98"/>
  <c r="F154" i="98"/>
  <c r="H153" i="98"/>
  <c r="G153" i="98"/>
  <c r="F153" i="98"/>
  <c r="H152" i="98"/>
  <c r="G152" i="98"/>
  <c r="F152" i="98"/>
  <c r="H151" i="98"/>
  <c r="G151" i="98"/>
  <c r="F151" i="98"/>
  <c r="H150" i="98"/>
  <c r="G150" i="98"/>
  <c r="F150" i="98"/>
  <c r="H149" i="98"/>
  <c r="G149" i="98"/>
  <c r="F149" i="98"/>
  <c r="H148" i="98"/>
  <c r="G148" i="98"/>
  <c r="F148" i="98"/>
  <c r="H147" i="98"/>
  <c r="G147" i="98"/>
  <c r="F147" i="98"/>
  <c r="H146" i="98"/>
  <c r="G146" i="98"/>
  <c r="F146" i="98"/>
  <c r="H145" i="98"/>
  <c r="G145" i="98"/>
  <c r="F145" i="98"/>
  <c r="H144" i="98"/>
  <c r="G144" i="98"/>
  <c r="F144" i="98"/>
  <c r="H143" i="98"/>
  <c r="G143" i="98"/>
  <c r="F143" i="98"/>
  <c r="H142" i="98"/>
  <c r="G142" i="98"/>
  <c r="F142" i="98"/>
  <c r="H141" i="98"/>
  <c r="G141" i="98"/>
  <c r="F141" i="98"/>
  <c r="H140" i="98"/>
  <c r="G140" i="98"/>
  <c r="F140" i="98"/>
  <c r="H139" i="98"/>
  <c r="G139" i="98"/>
  <c r="F139" i="98"/>
  <c r="H138" i="98"/>
  <c r="G138" i="98"/>
  <c r="F138" i="98"/>
  <c r="H137" i="98"/>
  <c r="G137" i="98"/>
  <c r="F137" i="98"/>
  <c r="H136" i="98"/>
  <c r="G136" i="98"/>
  <c r="F136" i="98"/>
  <c r="H135" i="98"/>
  <c r="G135" i="98"/>
  <c r="F135" i="98"/>
  <c r="H134" i="98"/>
  <c r="G134" i="98"/>
  <c r="F134" i="98"/>
  <c r="H133" i="98"/>
  <c r="G133" i="98"/>
  <c r="F133" i="98"/>
  <c r="H132" i="98"/>
  <c r="G132" i="98"/>
  <c r="F132" i="98"/>
  <c r="H131" i="98"/>
  <c r="G131" i="98"/>
  <c r="F131" i="98"/>
  <c r="H130" i="98"/>
  <c r="G130" i="98"/>
  <c r="F130" i="98"/>
  <c r="H129" i="98"/>
  <c r="G129" i="98"/>
  <c r="F129" i="98"/>
  <c r="H128" i="98"/>
  <c r="G128" i="98"/>
  <c r="F128" i="98"/>
  <c r="H127" i="98"/>
  <c r="G127" i="98"/>
  <c r="F127" i="98"/>
  <c r="H126" i="98"/>
  <c r="G126" i="98"/>
  <c r="F126" i="98"/>
  <c r="H125" i="98"/>
  <c r="G125" i="98"/>
  <c r="F125" i="98"/>
  <c r="H124" i="98"/>
  <c r="G124" i="98"/>
  <c r="F124" i="98"/>
  <c r="H123" i="98"/>
  <c r="G123" i="98"/>
  <c r="F123" i="98"/>
  <c r="H122" i="98"/>
  <c r="G122" i="98"/>
  <c r="F122" i="98"/>
  <c r="H121" i="98"/>
  <c r="G121" i="98"/>
  <c r="F121" i="98"/>
  <c r="H120" i="98"/>
  <c r="G120" i="98"/>
  <c r="F120" i="98"/>
  <c r="H119" i="98"/>
  <c r="G119" i="98"/>
  <c r="F119" i="98"/>
  <c r="H118" i="98"/>
  <c r="G118" i="98"/>
  <c r="F118" i="98"/>
  <c r="H117" i="98"/>
  <c r="G117" i="98"/>
  <c r="F117" i="98"/>
  <c r="H116" i="98"/>
  <c r="H115" i="98"/>
  <c r="G115" i="98"/>
  <c r="F115" i="98"/>
  <c r="H114" i="98"/>
  <c r="G114" i="98"/>
  <c r="F114" i="98"/>
  <c r="H113" i="98"/>
  <c r="G113" i="98"/>
  <c r="F113" i="98"/>
  <c r="H112" i="98"/>
  <c r="G112" i="98"/>
  <c r="F112" i="98"/>
  <c r="H111" i="98"/>
  <c r="G111" i="98"/>
  <c r="F111" i="98"/>
  <c r="H109" i="98"/>
  <c r="G109" i="98"/>
  <c r="F109" i="98"/>
  <c r="H108" i="98"/>
  <c r="G108" i="98"/>
  <c r="F108" i="98"/>
  <c r="H107" i="98"/>
  <c r="G107" i="98"/>
  <c r="F107" i="98"/>
  <c r="H106" i="98"/>
  <c r="G106" i="98"/>
  <c r="F106" i="98"/>
  <c r="H105" i="98"/>
  <c r="G105" i="98"/>
  <c r="F105" i="98"/>
  <c r="H104" i="98"/>
  <c r="G104" i="98"/>
  <c r="F104" i="98"/>
  <c r="H103" i="98"/>
  <c r="G103" i="98"/>
  <c r="F103" i="98"/>
  <c r="H102" i="98"/>
  <c r="G102" i="98"/>
  <c r="F102" i="98"/>
  <c r="H101" i="98"/>
  <c r="G101" i="98"/>
  <c r="F101" i="98"/>
  <c r="H100" i="98"/>
  <c r="G100" i="98"/>
  <c r="F100" i="98"/>
  <c r="H99" i="98"/>
  <c r="G99" i="98"/>
  <c r="F99" i="98"/>
  <c r="H98" i="98"/>
  <c r="G98" i="98"/>
  <c r="F98" i="98"/>
  <c r="H97" i="98"/>
  <c r="G97" i="98"/>
  <c r="F97" i="98"/>
  <c r="H96" i="98"/>
  <c r="G96" i="98"/>
  <c r="F96" i="98"/>
  <c r="H95" i="98"/>
  <c r="G95" i="98"/>
  <c r="F95" i="98"/>
  <c r="H94" i="98"/>
  <c r="G94" i="98"/>
  <c r="F94" i="98"/>
  <c r="H93" i="98"/>
  <c r="G93" i="98"/>
  <c r="F93" i="98"/>
  <c r="H92" i="98"/>
  <c r="G92" i="98"/>
  <c r="F92" i="98"/>
  <c r="H91" i="98"/>
  <c r="G91" i="98"/>
  <c r="F91" i="98"/>
  <c r="H90" i="98"/>
  <c r="G90" i="98"/>
  <c r="F90" i="98"/>
  <c r="H89" i="98"/>
  <c r="G89" i="98"/>
  <c r="F89" i="98"/>
  <c r="H88" i="98"/>
  <c r="G88" i="98"/>
  <c r="F88" i="98"/>
  <c r="H87" i="98"/>
  <c r="G87" i="98"/>
  <c r="F87" i="98"/>
  <c r="H86" i="98"/>
  <c r="G86" i="98"/>
  <c r="F86" i="98"/>
  <c r="H85" i="98"/>
  <c r="G85" i="98"/>
  <c r="F85" i="98"/>
  <c r="H84" i="98"/>
  <c r="G84" i="98"/>
  <c r="F84" i="98"/>
  <c r="H83" i="98"/>
  <c r="H82" i="98"/>
  <c r="H81" i="98"/>
  <c r="G81" i="98"/>
  <c r="F81" i="98"/>
  <c r="H80" i="98"/>
  <c r="G80" i="98"/>
  <c r="F80" i="98"/>
  <c r="H79" i="98"/>
  <c r="G79" i="98"/>
  <c r="F79" i="98"/>
  <c r="H78" i="98"/>
  <c r="G78" i="98"/>
  <c r="F78" i="98"/>
  <c r="H77" i="98"/>
  <c r="G77" i="98"/>
  <c r="F77" i="98"/>
  <c r="H76" i="98"/>
  <c r="G76" i="98"/>
  <c r="F76" i="98"/>
  <c r="H75" i="98"/>
  <c r="G75" i="98"/>
  <c r="F75" i="98"/>
  <c r="H74" i="98"/>
  <c r="G74" i="98"/>
  <c r="F74" i="98"/>
  <c r="H73" i="98"/>
  <c r="G73" i="98"/>
  <c r="F73" i="98"/>
  <c r="H72" i="98"/>
  <c r="G72" i="98"/>
  <c r="F72" i="98"/>
  <c r="H71" i="98"/>
  <c r="G71" i="98"/>
  <c r="F71" i="98"/>
  <c r="H70" i="98"/>
  <c r="G70" i="98"/>
  <c r="F70" i="98"/>
  <c r="H69" i="98"/>
  <c r="G69" i="98"/>
  <c r="F69" i="98"/>
  <c r="H68" i="98"/>
  <c r="G68" i="98"/>
  <c r="F68" i="98"/>
  <c r="H67" i="98"/>
  <c r="G67" i="98"/>
  <c r="F67" i="98"/>
  <c r="H66" i="98"/>
  <c r="G66" i="98"/>
  <c r="F66" i="98"/>
  <c r="H65" i="98"/>
  <c r="G65" i="98"/>
  <c r="F65" i="98"/>
  <c r="H64" i="98"/>
  <c r="G64" i="98"/>
  <c r="F64" i="98"/>
  <c r="H63" i="98"/>
  <c r="G63" i="98"/>
  <c r="F63" i="98"/>
  <c r="H62" i="98"/>
  <c r="G62" i="98"/>
  <c r="F62" i="98"/>
  <c r="G61" i="98"/>
  <c r="H60" i="98"/>
  <c r="G60" i="98"/>
  <c r="F60" i="98"/>
  <c r="H59" i="98"/>
  <c r="G59" i="98"/>
  <c r="F59" i="98"/>
  <c r="H58" i="98"/>
  <c r="G58" i="98"/>
  <c r="F58" i="98"/>
  <c r="H57" i="98"/>
  <c r="G57" i="98"/>
  <c r="F57" i="98"/>
  <c r="H56" i="98"/>
  <c r="G56" i="98"/>
  <c r="F56" i="98"/>
  <c r="H55" i="98"/>
  <c r="G55" i="98"/>
  <c r="F55" i="98"/>
  <c r="H54" i="98"/>
  <c r="G54" i="98"/>
  <c r="F54" i="98"/>
  <c r="H53" i="98"/>
  <c r="G53" i="98"/>
  <c r="F53" i="98"/>
  <c r="H52" i="98"/>
  <c r="G52" i="98"/>
  <c r="F52" i="98"/>
  <c r="H51" i="98"/>
  <c r="G51" i="98"/>
  <c r="F51" i="98"/>
  <c r="H50" i="98"/>
  <c r="G50" i="98"/>
  <c r="F50" i="98"/>
  <c r="H49" i="98"/>
  <c r="G49" i="98"/>
  <c r="F49" i="98"/>
  <c r="H48" i="98"/>
  <c r="G48" i="98"/>
  <c r="F48" i="98"/>
  <c r="H47" i="98"/>
  <c r="G47" i="98"/>
  <c r="F47" i="98"/>
  <c r="H46" i="98"/>
  <c r="G46" i="98"/>
  <c r="F46" i="98"/>
  <c r="H45" i="98"/>
  <c r="G45" i="98"/>
  <c r="F45" i="98"/>
  <c r="H44" i="98"/>
  <c r="G44" i="98"/>
  <c r="F44" i="98"/>
  <c r="H43" i="98"/>
  <c r="G43" i="98"/>
  <c r="F43" i="98"/>
  <c r="H42" i="98"/>
  <c r="G42" i="98"/>
  <c r="F42" i="98"/>
  <c r="H41" i="98"/>
  <c r="G41" i="98"/>
  <c r="F41" i="98"/>
  <c r="H40" i="98"/>
  <c r="G40" i="98"/>
  <c r="F40" i="98"/>
  <c r="H39" i="98"/>
  <c r="G39" i="98"/>
  <c r="F39" i="98"/>
  <c r="H38" i="98"/>
  <c r="G38" i="98"/>
  <c r="F38" i="98"/>
  <c r="H37" i="98"/>
  <c r="G37" i="98"/>
  <c r="F37" i="98"/>
  <c r="H36" i="98"/>
  <c r="G36" i="98"/>
  <c r="F36" i="98"/>
  <c r="H35" i="98"/>
  <c r="G35" i="98"/>
  <c r="F35" i="98"/>
  <c r="H34" i="98"/>
  <c r="G34" i="98"/>
  <c r="F34" i="98"/>
  <c r="H33" i="98"/>
  <c r="G33" i="98"/>
  <c r="F33" i="98"/>
  <c r="H32" i="98"/>
  <c r="G32" i="98"/>
  <c r="F32" i="98"/>
  <c r="H31" i="98"/>
  <c r="G31" i="98"/>
  <c r="F31" i="98"/>
  <c r="H30" i="98"/>
  <c r="G30" i="98"/>
  <c r="F30" i="98"/>
  <c r="H29" i="98"/>
  <c r="G29" i="98"/>
  <c r="F29" i="98"/>
  <c r="H28" i="98"/>
  <c r="G28" i="98"/>
  <c r="F28" i="98"/>
  <c r="H27" i="98"/>
  <c r="G27" i="98"/>
  <c r="F27" i="98"/>
  <c r="H26" i="98"/>
  <c r="G26" i="98"/>
  <c r="F26" i="98"/>
  <c r="H25" i="98"/>
  <c r="G25" i="98"/>
  <c r="F25" i="98"/>
  <c r="H24" i="98"/>
  <c r="G24" i="98"/>
  <c r="F24" i="98"/>
  <c r="H23" i="98"/>
  <c r="G23" i="98"/>
  <c r="F23" i="98"/>
  <c r="H22" i="98"/>
  <c r="G22" i="98"/>
  <c r="F22" i="98"/>
  <c r="H21" i="98"/>
  <c r="G21" i="98"/>
  <c r="F21" i="98"/>
  <c r="H20" i="98"/>
  <c r="G20" i="98"/>
  <c r="F20" i="98"/>
  <c r="H19" i="98"/>
  <c r="G19" i="98"/>
  <c r="F19" i="98"/>
  <c r="H18" i="98"/>
  <c r="G18" i="98"/>
  <c r="F18" i="98"/>
  <c r="H17" i="98"/>
  <c r="G17" i="98"/>
  <c r="F17" i="98"/>
  <c r="H16" i="98"/>
  <c r="G16" i="98"/>
  <c r="F16" i="98"/>
  <c r="H15" i="98"/>
  <c r="G15" i="98"/>
  <c r="F15" i="98"/>
  <c r="H14" i="98"/>
  <c r="G14" i="98"/>
  <c r="F14" i="98"/>
  <c r="H13" i="98"/>
  <c r="G13" i="98"/>
  <c r="F13" i="98"/>
  <c r="H12" i="98"/>
  <c r="G12" i="98"/>
  <c r="F12" i="98"/>
  <c r="H11" i="98"/>
  <c r="G11" i="98"/>
  <c r="F11" i="98"/>
  <c r="E5" i="98"/>
  <c r="E4" i="98"/>
  <c r="G193" i="97"/>
  <c r="H192" i="97"/>
  <c r="G192" i="97"/>
  <c r="F192" i="97"/>
  <c r="H191" i="97"/>
  <c r="G191" i="97"/>
  <c r="F191" i="97"/>
  <c r="H190" i="97"/>
  <c r="G190" i="97"/>
  <c r="F190" i="97"/>
  <c r="H189" i="97"/>
  <c r="G189" i="97"/>
  <c r="F189" i="97"/>
  <c r="H188" i="97"/>
  <c r="G188" i="97"/>
  <c r="F188" i="97"/>
  <c r="H187" i="97"/>
  <c r="G187" i="97"/>
  <c r="F187" i="97"/>
  <c r="H186" i="97"/>
  <c r="G186" i="97"/>
  <c r="F186" i="97"/>
  <c r="H185" i="97"/>
  <c r="G185" i="97"/>
  <c r="F185" i="97"/>
  <c r="H184" i="97"/>
  <c r="G184" i="97"/>
  <c r="F184" i="97"/>
  <c r="H183" i="97"/>
  <c r="G183" i="97"/>
  <c r="F183" i="97"/>
  <c r="H182" i="97"/>
  <c r="G182" i="97"/>
  <c r="F182" i="97"/>
  <c r="H181" i="97"/>
  <c r="G181" i="97"/>
  <c r="F181" i="97"/>
  <c r="H180" i="97"/>
  <c r="G180" i="97"/>
  <c r="F180" i="97"/>
  <c r="H179" i="97"/>
  <c r="G179" i="97"/>
  <c r="F179" i="97"/>
  <c r="H178" i="97"/>
  <c r="G178" i="97"/>
  <c r="F178" i="97"/>
  <c r="H177" i="97"/>
  <c r="G177" i="97"/>
  <c r="F177" i="97"/>
  <c r="H176" i="97"/>
  <c r="G176" i="97"/>
  <c r="F176" i="97"/>
  <c r="H175" i="97"/>
  <c r="G175" i="97"/>
  <c r="F175" i="97"/>
  <c r="H174" i="97"/>
  <c r="G174" i="97"/>
  <c r="F174" i="97"/>
  <c r="H173" i="97"/>
  <c r="G173" i="97"/>
  <c r="F173" i="97"/>
  <c r="H172" i="97"/>
  <c r="G172" i="97"/>
  <c r="F172" i="97"/>
  <c r="H171" i="97"/>
  <c r="G171" i="97"/>
  <c r="F171" i="97"/>
  <c r="H170" i="97"/>
  <c r="G170" i="97"/>
  <c r="F170" i="97"/>
  <c r="H169" i="97"/>
  <c r="G169" i="97"/>
  <c r="F169" i="97"/>
  <c r="H168" i="97"/>
  <c r="G168" i="97"/>
  <c r="F168" i="97"/>
  <c r="H167" i="97"/>
  <c r="G167" i="97"/>
  <c r="F167" i="97"/>
  <c r="H166" i="97"/>
  <c r="G166" i="97"/>
  <c r="F166" i="97"/>
  <c r="H165" i="97"/>
  <c r="G165" i="97"/>
  <c r="F165" i="97"/>
  <c r="H164" i="97"/>
  <c r="G164" i="97"/>
  <c r="F164" i="97"/>
  <c r="H163" i="97"/>
  <c r="G163" i="97"/>
  <c r="F163" i="97"/>
  <c r="H162" i="97"/>
  <c r="G162" i="97"/>
  <c r="F162" i="97"/>
  <c r="H161" i="97"/>
  <c r="G161" i="97"/>
  <c r="F161" i="97"/>
  <c r="H160" i="97"/>
  <c r="G160" i="97"/>
  <c r="F160" i="97"/>
  <c r="H159" i="97"/>
  <c r="G159" i="97"/>
  <c r="F159" i="97"/>
  <c r="H158" i="97"/>
  <c r="G158" i="97"/>
  <c r="F158" i="97"/>
  <c r="H157" i="97"/>
  <c r="G157" i="97"/>
  <c r="F157" i="97"/>
  <c r="H156" i="97"/>
  <c r="G156" i="97"/>
  <c r="F156" i="97"/>
  <c r="H155" i="97"/>
  <c r="G155" i="97"/>
  <c r="F155" i="97"/>
  <c r="H154" i="97"/>
  <c r="G154" i="97"/>
  <c r="F154" i="97"/>
  <c r="H153" i="97"/>
  <c r="G153" i="97"/>
  <c r="F153" i="97"/>
  <c r="H152" i="97"/>
  <c r="G152" i="97"/>
  <c r="F152" i="97"/>
  <c r="H151" i="97"/>
  <c r="G151" i="97"/>
  <c r="F151" i="97"/>
  <c r="H150" i="97"/>
  <c r="G150" i="97"/>
  <c r="F150" i="97"/>
  <c r="H149" i="97"/>
  <c r="G149" i="97"/>
  <c r="F149" i="97"/>
  <c r="H148" i="97"/>
  <c r="G148" i="97"/>
  <c r="F148" i="97"/>
  <c r="H147" i="97"/>
  <c r="G147" i="97"/>
  <c r="F147" i="97"/>
  <c r="H146" i="97"/>
  <c r="G146" i="97"/>
  <c r="F146" i="97"/>
  <c r="H145" i="97"/>
  <c r="G145" i="97"/>
  <c r="F145" i="97"/>
  <c r="H144" i="97"/>
  <c r="G144" i="97"/>
  <c r="F144" i="97"/>
  <c r="H143" i="97"/>
  <c r="G143" i="97"/>
  <c r="F143" i="97"/>
  <c r="H142" i="97"/>
  <c r="G142" i="97"/>
  <c r="F142" i="97"/>
  <c r="H141" i="97"/>
  <c r="G141" i="97"/>
  <c r="F141" i="97"/>
  <c r="H140" i="97"/>
  <c r="G140" i="97"/>
  <c r="F140" i="97"/>
  <c r="H139" i="97"/>
  <c r="G139" i="97"/>
  <c r="F139" i="97"/>
  <c r="H138" i="97"/>
  <c r="G138" i="97"/>
  <c r="F138" i="97"/>
  <c r="H137" i="97"/>
  <c r="G137" i="97"/>
  <c r="F137" i="97"/>
  <c r="H136" i="97"/>
  <c r="G136" i="97"/>
  <c r="F136" i="97"/>
  <c r="H135" i="97"/>
  <c r="G135" i="97"/>
  <c r="F135" i="97"/>
  <c r="H134" i="97"/>
  <c r="G134" i="97"/>
  <c r="F134" i="97"/>
  <c r="H133" i="97"/>
  <c r="G133" i="97"/>
  <c r="F133" i="97"/>
  <c r="H132" i="97"/>
  <c r="G132" i="97"/>
  <c r="F132" i="97"/>
  <c r="H131" i="97"/>
  <c r="G131" i="97"/>
  <c r="F131" i="97"/>
  <c r="H130" i="97"/>
  <c r="G130" i="97"/>
  <c r="F130" i="97"/>
  <c r="H129" i="97"/>
  <c r="G129" i="97"/>
  <c r="F129" i="97"/>
  <c r="H128" i="97"/>
  <c r="G128" i="97"/>
  <c r="F128" i="97"/>
  <c r="H127" i="97"/>
  <c r="G127" i="97"/>
  <c r="F127" i="97"/>
  <c r="H126" i="97"/>
  <c r="G126" i="97"/>
  <c r="F126" i="97"/>
  <c r="H125" i="97"/>
  <c r="G125" i="97"/>
  <c r="F125" i="97"/>
  <c r="H124" i="97"/>
  <c r="G124" i="97"/>
  <c r="F124" i="97"/>
  <c r="H123" i="97"/>
  <c r="G123" i="97"/>
  <c r="F123" i="97"/>
  <c r="H122" i="97"/>
  <c r="G122" i="97"/>
  <c r="F122" i="97"/>
  <c r="H121" i="97"/>
  <c r="G121" i="97"/>
  <c r="F121" i="97"/>
  <c r="H120" i="97"/>
  <c r="G120" i="97"/>
  <c r="F120" i="97"/>
  <c r="H119" i="97"/>
  <c r="G119" i="97"/>
  <c r="F119" i="97"/>
  <c r="H118" i="97"/>
  <c r="G118" i="97"/>
  <c r="F118" i="97"/>
  <c r="H117" i="97"/>
  <c r="G117" i="97"/>
  <c r="F117" i="97"/>
  <c r="H116" i="97"/>
  <c r="H115" i="97"/>
  <c r="G115" i="97"/>
  <c r="F115" i="97"/>
  <c r="H114" i="97"/>
  <c r="G114" i="97"/>
  <c r="F114" i="97"/>
  <c r="H113" i="97"/>
  <c r="G113" i="97"/>
  <c r="F113" i="97"/>
  <c r="H112" i="97"/>
  <c r="G112" i="97"/>
  <c r="F112" i="97"/>
  <c r="H111" i="97"/>
  <c r="G111" i="97"/>
  <c r="F111" i="97"/>
  <c r="H109" i="97"/>
  <c r="G109" i="97"/>
  <c r="F109" i="97"/>
  <c r="H108" i="97"/>
  <c r="G108" i="97"/>
  <c r="F108" i="97"/>
  <c r="H107" i="97"/>
  <c r="G107" i="97"/>
  <c r="F107" i="97"/>
  <c r="H106" i="97"/>
  <c r="G106" i="97"/>
  <c r="F106" i="97"/>
  <c r="H105" i="97"/>
  <c r="G105" i="97"/>
  <c r="F105" i="97"/>
  <c r="H104" i="97"/>
  <c r="G104" i="97"/>
  <c r="F104" i="97"/>
  <c r="H103" i="97"/>
  <c r="G103" i="97"/>
  <c r="F103" i="97"/>
  <c r="H102" i="97"/>
  <c r="G102" i="97"/>
  <c r="F102" i="97"/>
  <c r="H101" i="97"/>
  <c r="G101" i="97"/>
  <c r="F101" i="97"/>
  <c r="H100" i="97"/>
  <c r="G100" i="97"/>
  <c r="F100" i="97"/>
  <c r="H99" i="97"/>
  <c r="G99" i="97"/>
  <c r="F99" i="97"/>
  <c r="H98" i="97"/>
  <c r="G98" i="97"/>
  <c r="F98" i="97"/>
  <c r="H97" i="97"/>
  <c r="G97" i="97"/>
  <c r="F97" i="97"/>
  <c r="H96" i="97"/>
  <c r="G96" i="97"/>
  <c r="F96" i="97"/>
  <c r="H95" i="97"/>
  <c r="G95" i="97"/>
  <c r="F95" i="97"/>
  <c r="H94" i="97"/>
  <c r="G94" i="97"/>
  <c r="F94" i="97"/>
  <c r="H93" i="97"/>
  <c r="G93" i="97"/>
  <c r="F93" i="97"/>
  <c r="H92" i="97"/>
  <c r="G92" i="97"/>
  <c r="F92" i="97"/>
  <c r="H91" i="97"/>
  <c r="G91" i="97"/>
  <c r="F91" i="97"/>
  <c r="H90" i="97"/>
  <c r="G90" i="97"/>
  <c r="F90" i="97"/>
  <c r="H89" i="97"/>
  <c r="G89" i="97"/>
  <c r="F89" i="97"/>
  <c r="H88" i="97"/>
  <c r="G88" i="97"/>
  <c r="F88" i="97"/>
  <c r="H87" i="97"/>
  <c r="G87" i="97"/>
  <c r="F87" i="97"/>
  <c r="H86" i="97"/>
  <c r="G86" i="97"/>
  <c r="F86" i="97"/>
  <c r="H85" i="97"/>
  <c r="G85" i="97"/>
  <c r="F85" i="97"/>
  <c r="H84" i="97"/>
  <c r="G84" i="97"/>
  <c r="F84" i="97"/>
  <c r="H83" i="97"/>
  <c r="H82" i="97"/>
  <c r="H81" i="97"/>
  <c r="G81" i="97"/>
  <c r="F81" i="97"/>
  <c r="H80" i="97"/>
  <c r="G80" i="97"/>
  <c r="F80" i="97"/>
  <c r="H79" i="97"/>
  <c r="G79" i="97"/>
  <c r="F79" i="97"/>
  <c r="H78" i="97"/>
  <c r="G78" i="97"/>
  <c r="F78" i="97"/>
  <c r="H77" i="97"/>
  <c r="G77" i="97"/>
  <c r="F77" i="97"/>
  <c r="H76" i="97"/>
  <c r="G76" i="97"/>
  <c r="F76" i="97"/>
  <c r="H75" i="97"/>
  <c r="G75" i="97"/>
  <c r="F75" i="97"/>
  <c r="H74" i="97"/>
  <c r="G74" i="97"/>
  <c r="F74" i="97"/>
  <c r="H73" i="97"/>
  <c r="G73" i="97"/>
  <c r="F73" i="97"/>
  <c r="H72" i="97"/>
  <c r="G72" i="97"/>
  <c r="F72" i="97"/>
  <c r="H71" i="97"/>
  <c r="G71" i="97"/>
  <c r="F71" i="97"/>
  <c r="H70" i="97"/>
  <c r="G70" i="97"/>
  <c r="F70" i="97"/>
  <c r="H69" i="97"/>
  <c r="G69" i="97"/>
  <c r="F69" i="97"/>
  <c r="H68" i="97"/>
  <c r="G68" i="97"/>
  <c r="F68" i="97"/>
  <c r="H67" i="97"/>
  <c r="G67" i="97"/>
  <c r="F67" i="97"/>
  <c r="H66" i="97"/>
  <c r="G66" i="97"/>
  <c r="F66" i="97"/>
  <c r="H65" i="97"/>
  <c r="G65" i="97"/>
  <c r="F65" i="97"/>
  <c r="H64" i="97"/>
  <c r="G64" i="97"/>
  <c r="F64" i="97"/>
  <c r="H63" i="97"/>
  <c r="G63" i="97"/>
  <c r="F63" i="97"/>
  <c r="H62" i="97"/>
  <c r="G62" i="97"/>
  <c r="F62" i="97"/>
  <c r="G61" i="97"/>
  <c r="H60" i="97"/>
  <c r="G60" i="97"/>
  <c r="F60" i="97"/>
  <c r="H59" i="97"/>
  <c r="G59" i="97"/>
  <c r="F59" i="97"/>
  <c r="H58" i="97"/>
  <c r="G58" i="97"/>
  <c r="F58" i="97"/>
  <c r="H57" i="97"/>
  <c r="G57" i="97"/>
  <c r="F57" i="97"/>
  <c r="H56" i="97"/>
  <c r="G56" i="97"/>
  <c r="F56" i="97"/>
  <c r="H55" i="97"/>
  <c r="G55" i="97"/>
  <c r="F55" i="97"/>
  <c r="H54" i="97"/>
  <c r="G54" i="97"/>
  <c r="F54" i="97"/>
  <c r="H53" i="97"/>
  <c r="G53" i="97"/>
  <c r="F53" i="97"/>
  <c r="H52" i="97"/>
  <c r="G52" i="97"/>
  <c r="F52" i="97"/>
  <c r="H51" i="97"/>
  <c r="G51" i="97"/>
  <c r="F51" i="97"/>
  <c r="H50" i="97"/>
  <c r="G50" i="97"/>
  <c r="F50" i="97"/>
  <c r="H49" i="97"/>
  <c r="G49" i="97"/>
  <c r="F49" i="97"/>
  <c r="H48" i="97"/>
  <c r="G48" i="97"/>
  <c r="F48" i="97"/>
  <c r="H47" i="97"/>
  <c r="G47" i="97"/>
  <c r="F47" i="97"/>
  <c r="H46" i="97"/>
  <c r="G46" i="97"/>
  <c r="F46" i="97"/>
  <c r="H45" i="97"/>
  <c r="G45" i="97"/>
  <c r="F45" i="97"/>
  <c r="H44" i="97"/>
  <c r="G44" i="97"/>
  <c r="F44" i="97"/>
  <c r="H43" i="97"/>
  <c r="G43" i="97"/>
  <c r="F43" i="97"/>
  <c r="H42" i="97"/>
  <c r="G42" i="97"/>
  <c r="F42" i="97"/>
  <c r="H41" i="97"/>
  <c r="G41" i="97"/>
  <c r="F41" i="97"/>
  <c r="H40" i="97"/>
  <c r="G40" i="97"/>
  <c r="F40" i="97"/>
  <c r="H39" i="97"/>
  <c r="G39" i="97"/>
  <c r="F39" i="97"/>
  <c r="H38" i="97"/>
  <c r="G38" i="97"/>
  <c r="F38" i="97"/>
  <c r="H37" i="97"/>
  <c r="G37" i="97"/>
  <c r="F37" i="97"/>
  <c r="H36" i="97"/>
  <c r="G36" i="97"/>
  <c r="F36" i="97"/>
  <c r="H35" i="97"/>
  <c r="G35" i="97"/>
  <c r="F35" i="97"/>
  <c r="H34" i="97"/>
  <c r="G34" i="97"/>
  <c r="F34" i="97"/>
  <c r="H33" i="97"/>
  <c r="G33" i="97"/>
  <c r="F33" i="97"/>
  <c r="H32" i="97"/>
  <c r="G32" i="97"/>
  <c r="F32" i="97"/>
  <c r="H31" i="97"/>
  <c r="G31" i="97"/>
  <c r="F31" i="97"/>
  <c r="H30" i="97"/>
  <c r="G30" i="97"/>
  <c r="F30" i="97"/>
  <c r="H29" i="97"/>
  <c r="G29" i="97"/>
  <c r="F29" i="97"/>
  <c r="H28" i="97"/>
  <c r="G28" i="97"/>
  <c r="F28" i="97"/>
  <c r="H27" i="97"/>
  <c r="G27" i="97"/>
  <c r="F27" i="97"/>
  <c r="H26" i="97"/>
  <c r="G26" i="97"/>
  <c r="F26" i="97"/>
  <c r="H25" i="97"/>
  <c r="G25" i="97"/>
  <c r="F25" i="97"/>
  <c r="H24" i="97"/>
  <c r="G24" i="97"/>
  <c r="F24" i="97"/>
  <c r="H23" i="97"/>
  <c r="G23" i="97"/>
  <c r="F23" i="97"/>
  <c r="H22" i="97"/>
  <c r="G22" i="97"/>
  <c r="F22" i="97"/>
  <c r="H21" i="97"/>
  <c r="G21" i="97"/>
  <c r="F21" i="97"/>
  <c r="H20" i="97"/>
  <c r="G20" i="97"/>
  <c r="F20" i="97"/>
  <c r="H19" i="97"/>
  <c r="G19" i="97"/>
  <c r="F19" i="97"/>
  <c r="H18" i="97"/>
  <c r="G18" i="97"/>
  <c r="F18" i="97"/>
  <c r="H17" i="97"/>
  <c r="G17" i="97"/>
  <c r="F17" i="97"/>
  <c r="H16" i="97"/>
  <c r="G16" i="97"/>
  <c r="F16" i="97"/>
  <c r="H15" i="97"/>
  <c r="G15" i="97"/>
  <c r="F15" i="97"/>
  <c r="H14" i="97"/>
  <c r="G14" i="97"/>
  <c r="F14" i="97"/>
  <c r="H13" i="97"/>
  <c r="G13" i="97"/>
  <c r="F13" i="97"/>
  <c r="H12" i="97"/>
  <c r="G12" i="97"/>
  <c r="F12" i="97"/>
  <c r="H11" i="97"/>
  <c r="G11" i="97"/>
  <c r="F11" i="97"/>
  <c r="E5" i="97"/>
  <c r="E4" i="97"/>
  <c r="F111" i="96"/>
  <c r="H111" i="96"/>
  <c r="G111" i="96"/>
  <c r="H116" i="96"/>
  <c r="G193" i="96"/>
  <c r="H192" i="96"/>
  <c r="G192" i="96"/>
  <c r="F192" i="96"/>
  <c r="H191" i="96"/>
  <c r="G191" i="96"/>
  <c r="F191" i="96"/>
  <c r="H190" i="96"/>
  <c r="G190" i="96"/>
  <c r="F190" i="96"/>
  <c r="H189" i="96"/>
  <c r="G189" i="96"/>
  <c r="F189" i="96"/>
  <c r="H188" i="96"/>
  <c r="G188" i="96"/>
  <c r="F188" i="96"/>
  <c r="H187" i="96"/>
  <c r="G187" i="96"/>
  <c r="F187" i="96"/>
  <c r="H186" i="96"/>
  <c r="G186" i="96"/>
  <c r="F186" i="96"/>
  <c r="H185" i="96"/>
  <c r="G185" i="96"/>
  <c r="F185" i="96"/>
  <c r="H184" i="96"/>
  <c r="G184" i="96"/>
  <c r="F184" i="96"/>
  <c r="H183" i="96"/>
  <c r="G183" i="96"/>
  <c r="F183" i="96"/>
  <c r="H182" i="96"/>
  <c r="G182" i="96"/>
  <c r="F182" i="96"/>
  <c r="H181" i="96"/>
  <c r="G181" i="96"/>
  <c r="F181" i="96"/>
  <c r="H180" i="96"/>
  <c r="G180" i="96"/>
  <c r="F180" i="96"/>
  <c r="H179" i="96"/>
  <c r="G179" i="96"/>
  <c r="F179" i="96"/>
  <c r="H178" i="96"/>
  <c r="G178" i="96"/>
  <c r="F178" i="96"/>
  <c r="H177" i="96"/>
  <c r="G177" i="96"/>
  <c r="F177" i="96"/>
  <c r="H176" i="96"/>
  <c r="G176" i="96"/>
  <c r="F176" i="96"/>
  <c r="H175" i="96"/>
  <c r="G175" i="96"/>
  <c r="F175" i="96"/>
  <c r="H174" i="96"/>
  <c r="G174" i="96"/>
  <c r="F174" i="96"/>
  <c r="H173" i="96"/>
  <c r="G173" i="96"/>
  <c r="F173" i="96"/>
  <c r="H172" i="96"/>
  <c r="G172" i="96"/>
  <c r="F172" i="96"/>
  <c r="H171" i="96"/>
  <c r="G171" i="96"/>
  <c r="F171" i="96"/>
  <c r="H170" i="96"/>
  <c r="G170" i="96"/>
  <c r="F170" i="96"/>
  <c r="H169" i="96"/>
  <c r="G169" i="96"/>
  <c r="F169" i="96"/>
  <c r="H168" i="96"/>
  <c r="G168" i="96"/>
  <c r="F168" i="96"/>
  <c r="H167" i="96"/>
  <c r="G167" i="96"/>
  <c r="F167" i="96"/>
  <c r="H166" i="96"/>
  <c r="G166" i="96"/>
  <c r="F166" i="96"/>
  <c r="H165" i="96"/>
  <c r="G165" i="96"/>
  <c r="F165" i="96"/>
  <c r="H164" i="96"/>
  <c r="G164" i="96"/>
  <c r="F164" i="96"/>
  <c r="H163" i="96"/>
  <c r="G163" i="96"/>
  <c r="F163" i="96"/>
  <c r="H162" i="96"/>
  <c r="G162" i="96"/>
  <c r="F162" i="96"/>
  <c r="H161" i="96"/>
  <c r="G161" i="96"/>
  <c r="F161" i="96"/>
  <c r="H160" i="96"/>
  <c r="G160" i="96"/>
  <c r="F160" i="96"/>
  <c r="H159" i="96"/>
  <c r="G159" i="96"/>
  <c r="F159" i="96"/>
  <c r="H158" i="96"/>
  <c r="G158" i="96"/>
  <c r="F158" i="96"/>
  <c r="H157" i="96"/>
  <c r="G157" i="96"/>
  <c r="F157" i="96"/>
  <c r="H156" i="96"/>
  <c r="G156" i="96"/>
  <c r="F156" i="96"/>
  <c r="H155" i="96"/>
  <c r="G155" i="96"/>
  <c r="F155" i="96"/>
  <c r="H154" i="96"/>
  <c r="G154" i="96"/>
  <c r="F154" i="96"/>
  <c r="H153" i="96"/>
  <c r="G153" i="96"/>
  <c r="F153" i="96"/>
  <c r="H152" i="96"/>
  <c r="G152" i="96"/>
  <c r="F152" i="96"/>
  <c r="H151" i="96"/>
  <c r="G151" i="96"/>
  <c r="F151" i="96"/>
  <c r="H150" i="96"/>
  <c r="G150" i="96"/>
  <c r="F150" i="96"/>
  <c r="H149" i="96"/>
  <c r="G149" i="96"/>
  <c r="F149" i="96"/>
  <c r="H148" i="96"/>
  <c r="G148" i="96"/>
  <c r="F148" i="96"/>
  <c r="H147" i="96"/>
  <c r="G147" i="96"/>
  <c r="F147" i="96"/>
  <c r="H146" i="96"/>
  <c r="G146" i="96"/>
  <c r="F146" i="96"/>
  <c r="H145" i="96"/>
  <c r="G145" i="96"/>
  <c r="F145" i="96"/>
  <c r="H144" i="96"/>
  <c r="G144" i="96"/>
  <c r="F144" i="96"/>
  <c r="H143" i="96"/>
  <c r="G143" i="96"/>
  <c r="F143" i="96"/>
  <c r="H142" i="96"/>
  <c r="G142" i="96"/>
  <c r="F142" i="96"/>
  <c r="H141" i="96"/>
  <c r="G141" i="96"/>
  <c r="F141" i="96"/>
  <c r="H140" i="96"/>
  <c r="G140" i="96"/>
  <c r="F140" i="96"/>
  <c r="H139" i="96"/>
  <c r="G139" i="96"/>
  <c r="F139" i="96"/>
  <c r="H138" i="96"/>
  <c r="G138" i="96"/>
  <c r="F138" i="96"/>
  <c r="H137" i="96"/>
  <c r="G137" i="96"/>
  <c r="F137" i="96"/>
  <c r="H136" i="96"/>
  <c r="G136" i="96"/>
  <c r="F136" i="96"/>
  <c r="H135" i="96"/>
  <c r="G135" i="96"/>
  <c r="F135" i="96"/>
  <c r="H134" i="96"/>
  <c r="G134" i="96"/>
  <c r="F134" i="96"/>
  <c r="H133" i="96"/>
  <c r="G133" i="96"/>
  <c r="F133" i="96"/>
  <c r="H132" i="96"/>
  <c r="G132" i="96"/>
  <c r="F132" i="96"/>
  <c r="H131" i="96"/>
  <c r="G131" i="96"/>
  <c r="F131" i="96"/>
  <c r="H130" i="96"/>
  <c r="G130" i="96"/>
  <c r="F130" i="96"/>
  <c r="H129" i="96"/>
  <c r="G129" i="96"/>
  <c r="F129" i="96"/>
  <c r="H128" i="96"/>
  <c r="G128" i="96"/>
  <c r="F128" i="96"/>
  <c r="H127" i="96"/>
  <c r="G127" i="96"/>
  <c r="F127" i="96"/>
  <c r="H126" i="96"/>
  <c r="G126" i="96"/>
  <c r="F126" i="96"/>
  <c r="H125" i="96"/>
  <c r="G125" i="96"/>
  <c r="F125" i="96"/>
  <c r="H124" i="96"/>
  <c r="G124" i="96"/>
  <c r="F124" i="96"/>
  <c r="H123" i="96"/>
  <c r="G123" i="96"/>
  <c r="F123" i="96"/>
  <c r="H122" i="96"/>
  <c r="G122" i="96"/>
  <c r="F122" i="96"/>
  <c r="H121" i="96"/>
  <c r="G121" i="96"/>
  <c r="F121" i="96"/>
  <c r="H120" i="96"/>
  <c r="G120" i="96"/>
  <c r="F120" i="96"/>
  <c r="H119" i="96"/>
  <c r="G119" i="96"/>
  <c r="F119" i="96"/>
  <c r="H118" i="96"/>
  <c r="G118" i="96"/>
  <c r="F118" i="96"/>
  <c r="H117" i="96"/>
  <c r="G117" i="96"/>
  <c r="F117" i="96"/>
  <c r="H115" i="96"/>
  <c r="G115" i="96"/>
  <c r="F115" i="96"/>
  <c r="H114" i="96"/>
  <c r="G114" i="96"/>
  <c r="F114" i="96"/>
  <c r="H113" i="96"/>
  <c r="G113" i="96"/>
  <c r="F113" i="96"/>
  <c r="H112" i="96"/>
  <c r="G112" i="96"/>
  <c r="F112" i="96"/>
  <c r="H109" i="96"/>
  <c r="G109" i="96"/>
  <c r="F109" i="96"/>
  <c r="H108" i="96"/>
  <c r="G108" i="96"/>
  <c r="F108" i="96"/>
  <c r="H107" i="96"/>
  <c r="G107" i="96"/>
  <c r="F107" i="96"/>
  <c r="H106" i="96"/>
  <c r="G106" i="96"/>
  <c r="F106" i="96"/>
  <c r="H105" i="96"/>
  <c r="G105" i="96"/>
  <c r="F105" i="96"/>
  <c r="H104" i="96"/>
  <c r="G104" i="96"/>
  <c r="F104" i="96"/>
  <c r="H103" i="96"/>
  <c r="G103" i="96"/>
  <c r="F103" i="96"/>
  <c r="H102" i="96"/>
  <c r="G102" i="96"/>
  <c r="F102" i="96"/>
  <c r="H101" i="96"/>
  <c r="G101" i="96"/>
  <c r="F101" i="96"/>
  <c r="H100" i="96"/>
  <c r="G100" i="96"/>
  <c r="F100" i="96"/>
  <c r="H99" i="96"/>
  <c r="G99" i="96"/>
  <c r="F99" i="96"/>
  <c r="H98" i="96"/>
  <c r="G98" i="96"/>
  <c r="F98" i="96"/>
  <c r="H97" i="96"/>
  <c r="G97" i="96"/>
  <c r="F97" i="96"/>
  <c r="H96" i="96"/>
  <c r="G96" i="96"/>
  <c r="F96" i="96"/>
  <c r="H95" i="96"/>
  <c r="G95" i="96"/>
  <c r="F95" i="96"/>
  <c r="H94" i="96"/>
  <c r="G94" i="96"/>
  <c r="F94" i="96"/>
  <c r="H93" i="96"/>
  <c r="G93" i="96"/>
  <c r="F93" i="96"/>
  <c r="H92" i="96"/>
  <c r="G92" i="96"/>
  <c r="F92" i="96"/>
  <c r="H91" i="96"/>
  <c r="G91" i="96"/>
  <c r="F91" i="96"/>
  <c r="H90" i="96"/>
  <c r="G90" i="96"/>
  <c r="F90" i="96"/>
  <c r="H89" i="96"/>
  <c r="G89" i="96"/>
  <c r="F89" i="96"/>
  <c r="H88" i="96"/>
  <c r="G88" i="96"/>
  <c r="F88" i="96"/>
  <c r="H87" i="96"/>
  <c r="G87" i="96"/>
  <c r="F87" i="96"/>
  <c r="H86" i="96"/>
  <c r="G86" i="96"/>
  <c r="F86" i="96"/>
  <c r="H85" i="96"/>
  <c r="G85" i="96"/>
  <c r="F85" i="96"/>
  <c r="H84" i="96"/>
  <c r="G84" i="96"/>
  <c r="F84" i="96"/>
  <c r="H83" i="96"/>
  <c r="H82" i="96"/>
  <c r="H81" i="96"/>
  <c r="G81" i="96"/>
  <c r="F81" i="96"/>
  <c r="H80" i="96"/>
  <c r="G80" i="96"/>
  <c r="F80" i="96"/>
  <c r="H79" i="96"/>
  <c r="G79" i="96"/>
  <c r="F79" i="96"/>
  <c r="H78" i="96"/>
  <c r="G78" i="96"/>
  <c r="F78" i="96"/>
  <c r="H77" i="96"/>
  <c r="G77" i="96"/>
  <c r="F77" i="96"/>
  <c r="H76" i="96"/>
  <c r="G76" i="96"/>
  <c r="F76" i="96"/>
  <c r="H75" i="96"/>
  <c r="G75" i="96"/>
  <c r="F75" i="96"/>
  <c r="H74" i="96"/>
  <c r="G74" i="96"/>
  <c r="F74" i="96"/>
  <c r="H73" i="96"/>
  <c r="G73" i="96"/>
  <c r="F73" i="96"/>
  <c r="H72" i="96"/>
  <c r="G72" i="96"/>
  <c r="F72" i="96"/>
  <c r="H71" i="96"/>
  <c r="G71" i="96"/>
  <c r="F71" i="96"/>
  <c r="H70" i="96"/>
  <c r="G70" i="96"/>
  <c r="F70" i="96"/>
  <c r="H69" i="96"/>
  <c r="G69" i="96"/>
  <c r="F69" i="96"/>
  <c r="H68" i="96"/>
  <c r="G68" i="96"/>
  <c r="F68" i="96"/>
  <c r="H67" i="96"/>
  <c r="G67" i="96"/>
  <c r="F67" i="96"/>
  <c r="H66" i="96"/>
  <c r="G66" i="96"/>
  <c r="F66" i="96"/>
  <c r="H65" i="96"/>
  <c r="G65" i="96"/>
  <c r="F65" i="96"/>
  <c r="H64" i="96"/>
  <c r="G64" i="96"/>
  <c r="F64" i="96"/>
  <c r="H63" i="96"/>
  <c r="G63" i="96"/>
  <c r="F63" i="96"/>
  <c r="H62" i="96"/>
  <c r="G62" i="96"/>
  <c r="F62" i="96"/>
  <c r="G61" i="96"/>
  <c r="H60" i="96"/>
  <c r="G60" i="96"/>
  <c r="F60" i="96"/>
  <c r="H59" i="96"/>
  <c r="G59" i="96"/>
  <c r="F59" i="96"/>
  <c r="H58" i="96"/>
  <c r="G58" i="96"/>
  <c r="F58" i="96"/>
  <c r="H57" i="96"/>
  <c r="G57" i="96"/>
  <c r="F57" i="96"/>
  <c r="H56" i="96"/>
  <c r="G56" i="96"/>
  <c r="F56" i="96"/>
  <c r="H55" i="96"/>
  <c r="G55" i="96"/>
  <c r="F55" i="96"/>
  <c r="H54" i="96"/>
  <c r="G54" i="96"/>
  <c r="F54" i="96"/>
  <c r="H53" i="96"/>
  <c r="G53" i="96"/>
  <c r="F53" i="96"/>
  <c r="H52" i="96"/>
  <c r="G52" i="96"/>
  <c r="F52" i="96"/>
  <c r="H51" i="96"/>
  <c r="G51" i="96"/>
  <c r="F51" i="96"/>
  <c r="H50" i="96"/>
  <c r="G50" i="96"/>
  <c r="F50" i="96"/>
  <c r="H49" i="96"/>
  <c r="G49" i="96"/>
  <c r="F49" i="96"/>
  <c r="H48" i="96"/>
  <c r="G48" i="96"/>
  <c r="F48" i="96"/>
  <c r="H47" i="96"/>
  <c r="G47" i="96"/>
  <c r="F47" i="96"/>
  <c r="H46" i="96"/>
  <c r="G46" i="96"/>
  <c r="F46" i="96"/>
  <c r="H45" i="96"/>
  <c r="G45" i="96"/>
  <c r="F45" i="96"/>
  <c r="H44" i="96"/>
  <c r="G44" i="96"/>
  <c r="F44" i="96"/>
  <c r="H43" i="96"/>
  <c r="G43" i="96"/>
  <c r="F43" i="96"/>
  <c r="H42" i="96"/>
  <c r="G42" i="96"/>
  <c r="F42" i="96"/>
  <c r="H41" i="96"/>
  <c r="G41" i="96"/>
  <c r="F41" i="96"/>
  <c r="H40" i="96"/>
  <c r="G40" i="96"/>
  <c r="F40" i="96"/>
  <c r="H39" i="96"/>
  <c r="G39" i="96"/>
  <c r="F39" i="96"/>
  <c r="H38" i="96"/>
  <c r="G38" i="96"/>
  <c r="F38" i="96"/>
  <c r="H37" i="96"/>
  <c r="G37" i="96"/>
  <c r="F37" i="96"/>
  <c r="H36" i="96"/>
  <c r="G36" i="96"/>
  <c r="F36" i="96"/>
  <c r="H35" i="96"/>
  <c r="G35" i="96"/>
  <c r="F35" i="96"/>
  <c r="H34" i="96"/>
  <c r="G34" i="96"/>
  <c r="F34" i="96"/>
  <c r="H33" i="96"/>
  <c r="G33" i="96"/>
  <c r="F33" i="96"/>
  <c r="H32" i="96"/>
  <c r="G32" i="96"/>
  <c r="F32" i="96"/>
  <c r="H31" i="96"/>
  <c r="G31" i="96"/>
  <c r="F31" i="96"/>
  <c r="H30" i="96"/>
  <c r="G30" i="96"/>
  <c r="F30" i="96"/>
  <c r="H29" i="96"/>
  <c r="G29" i="96"/>
  <c r="F29" i="96"/>
  <c r="H28" i="96"/>
  <c r="G28" i="96"/>
  <c r="F28" i="96"/>
  <c r="H27" i="96"/>
  <c r="G27" i="96"/>
  <c r="F27" i="96"/>
  <c r="H26" i="96"/>
  <c r="G26" i="96"/>
  <c r="F26" i="96"/>
  <c r="H25" i="96"/>
  <c r="G25" i="96"/>
  <c r="F25" i="96"/>
  <c r="H24" i="96"/>
  <c r="G24" i="96"/>
  <c r="F24" i="96"/>
  <c r="H23" i="96"/>
  <c r="G23" i="96"/>
  <c r="F23" i="96"/>
  <c r="H22" i="96"/>
  <c r="G22" i="96"/>
  <c r="F22" i="96"/>
  <c r="H21" i="96"/>
  <c r="G21" i="96"/>
  <c r="F21" i="96"/>
  <c r="H20" i="96"/>
  <c r="G20" i="96"/>
  <c r="F20" i="96"/>
  <c r="H19" i="96"/>
  <c r="G19" i="96"/>
  <c r="F19" i="96"/>
  <c r="H18" i="96"/>
  <c r="G18" i="96"/>
  <c r="F18" i="96"/>
  <c r="H17" i="96"/>
  <c r="G17" i="96"/>
  <c r="F17" i="96"/>
  <c r="H16" i="96"/>
  <c r="G16" i="96"/>
  <c r="F16" i="96"/>
  <c r="H15" i="96"/>
  <c r="G15" i="96"/>
  <c r="F15" i="96"/>
  <c r="H14" i="96"/>
  <c r="G14" i="96"/>
  <c r="F14" i="96"/>
  <c r="H13" i="96"/>
  <c r="G13" i="96"/>
  <c r="F13" i="96"/>
  <c r="H12" i="96"/>
  <c r="G12" i="96"/>
  <c r="F12" i="96"/>
  <c r="H11" i="96"/>
  <c r="G11" i="96"/>
  <c r="F11" i="96"/>
  <c r="E5" i="96"/>
  <c r="E4" i="96"/>
  <c r="H153" i="95"/>
  <c r="G191" i="95"/>
  <c r="H190" i="95"/>
  <c r="G190" i="95"/>
  <c r="F190" i="95"/>
  <c r="H189" i="95"/>
  <c r="G189" i="95"/>
  <c r="F189" i="95"/>
  <c r="H188" i="95"/>
  <c r="G188" i="95"/>
  <c r="F188" i="95"/>
  <c r="H187" i="95"/>
  <c r="G187" i="95"/>
  <c r="F187" i="95"/>
  <c r="H186" i="95"/>
  <c r="G186" i="95"/>
  <c r="F186" i="95"/>
  <c r="H185" i="95"/>
  <c r="G185" i="95"/>
  <c r="F185" i="95"/>
  <c r="H184" i="95"/>
  <c r="G184" i="95"/>
  <c r="F184" i="95"/>
  <c r="H183" i="95"/>
  <c r="G183" i="95"/>
  <c r="F183" i="95"/>
  <c r="H182" i="95"/>
  <c r="G182" i="95"/>
  <c r="F182" i="95"/>
  <c r="H181" i="95"/>
  <c r="G181" i="95"/>
  <c r="F181" i="95"/>
  <c r="H180" i="95"/>
  <c r="G180" i="95"/>
  <c r="F180" i="95"/>
  <c r="H179" i="95"/>
  <c r="G179" i="95"/>
  <c r="F179" i="95"/>
  <c r="H178" i="95"/>
  <c r="G178" i="95"/>
  <c r="F178" i="95"/>
  <c r="H177" i="95"/>
  <c r="G177" i="95"/>
  <c r="F177" i="95"/>
  <c r="H176" i="95"/>
  <c r="G176" i="95"/>
  <c r="F176" i="95"/>
  <c r="H175" i="95"/>
  <c r="G175" i="95"/>
  <c r="F175" i="95"/>
  <c r="H174" i="95"/>
  <c r="G174" i="95"/>
  <c r="F174" i="95"/>
  <c r="H173" i="95"/>
  <c r="G173" i="95"/>
  <c r="F173" i="95"/>
  <c r="H172" i="95"/>
  <c r="G172" i="95"/>
  <c r="F172" i="95"/>
  <c r="H171" i="95"/>
  <c r="G171" i="95"/>
  <c r="F171" i="95"/>
  <c r="H170" i="95"/>
  <c r="G170" i="95"/>
  <c r="F170" i="95"/>
  <c r="H169" i="95"/>
  <c r="G169" i="95"/>
  <c r="F169" i="95"/>
  <c r="H168" i="95"/>
  <c r="G168" i="95"/>
  <c r="F168" i="95"/>
  <c r="H167" i="95"/>
  <c r="G167" i="95"/>
  <c r="F167" i="95"/>
  <c r="H166" i="95"/>
  <c r="G166" i="95"/>
  <c r="F166" i="95"/>
  <c r="H165" i="95"/>
  <c r="G165" i="95"/>
  <c r="F165" i="95"/>
  <c r="H164" i="95"/>
  <c r="G164" i="95"/>
  <c r="F164" i="95"/>
  <c r="H163" i="95"/>
  <c r="G163" i="95"/>
  <c r="F163" i="95"/>
  <c r="H162" i="95"/>
  <c r="G162" i="95"/>
  <c r="F162" i="95"/>
  <c r="H161" i="95"/>
  <c r="G161" i="95"/>
  <c r="F161" i="95"/>
  <c r="H160" i="95"/>
  <c r="G160" i="95"/>
  <c r="F160" i="95"/>
  <c r="H159" i="95"/>
  <c r="G159" i="95"/>
  <c r="F159" i="95"/>
  <c r="H158" i="95"/>
  <c r="G158" i="95"/>
  <c r="F158" i="95"/>
  <c r="H157" i="95"/>
  <c r="G157" i="95"/>
  <c r="F157" i="95"/>
  <c r="H156" i="95"/>
  <c r="G156" i="95"/>
  <c r="F156" i="95"/>
  <c r="H155" i="95"/>
  <c r="G155" i="95"/>
  <c r="F155" i="95"/>
  <c r="H154" i="95"/>
  <c r="G154" i="95"/>
  <c r="F154" i="95"/>
  <c r="F153" i="95"/>
  <c r="H152" i="95"/>
  <c r="G152" i="95"/>
  <c r="F152" i="95"/>
  <c r="H151" i="95"/>
  <c r="G151" i="95"/>
  <c r="F151" i="95"/>
  <c r="H150" i="95"/>
  <c r="G150" i="95"/>
  <c r="F150" i="95"/>
  <c r="H149" i="95"/>
  <c r="G149" i="95"/>
  <c r="F149" i="95"/>
  <c r="H148" i="95"/>
  <c r="G148" i="95"/>
  <c r="F148" i="95"/>
  <c r="H147" i="95"/>
  <c r="G147" i="95"/>
  <c r="F147" i="95"/>
  <c r="H146" i="95"/>
  <c r="G146" i="95"/>
  <c r="F146" i="95"/>
  <c r="H145" i="95"/>
  <c r="G145" i="95"/>
  <c r="F145" i="95"/>
  <c r="H144" i="95"/>
  <c r="G144" i="95"/>
  <c r="F144" i="95"/>
  <c r="H143" i="95"/>
  <c r="G143" i="95"/>
  <c r="F143" i="95"/>
  <c r="H142" i="95"/>
  <c r="G142" i="95"/>
  <c r="F142" i="95"/>
  <c r="H141" i="95"/>
  <c r="G141" i="95"/>
  <c r="F141" i="95"/>
  <c r="H140" i="95"/>
  <c r="G140" i="95"/>
  <c r="F140" i="95"/>
  <c r="H139" i="95"/>
  <c r="G139" i="95"/>
  <c r="F139" i="95"/>
  <c r="H138" i="95"/>
  <c r="G138" i="95"/>
  <c r="F138" i="95"/>
  <c r="H137" i="95"/>
  <c r="G137" i="95"/>
  <c r="F137" i="95"/>
  <c r="H136" i="95"/>
  <c r="G136" i="95"/>
  <c r="F136" i="95"/>
  <c r="H135" i="95"/>
  <c r="G135" i="95"/>
  <c r="F135" i="95"/>
  <c r="H134" i="95"/>
  <c r="G134" i="95"/>
  <c r="F134" i="95"/>
  <c r="H133" i="95"/>
  <c r="G133" i="95"/>
  <c r="F133" i="95"/>
  <c r="H132" i="95"/>
  <c r="G132" i="95"/>
  <c r="F132" i="95"/>
  <c r="H131" i="95"/>
  <c r="G131" i="95"/>
  <c r="F131" i="95"/>
  <c r="H130" i="95"/>
  <c r="G130" i="95"/>
  <c r="F130" i="95"/>
  <c r="H129" i="95"/>
  <c r="G129" i="95"/>
  <c r="F129" i="95"/>
  <c r="H128" i="95"/>
  <c r="G128" i="95"/>
  <c r="F128" i="95"/>
  <c r="H127" i="95"/>
  <c r="G127" i="95"/>
  <c r="F127" i="95"/>
  <c r="H126" i="95"/>
  <c r="G126" i="95"/>
  <c r="F126" i="95"/>
  <c r="H125" i="95"/>
  <c r="G125" i="95"/>
  <c r="F125" i="95"/>
  <c r="H124" i="95"/>
  <c r="G124" i="95"/>
  <c r="F124" i="95"/>
  <c r="H123" i="95"/>
  <c r="G123" i="95"/>
  <c r="F123" i="95"/>
  <c r="H122" i="95"/>
  <c r="G122" i="95"/>
  <c r="F122" i="95"/>
  <c r="H121" i="95"/>
  <c r="G121" i="95"/>
  <c r="F121" i="95"/>
  <c r="H120" i="95"/>
  <c r="G120" i="95"/>
  <c r="F120" i="95"/>
  <c r="H119" i="95"/>
  <c r="G119" i="95"/>
  <c r="F119" i="95"/>
  <c r="H118" i="95"/>
  <c r="G118" i="95"/>
  <c r="F118" i="95"/>
  <c r="H117" i="95"/>
  <c r="G117" i="95"/>
  <c r="F117" i="95"/>
  <c r="H116" i="95"/>
  <c r="G116" i="95"/>
  <c r="F116" i="95"/>
  <c r="H115" i="95"/>
  <c r="G115" i="95"/>
  <c r="F115" i="95"/>
  <c r="H114" i="95"/>
  <c r="G114" i="95"/>
  <c r="F114" i="95"/>
  <c r="H113" i="95"/>
  <c r="G113" i="95"/>
  <c r="F113" i="95"/>
  <c r="H112" i="95"/>
  <c r="G112" i="95"/>
  <c r="F112" i="95"/>
  <c r="H111" i="95"/>
  <c r="G111" i="95"/>
  <c r="F111" i="95"/>
  <c r="H109" i="95"/>
  <c r="G109" i="95"/>
  <c r="F109" i="95"/>
  <c r="H108" i="95"/>
  <c r="G108" i="95"/>
  <c r="F108" i="95"/>
  <c r="H107" i="95"/>
  <c r="G107" i="95"/>
  <c r="F107" i="95"/>
  <c r="H106" i="95"/>
  <c r="G106" i="95"/>
  <c r="F106" i="95"/>
  <c r="H105" i="95"/>
  <c r="G105" i="95"/>
  <c r="F105" i="95"/>
  <c r="H104" i="95"/>
  <c r="G104" i="95"/>
  <c r="F104" i="95"/>
  <c r="H103" i="95"/>
  <c r="G103" i="95"/>
  <c r="F103" i="95"/>
  <c r="H102" i="95"/>
  <c r="G102" i="95"/>
  <c r="F102" i="95"/>
  <c r="H101" i="95"/>
  <c r="G101" i="95"/>
  <c r="F101" i="95"/>
  <c r="H100" i="95"/>
  <c r="G100" i="95"/>
  <c r="F100" i="95"/>
  <c r="H99" i="95"/>
  <c r="G99" i="95"/>
  <c r="F99" i="95"/>
  <c r="H98" i="95"/>
  <c r="G98" i="95"/>
  <c r="F98" i="95"/>
  <c r="H97" i="95"/>
  <c r="G97" i="95"/>
  <c r="F97" i="95"/>
  <c r="H96" i="95"/>
  <c r="G96" i="95"/>
  <c r="F96" i="95"/>
  <c r="H95" i="95"/>
  <c r="G95" i="95"/>
  <c r="F95" i="95"/>
  <c r="H94" i="95"/>
  <c r="G94" i="95"/>
  <c r="F94" i="95"/>
  <c r="H93" i="95"/>
  <c r="G93" i="95"/>
  <c r="F93" i="95"/>
  <c r="H92" i="95"/>
  <c r="G92" i="95"/>
  <c r="F92" i="95"/>
  <c r="H91" i="95"/>
  <c r="G91" i="95"/>
  <c r="F91" i="95"/>
  <c r="H90" i="95"/>
  <c r="G90" i="95"/>
  <c r="F90" i="95"/>
  <c r="H89" i="95"/>
  <c r="G89" i="95"/>
  <c r="F89" i="95"/>
  <c r="H88" i="95"/>
  <c r="G88" i="95"/>
  <c r="F88" i="95"/>
  <c r="H87" i="95"/>
  <c r="G87" i="95"/>
  <c r="F87" i="95"/>
  <c r="H86" i="95"/>
  <c r="G86" i="95"/>
  <c r="F86" i="95"/>
  <c r="H85" i="95"/>
  <c r="G85" i="95"/>
  <c r="F85" i="95"/>
  <c r="H84" i="95"/>
  <c r="G84" i="95"/>
  <c r="F84" i="95"/>
  <c r="H83" i="95"/>
  <c r="H82" i="95"/>
  <c r="H81" i="95"/>
  <c r="G81" i="95"/>
  <c r="F81" i="95"/>
  <c r="H80" i="95"/>
  <c r="G80" i="95"/>
  <c r="F80" i="95"/>
  <c r="H79" i="95"/>
  <c r="G79" i="95"/>
  <c r="F79" i="95"/>
  <c r="H78" i="95"/>
  <c r="G78" i="95"/>
  <c r="F78" i="95"/>
  <c r="H77" i="95"/>
  <c r="G77" i="95"/>
  <c r="F77" i="95"/>
  <c r="H76" i="95"/>
  <c r="G76" i="95"/>
  <c r="F76" i="95"/>
  <c r="H75" i="95"/>
  <c r="G75" i="95"/>
  <c r="F75" i="95"/>
  <c r="H74" i="95"/>
  <c r="G74" i="95"/>
  <c r="F74" i="95"/>
  <c r="H73" i="95"/>
  <c r="G73" i="95"/>
  <c r="F73" i="95"/>
  <c r="H72" i="95"/>
  <c r="G72" i="95"/>
  <c r="F72" i="95"/>
  <c r="H71" i="95"/>
  <c r="G71" i="95"/>
  <c r="F71" i="95"/>
  <c r="H70" i="95"/>
  <c r="G70" i="95"/>
  <c r="F70" i="95"/>
  <c r="H69" i="95"/>
  <c r="G69" i="95"/>
  <c r="F69" i="95"/>
  <c r="H68" i="95"/>
  <c r="G68" i="95"/>
  <c r="F68" i="95"/>
  <c r="H67" i="95"/>
  <c r="G67" i="95"/>
  <c r="F67" i="95"/>
  <c r="H66" i="95"/>
  <c r="G66" i="95"/>
  <c r="F66" i="95"/>
  <c r="H65" i="95"/>
  <c r="G65" i="95"/>
  <c r="F65" i="95"/>
  <c r="H64" i="95"/>
  <c r="G64" i="95"/>
  <c r="F64" i="95"/>
  <c r="H63" i="95"/>
  <c r="G63" i="95"/>
  <c r="F63" i="95"/>
  <c r="H62" i="95"/>
  <c r="G62" i="95"/>
  <c r="F62" i="95"/>
  <c r="G61" i="95"/>
  <c r="H60" i="95"/>
  <c r="G60" i="95"/>
  <c r="F60" i="95"/>
  <c r="H59" i="95"/>
  <c r="G59" i="95"/>
  <c r="F59" i="95"/>
  <c r="H58" i="95"/>
  <c r="G58" i="95"/>
  <c r="F58" i="95"/>
  <c r="H57" i="95"/>
  <c r="G57" i="95"/>
  <c r="F57" i="95"/>
  <c r="H56" i="95"/>
  <c r="G56" i="95"/>
  <c r="F56" i="95"/>
  <c r="H55" i="95"/>
  <c r="G55" i="95"/>
  <c r="F55" i="95"/>
  <c r="H54" i="95"/>
  <c r="G54" i="95"/>
  <c r="F54" i="95"/>
  <c r="H53" i="95"/>
  <c r="G53" i="95"/>
  <c r="F53" i="95"/>
  <c r="H52" i="95"/>
  <c r="G52" i="95"/>
  <c r="F52" i="95"/>
  <c r="H51" i="95"/>
  <c r="G51" i="95"/>
  <c r="F51" i="95"/>
  <c r="H50" i="95"/>
  <c r="G50" i="95"/>
  <c r="F50" i="95"/>
  <c r="H49" i="95"/>
  <c r="G49" i="95"/>
  <c r="F49" i="95"/>
  <c r="H48" i="95"/>
  <c r="G48" i="95"/>
  <c r="F48" i="95"/>
  <c r="H47" i="95"/>
  <c r="G47" i="95"/>
  <c r="F47" i="95"/>
  <c r="H46" i="95"/>
  <c r="G46" i="95"/>
  <c r="F46" i="95"/>
  <c r="H45" i="95"/>
  <c r="G45" i="95"/>
  <c r="F45" i="95"/>
  <c r="H44" i="95"/>
  <c r="G44" i="95"/>
  <c r="F44" i="95"/>
  <c r="H43" i="95"/>
  <c r="G43" i="95"/>
  <c r="F43" i="95"/>
  <c r="H42" i="95"/>
  <c r="G42" i="95"/>
  <c r="F42" i="95"/>
  <c r="H41" i="95"/>
  <c r="G41" i="95"/>
  <c r="F41" i="95"/>
  <c r="H40" i="95"/>
  <c r="G40" i="95"/>
  <c r="F40" i="95"/>
  <c r="H39" i="95"/>
  <c r="G39" i="95"/>
  <c r="F39" i="95"/>
  <c r="H38" i="95"/>
  <c r="G38" i="95"/>
  <c r="F38" i="95"/>
  <c r="H37" i="95"/>
  <c r="G37" i="95"/>
  <c r="F37" i="95"/>
  <c r="H36" i="95"/>
  <c r="G36" i="95"/>
  <c r="F36" i="95"/>
  <c r="H35" i="95"/>
  <c r="G35" i="95"/>
  <c r="F35" i="95"/>
  <c r="H34" i="95"/>
  <c r="G34" i="95"/>
  <c r="F34" i="95"/>
  <c r="H33" i="95"/>
  <c r="G33" i="95"/>
  <c r="F33" i="95"/>
  <c r="H32" i="95"/>
  <c r="G32" i="95"/>
  <c r="F32" i="95"/>
  <c r="H31" i="95"/>
  <c r="G31" i="95"/>
  <c r="F31" i="95"/>
  <c r="H30" i="95"/>
  <c r="G30" i="95"/>
  <c r="F30" i="95"/>
  <c r="H29" i="95"/>
  <c r="G29" i="95"/>
  <c r="F29" i="95"/>
  <c r="H28" i="95"/>
  <c r="G28" i="95"/>
  <c r="F28" i="95"/>
  <c r="H27" i="95"/>
  <c r="G27" i="95"/>
  <c r="F27" i="95"/>
  <c r="H26" i="95"/>
  <c r="G26" i="95"/>
  <c r="F26" i="95"/>
  <c r="H25" i="95"/>
  <c r="G25" i="95"/>
  <c r="F25" i="95"/>
  <c r="H24" i="95"/>
  <c r="G24" i="95"/>
  <c r="F24" i="95"/>
  <c r="H23" i="95"/>
  <c r="G23" i="95"/>
  <c r="F23" i="95"/>
  <c r="H22" i="95"/>
  <c r="G22" i="95"/>
  <c r="F22" i="95"/>
  <c r="H21" i="95"/>
  <c r="G21" i="95"/>
  <c r="F21" i="95"/>
  <c r="H20" i="95"/>
  <c r="G20" i="95"/>
  <c r="F20" i="95"/>
  <c r="H19" i="95"/>
  <c r="G19" i="95"/>
  <c r="F19" i="95"/>
  <c r="H18" i="95"/>
  <c r="G18" i="95"/>
  <c r="F18" i="95"/>
  <c r="H17" i="95"/>
  <c r="G17" i="95"/>
  <c r="F17" i="95"/>
  <c r="H16" i="95"/>
  <c r="G16" i="95"/>
  <c r="F16" i="95"/>
  <c r="H15" i="95"/>
  <c r="G15" i="95"/>
  <c r="F15" i="95"/>
  <c r="H14" i="95"/>
  <c r="G14" i="95"/>
  <c r="F14" i="95"/>
  <c r="H13" i="95"/>
  <c r="G13" i="95"/>
  <c r="F13" i="95"/>
  <c r="H12" i="95"/>
  <c r="G12" i="95"/>
  <c r="F12" i="95"/>
  <c r="H11" i="95"/>
  <c r="G11" i="95"/>
  <c r="F11" i="95"/>
  <c r="E5" i="95"/>
  <c r="E4" i="95"/>
  <c r="G190" i="94"/>
  <c r="H189" i="94"/>
  <c r="G189" i="94"/>
  <c r="F189" i="94"/>
  <c r="H188" i="94"/>
  <c r="G188" i="94"/>
  <c r="F188" i="94"/>
  <c r="H187" i="94"/>
  <c r="G187" i="94"/>
  <c r="F187" i="94"/>
  <c r="H186" i="94"/>
  <c r="G186" i="94"/>
  <c r="F186" i="94"/>
  <c r="H185" i="94"/>
  <c r="G185" i="94"/>
  <c r="F185" i="94"/>
  <c r="H184" i="94"/>
  <c r="G184" i="94"/>
  <c r="F184" i="94"/>
  <c r="H183" i="94"/>
  <c r="G183" i="94"/>
  <c r="F183" i="94"/>
  <c r="H182" i="94"/>
  <c r="G182" i="94"/>
  <c r="F182" i="94"/>
  <c r="H181" i="94"/>
  <c r="G181" i="94"/>
  <c r="F181" i="94"/>
  <c r="H180" i="94"/>
  <c r="G180" i="94"/>
  <c r="F180" i="94"/>
  <c r="H179" i="94"/>
  <c r="G179" i="94"/>
  <c r="F179" i="94"/>
  <c r="H178" i="94"/>
  <c r="G178" i="94"/>
  <c r="F178" i="94"/>
  <c r="H177" i="94"/>
  <c r="G177" i="94"/>
  <c r="F177" i="94"/>
  <c r="H176" i="94"/>
  <c r="G176" i="94"/>
  <c r="F176" i="94"/>
  <c r="H175" i="94"/>
  <c r="G175" i="94"/>
  <c r="F175" i="94"/>
  <c r="H174" i="94"/>
  <c r="G174" i="94"/>
  <c r="F174" i="94"/>
  <c r="H173" i="94"/>
  <c r="G173" i="94"/>
  <c r="F173" i="94"/>
  <c r="H172" i="94"/>
  <c r="G172" i="94"/>
  <c r="F172" i="94"/>
  <c r="H171" i="94"/>
  <c r="G171" i="94"/>
  <c r="F171" i="94"/>
  <c r="H170" i="94"/>
  <c r="G170" i="94"/>
  <c r="F170" i="94"/>
  <c r="H169" i="94"/>
  <c r="G169" i="94"/>
  <c r="F169" i="94"/>
  <c r="H168" i="94"/>
  <c r="G168" i="94"/>
  <c r="F168" i="94"/>
  <c r="H167" i="94"/>
  <c r="G167" i="94"/>
  <c r="F167" i="94"/>
  <c r="H166" i="94"/>
  <c r="G166" i="94"/>
  <c r="F166" i="94"/>
  <c r="H165" i="94"/>
  <c r="G165" i="94"/>
  <c r="F165" i="94"/>
  <c r="H164" i="94"/>
  <c r="G164" i="94"/>
  <c r="F164" i="94"/>
  <c r="H163" i="94"/>
  <c r="G163" i="94"/>
  <c r="F163" i="94"/>
  <c r="H162" i="94"/>
  <c r="G162" i="94"/>
  <c r="F162" i="94"/>
  <c r="H161" i="94"/>
  <c r="G161" i="94"/>
  <c r="F161" i="94"/>
  <c r="H160" i="94"/>
  <c r="G160" i="94"/>
  <c r="F160" i="94"/>
  <c r="H159" i="94"/>
  <c r="G159" i="94"/>
  <c r="F159" i="94"/>
  <c r="H158" i="94"/>
  <c r="G158" i="94"/>
  <c r="F158" i="94"/>
  <c r="H157" i="94"/>
  <c r="G157" i="94"/>
  <c r="F157" i="94"/>
  <c r="H156" i="94"/>
  <c r="G156" i="94"/>
  <c r="F156" i="94"/>
  <c r="H155" i="94"/>
  <c r="G155" i="94"/>
  <c r="F155" i="94"/>
  <c r="H154" i="94"/>
  <c r="G154" i="94"/>
  <c r="F154" i="94"/>
  <c r="H153" i="94"/>
  <c r="G153" i="94"/>
  <c r="F153" i="94"/>
  <c r="H152" i="94"/>
  <c r="G152" i="94"/>
  <c r="F152" i="94"/>
  <c r="H151" i="94"/>
  <c r="G151" i="94"/>
  <c r="F151" i="94"/>
  <c r="H150" i="94"/>
  <c r="G150" i="94"/>
  <c r="F150" i="94"/>
  <c r="H149" i="94"/>
  <c r="G149" i="94"/>
  <c r="F149" i="94"/>
  <c r="H148" i="94"/>
  <c r="G148" i="94"/>
  <c r="F148" i="94"/>
  <c r="H147" i="94"/>
  <c r="G147" i="94"/>
  <c r="F147" i="94"/>
  <c r="H146" i="94"/>
  <c r="G146" i="94"/>
  <c r="F146" i="94"/>
  <c r="H145" i="94"/>
  <c r="G145" i="94"/>
  <c r="F145" i="94"/>
  <c r="H144" i="94"/>
  <c r="G144" i="94"/>
  <c r="F144" i="94"/>
  <c r="H143" i="94"/>
  <c r="G143" i="94"/>
  <c r="F143" i="94"/>
  <c r="H142" i="94"/>
  <c r="G142" i="94"/>
  <c r="F142" i="94"/>
  <c r="H141" i="94"/>
  <c r="G141" i="94"/>
  <c r="F141" i="94"/>
  <c r="H140" i="94"/>
  <c r="G140" i="94"/>
  <c r="F140" i="94"/>
  <c r="H139" i="94"/>
  <c r="G139" i="94"/>
  <c r="F139" i="94"/>
  <c r="H138" i="94"/>
  <c r="G138" i="94"/>
  <c r="F138" i="94"/>
  <c r="H137" i="94"/>
  <c r="G137" i="94"/>
  <c r="F137" i="94"/>
  <c r="H136" i="94"/>
  <c r="G136" i="94"/>
  <c r="F136" i="94"/>
  <c r="H135" i="94"/>
  <c r="G135" i="94"/>
  <c r="F135" i="94"/>
  <c r="H134" i="94"/>
  <c r="G134" i="94"/>
  <c r="F134" i="94"/>
  <c r="H133" i="94"/>
  <c r="G133" i="94"/>
  <c r="F133" i="94"/>
  <c r="H132" i="94"/>
  <c r="G132" i="94"/>
  <c r="F132" i="94"/>
  <c r="H131" i="94"/>
  <c r="G131" i="94"/>
  <c r="F131" i="94"/>
  <c r="H130" i="94"/>
  <c r="G130" i="94"/>
  <c r="F130" i="94"/>
  <c r="H129" i="94"/>
  <c r="G129" i="94"/>
  <c r="F129" i="94"/>
  <c r="H128" i="94"/>
  <c r="G128" i="94"/>
  <c r="F128" i="94"/>
  <c r="H127" i="94"/>
  <c r="G127" i="94"/>
  <c r="F127" i="94"/>
  <c r="H126" i="94"/>
  <c r="G126" i="94"/>
  <c r="F126" i="94"/>
  <c r="H125" i="94"/>
  <c r="G125" i="94"/>
  <c r="F125" i="94"/>
  <c r="H124" i="94"/>
  <c r="G124" i="94"/>
  <c r="F124" i="94"/>
  <c r="H123" i="94"/>
  <c r="G123" i="94"/>
  <c r="F123" i="94"/>
  <c r="H122" i="94"/>
  <c r="G122" i="94"/>
  <c r="F122" i="94"/>
  <c r="H121" i="94"/>
  <c r="G121" i="94"/>
  <c r="F121" i="94"/>
  <c r="H120" i="94"/>
  <c r="G120" i="94"/>
  <c r="F120" i="94"/>
  <c r="H119" i="94"/>
  <c r="G119" i="94"/>
  <c r="F119" i="94"/>
  <c r="H118" i="94"/>
  <c r="G118" i="94"/>
  <c r="F118" i="94"/>
  <c r="H117" i="94"/>
  <c r="G117" i="94"/>
  <c r="F117" i="94"/>
  <c r="H116" i="94"/>
  <c r="G116" i="94"/>
  <c r="F116" i="94"/>
  <c r="H115" i="94"/>
  <c r="G115" i="94"/>
  <c r="F115" i="94"/>
  <c r="H114" i="94"/>
  <c r="G114" i="94"/>
  <c r="F114" i="94"/>
  <c r="H113" i="94"/>
  <c r="G113" i="94"/>
  <c r="F113" i="94"/>
  <c r="H112" i="94"/>
  <c r="G112" i="94"/>
  <c r="F112" i="94"/>
  <c r="H111" i="94"/>
  <c r="G111" i="94"/>
  <c r="F111" i="94"/>
  <c r="H110" i="94"/>
  <c r="G110" i="94"/>
  <c r="F110" i="94"/>
  <c r="H109" i="94"/>
  <c r="G109" i="94"/>
  <c r="F109" i="94"/>
  <c r="H108" i="94"/>
  <c r="G108" i="94"/>
  <c r="F108" i="94"/>
  <c r="H107" i="94"/>
  <c r="G107" i="94"/>
  <c r="F107" i="94"/>
  <c r="H106" i="94"/>
  <c r="G106" i="94"/>
  <c r="F106" i="94"/>
  <c r="H105" i="94"/>
  <c r="G105" i="94"/>
  <c r="F105" i="94"/>
  <c r="H104" i="94"/>
  <c r="G104" i="94"/>
  <c r="F104" i="94"/>
  <c r="H103" i="94"/>
  <c r="G103" i="94"/>
  <c r="F103" i="94"/>
  <c r="H102" i="94"/>
  <c r="G102" i="94"/>
  <c r="F102" i="94"/>
  <c r="H101" i="94"/>
  <c r="G101" i="94"/>
  <c r="F101" i="94"/>
  <c r="H100" i="94"/>
  <c r="G100" i="94"/>
  <c r="F100" i="94"/>
  <c r="H99" i="94"/>
  <c r="G99" i="94"/>
  <c r="F99" i="94"/>
  <c r="H98" i="94"/>
  <c r="G98" i="94"/>
  <c r="F98" i="94"/>
  <c r="H97" i="94"/>
  <c r="G97" i="94"/>
  <c r="F97" i="94"/>
  <c r="H96" i="94"/>
  <c r="G96" i="94"/>
  <c r="F96" i="94"/>
  <c r="H95" i="94"/>
  <c r="G95" i="94"/>
  <c r="F95" i="94"/>
  <c r="H94" i="94"/>
  <c r="G94" i="94"/>
  <c r="F94" i="94"/>
  <c r="H93" i="94"/>
  <c r="G93" i="94"/>
  <c r="F93" i="94"/>
  <c r="H92" i="94"/>
  <c r="G92" i="94"/>
  <c r="F92" i="94"/>
  <c r="H91" i="94"/>
  <c r="G91" i="94"/>
  <c r="F91" i="94"/>
  <c r="H90" i="94"/>
  <c r="G90" i="94"/>
  <c r="F90" i="94"/>
  <c r="H89" i="94"/>
  <c r="G89" i="94"/>
  <c r="F89" i="94"/>
  <c r="H88" i="94"/>
  <c r="G88" i="94"/>
  <c r="F88" i="94"/>
  <c r="H87" i="94"/>
  <c r="G87" i="94"/>
  <c r="F87" i="94"/>
  <c r="H86" i="94"/>
  <c r="G86" i="94"/>
  <c r="F86" i="94"/>
  <c r="H85" i="94"/>
  <c r="G85" i="94"/>
  <c r="F85" i="94"/>
  <c r="H84" i="94"/>
  <c r="G84" i="94"/>
  <c r="F84" i="94"/>
  <c r="H83" i="94"/>
  <c r="H82" i="94"/>
  <c r="H81" i="94"/>
  <c r="G81" i="94"/>
  <c r="F81" i="94"/>
  <c r="H80" i="94"/>
  <c r="G80" i="94"/>
  <c r="F80" i="94"/>
  <c r="H79" i="94"/>
  <c r="G79" i="94"/>
  <c r="F79" i="94"/>
  <c r="H78" i="94"/>
  <c r="G78" i="94"/>
  <c r="F78" i="94"/>
  <c r="H77" i="94"/>
  <c r="G77" i="94"/>
  <c r="F77" i="94"/>
  <c r="H76" i="94"/>
  <c r="G76" i="94"/>
  <c r="F76" i="94"/>
  <c r="H75" i="94"/>
  <c r="G75" i="94"/>
  <c r="F75" i="94"/>
  <c r="H74" i="94"/>
  <c r="G74" i="94"/>
  <c r="F74" i="94"/>
  <c r="H73" i="94"/>
  <c r="G73" i="94"/>
  <c r="F73" i="94"/>
  <c r="H72" i="94"/>
  <c r="G72" i="94"/>
  <c r="F72" i="94"/>
  <c r="H71" i="94"/>
  <c r="G71" i="94"/>
  <c r="F71" i="94"/>
  <c r="H70" i="94"/>
  <c r="G70" i="94"/>
  <c r="F70" i="94"/>
  <c r="H69" i="94"/>
  <c r="G69" i="94"/>
  <c r="F69" i="94"/>
  <c r="H68" i="94"/>
  <c r="G68" i="94"/>
  <c r="F68" i="94"/>
  <c r="H67" i="94"/>
  <c r="G67" i="94"/>
  <c r="F67" i="94"/>
  <c r="H66" i="94"/>
  <c r="G66" i="94"/>
  <c r="F66" i="94"/>
  <c r="H65" i="94"/>
  <c r="G65" i="94"/>
  <c r="F65" i="94"/>
  <c r="H64" i="94"/>
  <c r="G64" i="94"/>
  <c r="F64" i="94"/>
  <c r="H63" i="94"/>
  <c r="G63" i="94"/>
  <c r="F63" i="94"/>
  <c r="H62" i="94"/>
  <c r="G62" i="94"/>
  <c r="F62" i="94"/>
  <c r="G61" i="94"/>
  <c r="H60" i="94"/>
  <c r="G60" i="94"/>
  <c r="F60" i="94"/>
  <c r="H59" i="94"/>
  <c r="G59" i="94"/>
  <c r="F59" i="94"/>
  <c r="H58" i="94"/>
  <c r="G58" i="94"/>
  <c r="F58" i="94"/>
  <c r="H57" i="94"/>
  <c r="G57" i="94"/>
  <c r="F57" i="94"/>
  <c r="H56" i="94"/>
  <c r="G56" i="94"/>
  <c r="F56" i="94"/>
  <c r="H55" i="94"/>
  <c r="G55" i="94"/>
  <c r="F55" i="94"/>
  <c r="H54" i="94"/>
  <c r="G54" i="94"/>
  <c r="F54" i="94"/>
  <c r="H53" i="94"/>
  <c r="G53" i="94"/>
  <c r="F53" i="94"/>
  <c r="H52" i="94"/>
  <c r="G52" i="94"/>
  <c r="F52" i="94"/>
  <c r="H51" i="94"/>
  <c r="G51" i="94"/>
  <c r="F51" i="94"/>
  <c r="H50" i="94"/>
  <c r="G50" i="94"/>
  <c r="F50" i="94"/>
  <c r="H49" i="94"/>
  <c r="G49" i="94"/>
  <c r="F49" i="94"/>
  <c r="H48" i="94"/>
  <c r="G48" i="94"/>
  <c r="F48" i="94"/>
  <c r="H47" i="94"/>
  <c r="G47" i="94"/>
  <c r="F47" i="94"/>
  <c r="H46" i="94"/>
  <c r="G46" i="94"/>
  <c r="F46" i="94"/>
  <c r="H45" i="94"/>
  <c r="G45" i="94"/>
  <c r="F45" i="94"/>
  <c r="H44" i="94"/>
  <c r="G44" i="94"/>
  <c r="F44" i="94"/>
  <c r="H43" i="94"/>
  <c r="G43" i="94"/>
  <c r="F43" i="94"/>
  <c r="H42" i="94"/>
  <c r="G42" i="94"/>
  <c r="F42" i="94"/>
  <c r="H41" i="94"/>
  <c r="G41" i="94"/>
  <c r="F41" i="94"/>
  <c r="H40" i="94"/>
  <c r="G40" i="94"/>
  <c r="F40" i="94"/>
  <c r="H39" i="94"/>
  <c r="G39" i="94"/>
  <c r="F39" i="94"/>
  <c r="H38" i="94"/>
  <c r="G38" i="94"/>
  <c r="F38" i="94"/>
  <c r="H37" i="94"/>
  <c r="G37" i="94"/>
  <c r="F37" i="94"/>
  <c r="H36" i="94"/>
  <c r="G36" i="94"/>
  <c r="F36" i="94"/>
  <c r="H35" i="94"/>
  <c r="G35" i="94"/>
  <c r="F35" i="94"/>
  <c r="H34" i="94"/>
  <c r="G34" i="94"/>
  <c r="F34" i="94"/>
  <c r="H33" i="94"/>
  <c r="G33" i="94"/>
  <c r="F33" i="94"/>
  <c r="H32" i="94"/>
  <c r="G32" i="94"/>
  <c r="F32" i="94"/>
  <c r="H31" i="94"/>
  <c r="G31" i="94"/>
  <c r="F31" i="94"/>
  <c r="H30" i="94"/>
  <c r="G30" i="94"/>
  <c r="F30" i="94"/>
  <c r="H29" i="94"/>
  <c r="G29" i="94"/>
  <c r="F29" i="94"/>
  <c r="H28" i="94"/>
  <c r="G28" i="94"/>
  <c r="F28" i="94"/>
  <c r="H27" i="94"/>
  <c r="G27" i="94"/>
  <c r="F27" i="94"/>
  <c r="H26" i="94"/>
  <c r="G26" i="94"/>
  <c r="F26" i="94"/>
  <c r="H25" i="94"/>
  <c r="G25" i="94"/>
  <c r="F25" i="94"/>
  <c r="H24" i="94"/>
  <c r="G24" i="94"/>
  <c r="F24" i="94"/>
  <c r="H23" i="94"/>
  <c r="G23" i="94"/>
  <c r="F23" i="94"/>
  <c r="H22" i="94"/>
  <c r="G22" i="94"/>
  <c r="F22" i="94"/>
  <c r="H21" i="94"/>
  <c r="G21" i="94"/>
  <c r="F21" i="94"/>
  <c r="H20" i="94"/>
  <c r="G20" i="94"/>
  <c r="F20" i="94"/>
  <c r="H19" i="94"/>
  <c r="G19" i="94"/>
  <c r="F19" i="94"/>
  <c r="H18" i="94"/>
  <c r="G18" i="94"/>
  <c r="F18" i="94"/>
  <c r="H17" i="94"/>
  <c r="G17" i="94"/>
  <c r="F17" i="94"/>
  <c r="H16" i="94"/>
  <c r="G16" i="94"/>
  <c r="F16" i="94"/>
  <c r="H15" i="94"/>
  <c r="G15" i="94"/>
  <c r="F15" i="94"/>
  <c r="H14" i="94"/>
  <c r="G14" i="94"/>
  <c r="F14" i="94"/>
  <c r="H13" i="94"/>
  <c r="G13" i="94"/>
  <c r="F13" i="94"/>
  <c r="H12" i="94"/>
  <c r="G12" i="94"/>
  <c r="F12" i="94"/>
  <c r="H11" i="94"/>
  <c r="G11" i="94"/>
  <c r="F11" i="94"/>
  <c r="E5" i="94"/>
  <c r="E4" i="94"/>
  <c r="G190" i="93"/>
  <c r="H189" i="93"/>
  <c r="G189" i="93"/>
  <c r="F189" i="93"/>
  <c r="H188" i="93"/>
  <c r="G188" i="93"/>
  <c r="F188" i="93"/>
  <c r="H187" i="93"/>
  <c r="G187" i="93"/>
  <c r="F187" i="93"/>
  <c r="H186" i="93"/>
  <c r="G186" i="93"/>
  <c r="F186" i="93"/>
  <c r="H185" i="93"/>
  <c r="G185" i="93"/>
  <c r="F185" i="93"/>
  <c r="H184" i="93"/>
  <c r="G184" i="93"/>
  <c r="F184" i="93"/>
  <c r="H183" i="93"/>
  <c r="G183" i="93"/>
  <c r="F183" i="93"/>
  <c r="H182" i="93"/>
  <c r="G182" i="93"/>
  <c r="F182" i="93"/>
  <c r="H181" i="93"/>
  <c r="G181" i="93"/>
  <c r="F181" i="93"/>
  <c r="H180" i="93"/>
  <c r="G180" i="93"/>
  <c r="F180" i="93"/>
  <c r="H179" i="93"/>
  <c r="G179" i="93"/>
  <c r="F179" i="93"/>
  <c r="H178" i="93"/>
  <c r="G178" i="93"/>
  <c r="F178" i="93"/>
  <c r="H177" i="93"/>
  <c r="G177" i="93"/>
  <c r="F177" i="93"/>
  <c r="H176" i="93"/>
  <c r="G176" i="93"/>
  <c r="F176" i="93"/>
  <c r="H175" i="93"/>
  <c r="G175" i="93"/>
  <c r="F175" i="93"/>
  <c r="H174" i="93"/>
  <c r="G174" i="93"/>
  <c r="F174" i="93"/>
  <c r="H173" i="93"/>
  <c r="G173" i="93"/>
  <c r="F173" i="93"/>
  <c r="H172" i="93"/>
  <c r="G172" i="93"/>
  <c r="F172" i="93"/>
  <c r="H171" i="93"/>
  <c r="G171" i="93"/>
  <c r="F171" i="93"/>
  <c r="H170" i="93"/>
  <c r="G170" i="93"/>
  <c r="F170" i="93"/>
  <c r="H169" i="93"/>
  <c r="G169" i="93"/>
  <c r="F169" i="93"/>
  <c r="H168" i="93"/>
  <c r="G168" i="93"/>
  <c r="F168" i="93"/>
  <c r="H167" i="93"/>
  <c r="G167" i="93"/>
  <c r="F167" i="93"/>
  <c r="H166" i="93"/>
  <c r="G166" i="93"/>
  <c r="F166" i="93"/>
  <c r="H165" i="93"/>
  <c r="G165" i="93"/>
  <c r="F165" i="93"/>
  <c r="H164" i="93"/>
  <c r="G164" i="93"/>
  <c r="F164" i="93"/>
  <c r="H163" i="93"/>
  <c r="G163" i="93"/>
  <c r="F163" i="93"/>
  <c r="H162" i="93"/>
  <c r="G162" i="93"/>
  <c r="F162" i="93"/>
  <c r="H161" i="93"/>
  <c r="G161" i="93"/>
  <c r="F161" i="93"/>
  <c r="H160" i="93"/>
  <c r="G160" i="93"/>
  <c r="F160" i="93"/>
  <c r="H159" i="93"/>
  <c r="G159" i="93"/>
  <c r="F159" i="93"/>
  <c r="H158" i="93"/>
  <c r="G158" i="93"/>
  <c r="F158" i="93"/>
  <c r="H157" i="93"/>
  <c r="G157" i="93"/>
  <c r="F157" i="93"/>
  <c r="H156" i="93"/>
  <c r="G156" i="93"/>
  <c r="F156" i="93"/>
  <c r="H155" i="93"/>
  <c r="G155" i="93"/>
  <c r="F155" i="93"/>
  <c r="H154" i="93"/>
  <c r="G154" i="93"/>
  <c r="F154" i="93"/>
  <c r="H153" i="93"/>
  <c r="G153" i="93"/>
  <c r="F153" i="93"/>
  <c r="H152" i="93"/>
  <c r="G152" i="93"/>
  <c r="F152" i="93"/>
  <c r="H151" i="93"/>
  <c r="G151" i="93"/>
  <c r="F151" i="93"/>
  <c r="H150" i="93"/>
  <c r="G150" i="93"/>
  <c r="F150" i="93"/>
  <c r="H149" i="93"/>
  <c r="G149" i="93"/>
  <c r="F149" i="93"/>
  <c r="H148" i="93"/>
  <c r="G148" i="93"/>
  <c r="F148" i="93"/>
  <c r="H147" i="93"/>
  <c r="G147" i="93"/>
  <c r="F147" i="93"/>
  <c r="H146" i="93"/>
  <c r="G146" i="93"/>
  <c r="F146" i="93"/>
  <c r="H145" i="93"/>
  <c r="G145" i="93"/>
  <c r="F145" i="93"/>
  <c r="H144" i="93"/>
  <c r="G144" i="93"/>
  <c r="F144" i="93"/>
  <c r="H143" i="93"/>
  <c r="G143" i="93"/>
  <c r="F143" i="93"/>
  <c r="H142" i="93"/>
  <c r="G142" i="93"/>
  <c r="F142" i="93"/>
  <c r="H141" i="93"/>
  <c r="G141" i="93"/>
  <c r="F141" i="93"/>
  <c r="H140" i="93"/>
  <c r="G140" i="93"/>
  <c r="F140" i="93"/>
  <c r="H139" i="93"/>
  <c r="G139" i="93"/>
  <c r="F139" i="93"/>
  <c r="H138" i="93"/>
  <c r="G138" i="93"/>
  <c r="F138" i="93"/>
  <c r="H137" i="93"/>
  <c r="G137" i="93"/>
  <c r="F137" i="93"/>
  <c r="H136" i="93"/>
  <c r="G136" i="93"/>
  <c r="F136" i="93"/>
  <c r="H135" i="93"/>
  <c r="G135" i="93"/>
  <c r="F135" i="93"/>
  <c r="H134" i="93"/>
  <c r="G134" i="93"/>
  <c r="F134" i="93"/>
  <c r="H133" i="93"/>
  <c r="G133" i="93"/>
  <c r="F133" i="93"/>
  <c r="H132" i="93"/>
  <c r="G132" i="93"/>
  <c r="F132" i="93"/>
  <c r="H131" i="93"/>
  <c r="G131" i="93"/>
  <c r="F131" i="93"/>
  <c r="H130" i="93"/>
  <c r="G130" i="93"/>
  <c r="F130" i="93"/>
  <c r="H129" i="93"/>
  <c r="G129" i="93"/>
  <c r="F129" i="93"/>
  <c r="H128" i="93"/>
  <c r="G128" i="93"/>
  <c r="F128" i="93"/>
  <c r="H127" i="93"/>
  <c r="G127" i="93"/>
  <c r="F127" i="93"/>
  <c r="H126" i="93"/>
  <c r="G126" i="93"/>
  <c r="F126" i="93"/>
  <c r="H125" i="93"/>
  <c r="G125" i="93"/>
  <c r="F125" i="93"/>
  <c r="H124" i="93"/>
  <c r="G124" i="93"/>
  <c r="F124" i="93"/>
  <c r="H123" i="93"/>
  <c r="G123" i="93"/>
  <c r="F123" i="93"/>
  <c r="H122" i="93"/>
  <c r="G122" i="93"/>
  <c r="F122" i="93"/>
  <c r="H121" i="93"/>
  <c r="G121" i="93"/>
  <c r="F121" i="93"/>
  <c r="H120" i="93"/>
  <c r="G120" i="93"/>
  <c r="F120" i="93"/>
  <c r="H119" i="93"/>
  <c r="G119" i="93"/>
  <c r="F119" i="93"/>
  <c r="H118" i="93"/>
  <c r="G118" i="93"/>
  <c r="F118" i="93"/>
  <c r="H117" i="93"/>
  <c r="G117" i="93"/>
  <c r="F117" i="93"/>
  <c r="H116" i="93"/>
  <c r="G116" i="93"/>
  <c r="F116" i="93"/>
  <c r="H115" i="93"/>
  <c r="G115" i="93"/>
  <c r="F115" i="93"/>
  <c r="H114" i="93"/>
  <c r="G114" i="93"/>
  <c r="F114" i="93"/>
  <c r="H113" i="93"/>
  <c r="G113" i="93"/>
  <c r="F113" i="93"/>
  <c r="H112" i="93"/>
  <c r="G112" i="93"/>
  <c r="F112" i="93"/>
  <c r="H111" i="93"/>
  <c r="G111" i="93"/>
  <c r="F111" i="93"/>
  <c r="H110" i="93"/>
  <c r="G110" i="93"/>
  <c r="F110" i="93"/>
  <c r="H109" i="93"/>
  <c r="G109" i="93"/>
  <c r="F109" i="93"/>
  <c r="H108" i="93"/>
  <c r="G108" i="93"/>
  <c r="F108" i="93"/>
  <c r="H107" i="93"/>
  <c r="G107" i="93"/>
  <c r="F107" i="93"/>
  <c r="H106" i="93"/>
  <c r="G106" i="93"/>
  <c r="F106" i="93"/>
  <c r="H105" i="93"/>
  <c r="G105" i="93"/>
  <c r="F105" i="93"/>
  <c r="H104" i="93"/>
  <c r="G104" i="93"/>
  <c r="F104" i="93"/>
  <c r="H103" i="93"/>
  <c r="G103" i="93"/>
  <c r="F103" i="93"/>
  <c r="H102" i="93"/>
  <c r="G102" i="93"/>
  <c r="F102" i="93"/>
  <c r="H101" i="93"/>
  <c r="G101" i="93"/>
  <c r="F101" i="93"/>
  <c r="H100" i="93"/>
  <c r="G100" i="93"/>
  <c r="F100" i="93"/>
  <c r="H99" i="93"/>
  <c r="G99" i="93"/>
  <c r="F99" i="93"/>
  <c r="H98" i="93"/>
  <c r="G98" i="93"/>
  <c r="F98" i="93"/>
  <c r="H97" i="93"/>
  <c r="G97" i="93"/>
  <c r="F97" i="93"/>
  <c r="H96" i="93"/>
  <c r="G96" i="93"/>
  <c r="F96" i="93"/>
  <c r="H95" i="93"/>
  <c r="G95" i="93"/>
  <c r="F95" i="93"/>
  <c r="H94" i="93"/>
  <c r="G94" i="93"/>
  <c r="F94" i="93"/>
  <c r="H93" i="93"/>
  <c r="G93" i="93"/>
  <c r="F93" i="93"/>
  <c r="H92" i="93"/>
  <c r="G92" i="93"/>
  <c r="F92" i="93"/>
  <c r="H91" i="93"/>
  <c r="G91" i="93"/>
  <c r="F91" i="93"/>
  <c r="H90" i="93"/>
  <c r="G90" i="93"/>
  <c r="F90" i="93"/>
  <c r="H89" i="93"/>
  <c r="G89" i="93"/>
  <c r="F89" i="93"/>
  <c r="H88" i="93"/>
  <c r="G88" i="93"/>
  <c r="F88" i="93"/>
  <c r="H87" i="93"/>
  <c r="G87" i="93"/>
  <c r="F87" i="93"/>
  <c r="H86" i="93"/>
  <c r="G86" i="93"/>
  <c r="F86" i="93"/>
  <c r="H85" i="93"/>
  <c r="G85" i="93"/>
  <c r="F85" i="93"/>
  <c r="H84" i="93"/>
  <c r="G84" i="93"/>
  <c r="F84" i="93"/>
  <c r="H83" i="93"/>
  <c r="H82" i="93"/>
  <c r="H81" i="93"/>
  <c r="G81" i="93"/>
  <c r="F81" i="93"/>
  <c r="H80" i="93"/>
  <c r="G80" i="93"/>
  <c r="F80" i="93"/>
  <c r="H79" i="93"/>
  <c r="G79" i="93"/>
  <c r="F79" i="93"/>
  <c r="H78" i="93"/>
  <c r="G78" i="93"/>
  <c r="F78" i="93"/>
  <c r="H77" i="93"/>
  <c r="G77" i="93"/>
  <c r="F77" i="93"/>
  <c r="H76" i="93"/>
  <c r="G76" i="93"/>
  <c r="F76" i="93"/>
  <c r="H75" i="93"/>
  <c r="G75" i="93"/>
  <c r="F75" i="93"/>
  <c r="H74" i="93"/>
  <c r="G74" i="93"/>
  <c r="F74" i="93"/>
  <c r="H73" i="93"/>
  <c r="G73" i="93"/>
  <c r="F73" i="93"/>
  <c r="H72" i="93"/>
  <c r="G72" i="93"/>
  <c r="F72" i="93"/>
  <c r="H71" i="93"/>
  <c r="G71" i="93"/>
  <c r="F71" i="93"/>
  <c r="H70" i="93"/>
  <c r="G70" i="93"/>
  <c r="F70" i="93"/>
  <c r="H69" i="93"/>
  <c r="G69" i="93"/>
  <c r="F69" i="93"/>
  <c r="H68" i="93"/>
  <c r="G68" i="93"/>
  <c r="F68" i="93"/>
  <c r="H67" i="93"/>
  <c r="G67" i="93"/>
  <c r="F67" i="93"/>
  <c r="H66" i="93"/>
  <c r="G66" i="93"/>
  <c r="F66" i="93"/>
  <c r="H65" i="93"/>
  <c r="G65" i="93"/>
  <c r="F65" i="93"/>
  <c r="H64" i="93"/>
  <c r="G64" i="93"/>
  <c r="F64" i="93"/>
  <c r="H63" i="93"/>
  <c r="G63" i="93"/>
  <c r="F63" i="93"/>
  <c r="H62" i="93"/>
  <c r="G62" i="93"/>
  <c r="F62" i="93"/>
  <c r="G61" i="93"/>
  <c r="H60" i="93"/>
  <c r="G60" i="93"/>
  <c r="F60" i="93"/>
  <c r="H59" i="93"/>
  <c r="G59" i="93"/>
  <c r="F59" i="93"/>
  <c r="H58" i="93"/>
  <c r="G58" i="93"/>
  <c r="F58" i="93"/>
  <c r="H57" i="93"/>
  <c r="G57" i="93"/>
  <c r="F57" i="93"/>
  <c r="H56" i="93"/>
  <c r="G56" i="93"/>
  <c r="F56" i="93"/>
  <c r="H55" i="93"/>
  <c r="G55" i="93"/>
  <c r="F55" i="93"/>
  <c r="H54" i="93"/>
  <c r="G54" i="93"/>
  <c r="F54" i="93"/>
  <c r="H53" i="93"/>
  <c r="G53" i="93"/>
  <c r="F53" i="93"/>
  <c r="H52" i="93"/>
  <c r="G52" i="93"/>
  <c r="F52" i="93"/>
  <c r="H51" i="93"/>
  <c r="G51" i="93"/>
  <c r="F51" i="93"/>
  <c r="H50" i="93"/>
  <c r="G50" i="93"/>
  <c r="F50" i="93"/>
  <c r="H49" i="93"/>
  <c r="G49" i="93"/>
  <c r="F49" i="93"/>
  <c r="H48" i="93"/>
  <c r="G48" i="93"/>
  <c r="F48" i="93"/>
  <c r="H47" i="93"/>
  <c r="G47" i="93"/>
  <c r="F47" i="93"/>
  <c r="H46" i="93"/>
  <c r="G46" i="93"/>
  <c r="F46" i="93"/>
  <c r="H45" i="93"/>
  <c r="G45" i="93"/>
  <c r="F45" i="93"/>
  <c r="H44" i="93"/>
  <c r="G44" i="93"/>
  <c r="F44" i="93"/>
  <c r="H43" i="93"/>
  <c r="G43" i="93"/>
  <c r="F43" i="93"/>
  <c r="H42" i="93"/>
  <c r="G42" i="93"/>
  <c r="F42" i="93"/>
  <c r="H41" i="93"/>
  <c r="G41" i="93"/>
  <c r="F41" i="93"/>
  <c r="H40" i="93"/>
  <c r="G40" i="93"/>
  <c r="F40" i="93"/>
  <c r="H39" i="93"/>
  <c r="G39" i="93"/>
  <c r="F39" i="93"/>
  <c r="H38" i="93"/>
  <c r="G38" i="93"/>
  <c r="F38" i="93"/>
  <c r="H37" i="93"/>
  <c r="G37" i="93"/>
  <c r="F37" i="93"/>
  <c r="H36" i="93"/>
  <c r="G36" i="93"/>
  <c r="F36" i="93"/>
  <c r="H35" i="93"/>
  <c r="G35" i="93"/>
  <c r="F35" i="93"/>
  <c r="H34" i="93"/>
  <c r="G34" i="93"/>
  <c r="F34" i="93"/>
  <c r="H33" i="93"/>
  <c r="G33" i="93"/>
  <c r="F33" i="93"/>
  <c r="H32" i="93"/>
  <c r="G32" i="93"/>
  <c r="F32" i="93"/>
  <c r="H31" i="93"/>
  <c r="G31" i="93"/>
  <c r="F31" i="93"/>
  <c r="H30" i="93"/>
  <c r="G30" i="93"/>
  <c r="F30" i="93"/>
  <c r="H29" i="93"/>
  <c r="G29" i="93"/>
  <c r="F29" i="93"/>
  <c r="H28" i="93"/>
  <c r="G28" i="93"/>
  <c r="F28" i="93"/>
  <c r="H27" i="93"/>
  <c r="G27" i="93"/>
  <c r="F27" i="93"/>
  <c r="H26" i="93"/>
  <c r="G26" i="93"/>
  <c r="F26" i="93"/>
  <c r="H25" i="93"/>
  <c r="G25" i="93"/>
  <c r="F25" i="93"/>
  <c r="H24" i="93"/>
  <c r="G24" i="93"/>
  <c r="F24" i="93"/>
  <c r="H23" i="93"/>
  <c r="G23" i="93"/>
  <c r="F23" i="93"/>
  <c r="H22" i="93"/>
  <c r="G22" i="93"/>
  <c r="F22" i="93"/>
  <c r="H21" i="93"/>
  <c r="G21" i="93"/>
  <c r="F21" i="93"/>
  <c r="H20" i="93"/>
  <c r="G20" i="93"/>
  <c r="F20" i="93"/>
  <c r="H19" i="93"/>
  <c r="G19" i="93"/>
  <c r="F19" i="93"/>
  <c r="H18" i="93"/>
  <c r="G18" i="93"/>
  <c r="F18" i="93"/>
  <c r="H17" i="93"/>
  <c r="G17" i="93"/>
  <c r="F17" i="93"/>
  <c r="H16" i="93"/>
  <c r="G16" i="93"/>
  <c r="F16" i="93"/>
  <c r="H15" i="93"/>
  <c r="G15" i="93"/>
  <c r="F15" i="93"/>
  <c r="H14" i="93"/>
  <c r="G14" i="93"/>
  <c r="F14" i="93"/>
  <c r="H13" i="93"/>
  <c r="G13" i="93"/>
  <c r="F13" i="93"/>
  <c r="H12" i="93"/>
  <c r="G12" i="93"/>
  <c r="F12" i="93"/>
  <c r="H11" i="93"/>
  <c r="G11" i="93"/>
  <c r="F11" i="93"/>
  <c r="E5" i="93"/>
  <c r="E4" i="93"/>
  <c r="G190" i="92"/>
  <c r="H189" i="92"/>
  <c r="G189" i="92"/>
  <c r="F189" i="92"/>
  <c r="H188" i="92"/>
  <c r="G188" i="92"/>
  <c r="F188" i="92"/>
  <c r="H187" i="92"/>
  <c r="G187" i="92"/>
  <c r="F187" i="92"/>
  <c r="H186" i="92"/>
  <c r="G186" i="92"/>
  <c r="F186" i="92"/>
  <c r="H185" i="92"/>
  <c r="G185" i="92"/>
  <c r="F185" i="92"/>
  <c r="H184" i="92"/>
  <c r="G184" i="92"/>
  <c r="F184" i="92"/>
  <c r="H183" i="92"/>
  <c r="G183" i="92"/>
  <c r="F183" i="92"/>
  <c r="H182" i="92"/>
  <c r="G182" i="92"/>
  <c r="F182" i="92"/>
  <c r="H181" i="92"/>
  <c r="G181" i="92"/>
  <c r="F181" i="92"/>
  <c r="H180" i="92"/>
  <c r="G180" i="92"/>
  <c r="F180" i="92"/>
  <c r="H179" i="92"/>
  <c r="G179" i="92"/>
  <c r="F179" i="92"/>
  <c r="H178" i="92"/>
  <c r="G178" i="92"/>
  <c r="F178" i="92"/>
  <c r="H177" i="92"/>
  <c r="G177" i="92"/>
  <c r="F177" i="92"/>
  <c r="H176" i="92"/>
  <c r="G176" i="92"/>
  <c r="F176" i="92"/>
  <c r="H175" i="92"/>
  <c r="G175" i="92"/>
  <c r="F175" i="92"/>
  <c r="H174" i="92"/>
  <c r="G174" i="92"/>
  <c r="F174" i="92"/>
  <c r="H173" i="92"/>
  <c r="G173" i="92"/>
  <c r="F173" i="92"/>
  <c r="H172" i="92"/>
  <c r="G172" i="92"/>
  <c r="F172" i="92"/>
  <c r="H171" i="92"/>
  <c r="G171" i="92"/>
  <c r="F171" i="92"/>
  <c r="H170" i="92"/>
  <c r="G170" i="92"/>
  <c r="F170" i="92"/>
  <c r="H169" i="92"/>
  <c r="G169" i="92"/>
  <c r="F169" i="92"/>
  <c r="H168" i="92"/>
  <c r="G168" i="92"/>
  <c r="F168" i="92"/>
  <c r="H167" i="92"/>
  <c r="G167" i="92"/>
  <c r="F167" i="92"/>
  <c r="H166" i="92"/>
  <c r="G166" i="92"/>
  <c r="F166" i="92"/>
  <c r="H165" i="92"/>
  <c r="G165" i="92"/>
  <c r="F165" i="92"/>
  <c r="H164" i="92"/>
  <c r="G164" i="92"/>
  <c r="F164" i="92"/>
  <c r="H163" i="92"/>
  <c r="G163" i="92"/>
  <c r="F163" i="92"/>
  <c r="H162" i="92"/>
  <c r="G162" i="92"/>
  <c r="F162" i="92"/>
  <c r="H161" i="92"/>
  <c r="G161" i="92"/>
  <c r="F161" i="92"/>
  <c r="H160" i="92"/>
  <c r="G160" i="92"/>
  <c r="F160" i="92"/>
  <c r="H159" i="92"/>
  <c r="G159" i="92"/>
  <c r="F159" i="92"/>
  <c r="H158" i="92"/>
  <c r="G158" i="92"/>
  <c r="F158" i="92"/>
  <c r="H157" i="92"/>
  <c r="G157" i="92"/>
  <c r="F157" i="92"/>
  <c r="H156" i="92"/>
  <c r="G156" i="92"/>
  <c r="F156" i="92"/>
  <c r="H155" i="92"/>
  <c r="G155" i="92"/>
  <c r="F155" i="92"/>
  <c r="H154" i="92"/>
  <c r="G154" i="92"/>
  <c r="F154" i="92"/>
  <c r="H153" i="92"/>
  <c r="G153" i="92"/>
  <c r="F153" i="92"/>
  <c r="H152" i="92"/>
  <c r="G152" i="92"/>
  <c r="F152" i="92"/>
  <c r="H151" i="92"/>
  <c r="G151" i="92"/>
  <c r="F151" i="92"/>
  <c r="H150" i="92"/>
  <c r="G150" i="92"/>
  <c r="F150" i="92"/>
  <c r="H149" i="92"/>
  <c r="G149" i="92"/>
  <c r="F149" i="92"/>
  <c r="H148" i="92"/>
  <c r="G148" i="92"/>
  <c r="F148" i="92"/>
  <c r="H147" i="92"/>
  <c r="G147" i="92"/>
  <c r="F147" i="92"/>
  <c r="H146" i="92"/>
  <c r="G146" i="92"/>
  <c r="F146" i="92"/>
  <c r="H145" i="92"/>
  <c r="G145" i="92"/>
  <c r="F145" i="92"/>
  <c r="H144" i="92"/>
  <c r="G144" i="92"/>
  <c r="F144" i="92"/>
  <c r="H143" i="92"/>
  <c r="G143" i="92"/>
  <c r="F143" i="92"/>
  <c r="H142" i="92"/>
  <c r="G142" i="92"/>
  <c r="F142" i="92"/>
  <c r="H141" i="92"/>
  <c r="G141" i="92"/>
  <c r="F141" i="92"/>
  <c r="H140" i="92"/>
  <c r="G140" i="92"/>
  <c r="F140" i="92"/>
  <c r="H139" i="92"/>
  <c r="G139" i="92"/>
  <c r="F139" i="92"/>
  <c r="H138" i="92"/>
  <c r="G138" i="92"/>
  <c r="F138" i="92"/>
  <c r="H137" i="92"/>
  <c r="G137" i="92"/>
  <c r="F137" i="92"/>
  <c r="H136" i="92"/>
  <c r="G136" i="92"/>
  <c r="F136" i="92"/>
  <c r="H135" i="92"/>
  <c r="G135" i="92"/>
  <c r="F135" i="92"/>
  <c r="H134" i="92"/>
  <c r="G134" i="92"/>
  <c r="F134" i="92"/>
  <c r="H133" i="92"/>
  <c r="G133" i="92"/>
  <c r="F133" i="92"/>
  <c r="H132" i="92"/>
  <c r="G132" i="92"/>
  <c r="F132" i="92"/>
  <c r="H131" i="92"/>
  <c r="G131" i="92"/>
  <c r="F131" i="92"/>
  <c r="H130" i="92"/>
  <c r="G130" i="92"/>
  <c r="F130" i="92"/>
  <c r="H129" i="92"/>
  <c r="G129" i="92"/>
  <c r="F129" i="92"/>
  <c r="H128" i="92"/>
  <c r="G128" i="92"/>
  <c r="F128" i="92"/>
  <c r="H127" i="92"/>
  <c r="G127" i="92"/>
  <c r="F127" i="92"/>
  <c r="H126" i="92"/>
  <c r="G126" i="92"/>
  <c r="F126" i="92"/>
  <c r="H125" i="92"/>
  <c r="G125" i="92"/>
  <c r="F125" i="92"/>
  <c r="H124" i="92"/>
  <c r="G124" i="92"/>
  <c r="F124" i="92"/>
  <c r="H123" i="92"/>
  <c r="G123" i="92"/>
  <c r="F123" i="92"/>
  <c r="H122" i="92"/>
  <c r="G122" i="92"/>
  <c r="F122" i="92"/>
  <c r="H121" i="92"/>
  <c r="G121" i="92"/>
  <c r="F121" i="92"/>
  <c r="H120" i="92"/>
  <c r="G120" i="92"/>
  <c r="F120" i="92"/>
  <c r="H119" i="92"/>
  <c r="G119" i="92"/>
  <c r="F119" i="92"/>
  <c r="H118" i="92"/>
  <c r="G118" i="92"/>
  <c r="F118" i="92"/>
  <c r="H117" i="92"/>
  <c r="G117" i="92"/>
  <c r="F117" i="92"/>
  <c r="H116" i="92"/>
  <c r="G116" i="92"/>
  <c r="F116" i="92"/>
  <c r="H115" i="92"/>
  <c r="G115" i="92"/>
  <c r="F115" i="92"/>
  <c r="H114" i="92"/>
  <c r="G114" i="92"/>
  <c r="F114" i="92"/>
  <c r="H113" i="92"/>
  <c r="G113" i="92"/>
  <c r="F113" i="92"/>
  <c r="H112" i="92"/>
  <c r="G112" i="92"/>
  <c r="F112" i="92"/>
  <c r="H111" i="92"/>
  <c r="G111" i="92"/>
  <c r="F111" i="92"/>
  <c r="H110" i="92"/>
  <c r="G110" i="92"/>
  <c r="F110" i="92"/>
  <c r="H109" i="92"/>
  <c r="G109" i="92"/>
  <c r="F109" i="92"/>
  <c r="H108" i="92"/>
  <c r="G108" i="92"/>
  <c r="F108" i="92"/>
  <c r="H107" i="92"/>
  <c r="G107" i="92"/>
  <c r="F107" i="92"/>
  <c r="H106" i="92"/>
  <c r="G106" i="92"/>
  <c r="F106" i="92"/>
  <c r="H105" i="92"/>
  <c r="G105" i="92"/>
  <c r="F105" i="92"/>
  <c r="H104" i="92"/>
  <c r="G104" i="92"/>
  <c r="F104" i="92"/>
  <c r="H103" i="92"/>
  <c r="G103" i="92"/>
  <c r="F103" i="92"/>
  <c r="H102" i="92"/>
  <c r="G102" i="92"/>
  <c r="F102" i="92"/>
  <c r="H101" i="92"/>
  <c r="G101" i="92"/>
  <c r="F101" i="92"/>
  <c r="H100" i="92"/>
  <c r="G100" i="92"/>
  <c r="F100" i="92"/>
  <c r="H99" i="92"/>
  <c r="G99" i="92"/>
  <c r="F99" i="92"/>
  <c r="H98" i="92"/>
  <c r="G98" i="92"/>
  <c r="F98" i="92"/>
  <c r="H97" i="92"/>
  <c r="G97" i="92"/>
  <c r="F97" i="92"/>
  <c r="H96" i="92"/>
  <c r="G96" i="92"/>
  <c r="F96" i="92"/>
  <c r="H95" i="92"/>
  <c r="G95" i="92"/>
  <c r="F95" i="92"/>
  <c r="H94" i="92"/>
  <c r="G94" i="92"/>
  <c r="F94" i="92"/>
  <c r="H93" i="92"/>
  <c r="G93" i="92"/>
  <c r="F93" i="92"/>
  <c r="H92" i="92"/>
  <c r="G92" i="92"/>
  <c r="F92" i="92"/>
  <c r="H91" i="92"/>
  <c r="G91" i="92"/>
  <c r="F91" i="92"/>
  <c r="H90" i="92"/>
  <c r="G90" i="92"/>
  <c r="F90" i="92"/>
  <c r="H89" i="92"/>
  <c r="G89" i="92"/>
  <c r="F89" i="92"/>
  <c r="H88" i="92"/>
  <c r="G88" i="92"/>
  <c r="F88" i="92"/>
  <c r="H87" i="92"/>
  <c r="G87" i="92"/>
  <c r="F87" i="92"/>
  <c r="H86" i="92"/>
  <c r="G86" i="92"/>
  <c r="F86" i="92"/>
  <c r="H85" i="92"/>
  <c r="G85" i="92"/>
  <c r="F85" i="92"/>
  <c r="H84" i="92"/>
  <c r="G84" i="92"/>
  <c r="F84" i="92"/>
  <c r="H83" i="92"/>
  <c r="H82" i="92"/>
  <c r="H81" i="92"/>
  <c r="G81" i="92"/>
  <c r="F81" i="92"/>
  <c r="H80" i="92"/>
  <c r="G80" i="92"/>
  <c r="F80" i="92"/>
  <c r="H79" i="92"/>
  <c r="G79" i="92"/>
  <c r="F79" i="92"/>
  <c r="H78" i="92"/>
  <c r="G78" i="92"/>
  <c r="F78" i="92"/>
  <c r="H77" i="92"/>
  <c r="G77" i="92"/>
  <c r="F77" i="92"/>
  <c r="H76" i="92"/>
  <c r="G76" i="92"/>
  <c r="F76" i="92"/>
  <c r="H75" i="92"/>
  <c r="G75" i="92"/>
  <c r="F75" i="92"/>
  <c r="H74" i="92"/>
  <c r="G74" i="92"/>
  <c r="F74" i="92"/>
  <c r="H73" i="92"/>
  <c r="G73" i="92"/>
  <c r="F73" i="92"/>
  <c r="H72" i="92"/>
  <c r="G72" i="92"/>
  <c r="F72" i="92"/>
  <c r="H71" i="92"/>
  <c r="G71" i="92"/>
  <c r="F71" i="92"/>
  <c r="H70" i="92"/>
  <c r="G70" i="92"/>
  <c r="F70" i="92"/>
  <c r="H69" i="92"/>
  <c r="G69" i="92"/>
  <c r="F69" i="92"/>
  <c r="H68" i="92"/>
  <c r="G68" i="92"/>
  <c r="F68" i="92"/>
  <c r="H67" i="92"/>
  <c r="G67" i="92"/>
  <c r="F67" i="92"/>
  <c r="H66" i="92"/>
  <c r="G66" i="92"/>
  <c r="F66" i="92"/>
  <c r="H65" i="92"/>
  <c r="G65" i="92"/>
  <c r="F65" i="92"/>
  <c r="H64" i="92"/>
  <c r="G64" i="92"/>
  <c r="F64" i="92"/>
  <c r="H63" i="92"/>
  <c r="G63" i="92"/>
  <c r="F63" i="92"/>
  <c r="H62" i="92"/>
  <c r="G62" i="92"/>
  <c r="F62" i="92"/>
  <c r="G61" i="92"/>
  <c r="H60" i="92"/>
  <c r="G60" i="92"/>
  <c r="F60" i="92"/>
  <c r="H59" i="92"/>
  <c r="G59" i="92"/>
  <c r="F59" i="92"/>
  <c r="H58" i="92"/>
  <c r="G58" i="92"/>
  <c r="F58" i="92"/>
  <c r="H57" i="92"/>
  <c r="G57" i="92"/>
  <c r="F57" i="92"/>
  <c r="H56" i="92"/>
  <c r="G56" i="92"/>
  <c r="F56" i="92"/>
  <c r="H55" i="92"/>
  <c r="G55" i="92"/>
  <c r="F55" i="92"/>
  <c r="H54" i="92"/>
  <c r="G54" i="92"/>
  <c r="F54" i="92"/>
  <c r="H53" i="92"/>
  <c r="G53" i="92"/>
  <c r="F53" i="92"/>
  <c r="H52" i="92"/>
  <c r="G52" i="92"/>
  <c r="F52" i="92"/>
  <c r="H51" i="92"/>
  <c r="G51" i="92"/>
  <c r="F51" i="92"/>
  <c r="H50" i="92"/>
  <c r="G50" i="92"/>
  <c r="F50" i="92"/>
  <c r="H49" i="92"/>
  <c r="G49" i="92"/>
  <c r="F49" i="92"/>
  <c r="H48" i="92"/>
  <c r="G48" i="92"/>
  <c r="F48" i="92"/>
  <c r="H47" i="92"/>
  <c r="G47" i="92"/>
  <c r="F47" i="92"/>
  <c r="H46" i="92"/>
  <c r="G46" i="92"/>
  <c r="F46" i="92"/>
  <c r="H45" i="92"/>
  <c r="G45" i="92"/>
  <c r="F45" i="92"/>
  <c r="H44" i="92"/>
  <c r="G44" i="92"/>
  <c r="F44" i="92"/>
  <c r="H43" i="92"/>
  <c r="G43" i="92"/>
  <c r="F43" i="92"/>
  <c r="H42" i="92"/>
  <c r="G42" i="92"/>
  <c r="F42" i="92"/>
  <c r="H41" i="92"/>
  <c r="G41" i="92"/>
  <c r="F41" i="92"/>
  <c r="H40" i="92"/>
  <c r="G40" i="92"/>
  <c r="F40" i="92"/>
  <c r="H39" i="92"/>
  <c r="G39" i="92"/>
  <c r="F39" i="92"/>
  <c r="H38" i="92"/>
  <c r="G38" i="92"/>
  <c r="F38" i="92"/>
  <c r="H37" i="92"/>
  <c r="G37" i="92"/>
  <c r="F37" i="92"/>
  <c r="H36" i="92"/>
  <c r="G36" i="92"/>
  <c r="F36" i="92"/>
  <c r="H35" i="92"/>
  <c r="G35" i="92"/>
  <c r="F35" i="92"/>
  <c r="H34" i="92"/>
  <c r="G34" i="92"/>
  <c r="F34" i="92"/>
  <c r="H33" i="92"/>
  <c r="G33" i="92"/>
  <c r="F33" i="92"/>
  <c r="H32" i="92"/>
  <c r="G32" i="92"/>
  <c r="F32" i="92"/>
  <c r="H31" i="92"/>
  <c r="G31" i="92"/>
  <c r="F31" i="92"/>
  <c r="H30" i="92"/>
  <c r="G30" i="92"/>
  <c r="F30" i="92"/>
  <c r="H29" i="92"/>
  <c r="G29" i="92"/>
  <c r="F29" i="92"/>
  <c r="H28" i="92"/>
  <c r="G28" i="92"/>
  <c r="F28" i="92"/>
  <c r="H27" i="92"/>
  <c r="G27" i="92"/>
  <c r="F27" i="92"/>
  <c r="H26" i="92"/>
  <c r="G26" i="92"/>
  <c r="F26" i="92"/>
  <c r="H25" i="92"/>
  <c r="G25" i="92"/>
  <c r="F25" i="92"/>
  <c r="H24" i="92"/>
  <c r="G24" i="92"/>
  <c r="F24" i="92"/>
  <c r="H23" i="92"/>
  <c r="G23" i="92"/>
  <c r="F23" i="92"/>
  <c r="H22" i="92"/>
  <c r="G22" i="92"/>
  <c r="F22" i="92"/>
  <c r="H21" i="92"/>
  <c r="G21" i="92"/>
  <c r="F21" i="92"/>
  <c r="H20" i="92"/>
  <c r="G20" i="92"/>
  <c r="F20" i="92"/>
  <c r="H19" i="92"/>
  <c r="G19" i="92"/>
  <c r="F19" i="92"/>
  <c r="H18" i="92"/>
  <c r="G18" i="92"/>
  <c r="F18" i="92"/>
  <c r="H17" i="92"/>
  <c r="G17" i="92"/>
  <c r="F17" i="92"/>
  <c r="H16" i="92"/>
  <c r="G16" i="92"/>
  <c r="F16" i="92"/>
  <c r="H15" i="92"/>
  <c r="G15" i="92"/>
  <c r="F15" i="92"/>
  <c r="H14" i="92"/>
  <c r="G14" i="92"/>
  <c r="F14" i="92"/>
  <c r="H13" i="92"/>
  <c r="G13" i="92"/>
  <c r="F13" i="92"/>
  <c r="H12" i="92"/>
  <c r="G12" i="92"/>
  <c r="F12" i="92"/>
  <c r="H11" i="92"/>
  <c r="G11" i="92"/>
  <c r="F11" i="92"/>
  <c r="E5" i="92"/>
  <c r="E4" i="92"/>
  <c r="G190" i="91"/>
  <c r="H189" i="91"/>
  <c r="G189" i="91"/>
  <c r="F189" i="91"/>
  <c r="H188" i="91"/>
  <c r="G188" i="91"/>
  <c r="F188" i="91"/>
  <c r="H187" i="91"/>
  <c r="G187" i="91"/>
  <c r="F187" i="91"/>
  <c r="H186" i="91"/>
  <c r="G186" i="91"/>
  <c r="F186" i="91"/>
  <c r="H185" i="91"/>
  <c r="G185" i="91"/>
  <c r="F185" i="91"/>
  <c r="H184" i="91"/>
  <c r="G184" i="91"/>
  <c r="F184" i="91"/>
  <c r="H183" i="91"/>
  <c r="G183" i="91"/>
  <c r="F183" i="91"/>
  <c r="H182" i="91"/>
  <c r="G182" i="91"/>
  <c r="F182" i="91"/>
  <c r="H181" i="91"/>
  <c r="G181" i="91"/>
  <c r="F181" i="91"/>
  <c r="H180" i="91"/>
  <c r="G180" i="91"/>
  <c r="F180" i="91"/>
  <c r="H179" i="91"/>
  <c r="G179" i="91"/>
  <c r="F179" i="91"/>
  <c r="H178" i="91"/>
  <c r="G178" i="91"/>
  <c r="F178" i="91"/>
  <c r="H177" i="91"/>
  <c r="G177" i="91"/>
  <c r="F177" i="91"/>
  <c r="H176" i="91"/>
  <c r="G176" i="91"/>
  <c r="F176" i="91"/>
  <c r="H175" i="91"/>
  <c r="G175" i="91"/>
  <c r="F175" i="91"/>
  <c r="H174" i="91"/>
  <c r="G174" i="91"/>
  <c r="F174" i="91"/>
  <c r="H173" i="91"/>
  <c r="G173" i="91"/>
  <c r="F173" i="91"/>
  <c r="H172" i="91"/>
  <c r="G172" i="91"/>
  <c r="F172" i="91"/>
  <c r="H171" i="91"/>
  <c r="G171" i="91"/>
  <c r="F171" i="91"/>
  <c r="H170" i="91"/>
  <c r="G170" i="91"/>
  <c r="F170" i="91"/>
  <c r="H169" i="91"/>
  <c r="G169" i="91"/>
  <c r="F169" i="91"/>
  <c r="H168" i="91"/>
  <c r="G168" i="91"/>
  <c r="F168" i="91"/>
  <c r="H167" i="91"/>
  <c r="G167" i="91"/>
  <c r="F167" i="91"/>
  <c r="H166" i="91"/>
  <c r="G166" i="91"/>
  <c r="F166" i="91"/>
  <c r="H165" i="91"/>
  <c r="G165" i="91"/>
  <c r="F165" i="91"/>
  <c r="H164" i="91"/>
  <c r="G164" i="91"/>
  <c r="F164" i="91"/>
  <c r="H163" i="91"/>
  <c r="G163" i="91"/>
  <c r="F163" i="91"/>
  <c r="H162" i="91"/>
  <c r="G162" i="91"/>
  <c r="F162" i="91"/>
  <c r="H161" i="91"/>
  <c r="G161" i="91"/>
  <c r="F161" i="91"/>
  <c r="H160" i="91"/>
  <c r="G160" i="91"/>
  <c r="F160" i="91"/>
  <c r="H159" i="91"/>
  <c r="G159" i="91"/>
  <c r="F159" i="91"/>
  <c r="H158" i="91"/>
  <c r="G158" i="91"/>
  <c r="F158" i="91"/>
  <c r="H157" i="91"/>
  <c r="G157" i="91"/>
  <c r="F157" i="91"/>
  <c r="H156" i="91"/>
  <c r="G156" i="91"/>
  <c r="F156" i="91"/>
  <c r="H155" i="91"/>
  <c r="G155" i="91"/>
  <c r="F155" i="91"/>
  <c r="H154" i="91"/>
  <c r="G154" i="91"/>
  <c r="F154" i="91"/>
  <c r="H153" i="91"/>
  <c r="G153" i="91"/>
  <c r="F153" i="91"/>
  <c r="H152" i="91"/>
  <c r="G152" i="91"/>
  <c r="F152" i="91"/>
  <c r="H151" i="91"/>
  <c r="G151" i="91"/>
  <c r="F151" i="91"/>
  <c r="H150" i="91"/>
  <c r="G150" i="91"/>
  <c r="F150" i="91"/>
  <c r="H149" i="91"/>
  <c r="G149" i="91"/>
  <c r="F149" i="91"/>
  <c r="H148" i="91"/>
  <c r="G148" i="91"/>
  <c r="F148" i="91"/>
  <c r="H147" i="91"/>
  <c r="G147" i="91"/>
  <c r="F147" i="91"/>
  <c r="H146" i="91"/>
  <c r="G146" i="91"/>
  <c r="F146" i="91"/>
  <c r="H145" i="91"/>
  <c r="G145" i="91"/>
  <c r="F145" i="91"/>
  <c r="H144" i="91"/>
  <c r="G144" i="91"/>
  <c r="F144" i="91"/>
  <c r="H143" i="91"/>
  <c r="G143" i="91"/>
  <c r="F143" i="91"/>
  <c r="H142" i="91"/>
  <c r="G142" i="91"/>
  <c r="F142" i="91"/>
  <c r="H141" i="91"/>
  <c r="G141" i="91"/>
  <c r="F141" i="91"/>
  <c r="H140" i="91"/>
  <c r="G140" i="91"/>
  <c r="F140" i="91"/>
  <c r="H139" i="91"/>
  <c r="G139" i="91"/>
  <c r="F139" i="91"/>
  <c r="H138" i="91"/>
  <c r="G138" i="91"/>
  <c r="F138" i="91"/>
  <c r="H137" i="91"/>
  <c r="G137" i="91"/>
  <c r="F137" i="91"/>
  <c r="H136" i="91"/>
  <c r="G136" i="91"/>
  <c r="F136" i="91"/>
  <c r="H135" i="91"/>
  <c r="G135" i="91"/>
  <c r="F135" i="91"/>
  <c r="H134" i="91"/>
  <c r="G134" i="91"/>
  <c r="F134" i="91"/>
  <c r="H133" i="91"/>
  <c r="G133" i="91"/>
  <c r="F133" i="91"/>
  <c r="H132" i="91"/>
  <c r="G132" i="91"/>
  <c r="F132" i="91"/>
  <c r="H131" i="91"/>
  <c r="G131" i="91"/>
  <c r="F131" i="91"/>
  <c r="H130" i="91"/>
  <c r="G130" i="91"/>
  <c r="F130" i="91"/>
  <c r="H129" i="91"/>
  <c r="G129" i="91"/>
  <c r="F129" i="91"/>
  <c r="H128" i="91"/>
  <c r="G128" i="91"/>
  <c r="F128" i="91"/>
  <c r="H127" i="91"/>
  <c r="G127" i="91"/>
  <c r="F127" i="91"/>
  <c r="H126" i="91"/>
  <c r="G126" i="91"/>
  <c r="F126" i="91"/>
  <c r="H125" i="91"/>
  <c r="G125" i="91"/>
  <c r="F125" i="91"/>
  <c r="H124" i="91"/>
  <c r="G124" i="91"/>
  <c r="F124" i="91"/>
  <c r="H123" i="91"/>
  <c r="G123" i="91"/>
  <c r="F123" i="91"/>
  <c r="H122" i="91"/>
  <c r="G122" i="91"/>
  <c r="F122" i="91"/>
  <c r="H121" i="91"/>
  <c r="G121" i="91"/>
  <c r="F121" i="91"/>
  <c r="H120" i="91"/>
  <c r="G120" i="91"/>
  <c r="F120" i="91"/>
  <c r="H119" i="91"/>
  <c r="G119" i="91"/>
  <c r="F119" i="91"/>
  <c r="H118" i="91"/>
  <c r="G118" i="91"/>
  <c r="F118" i="91"/>
  <c r="H117" i="91"/>
  <c r="G117" i="91"/>
  <c r="F117" i="91"/>
  <c r="H116" i="91"/>
  <c r="G116" i="91"/>
  <c r="F116" i="91"/>
  <c r="H115" i="91"/>
  <c r="G115" i="91"/>
  <c r="F115" i="91"/>
  <c r="H114" i="91"/>
  <c r="G114" i="91"/>
  <c r="F114" i="91"/>
  <c r="H113" i="91"/>
  <c r="G113" i="91"/>
  <c r="F113" i="91"/>
  <c r="H112" i="91"/>
  <c r="G112" i="91"/>
  <c r="F112" i="91"/>
  <c r="H111" i="91"/>
  <c r="G111" i="91"/>
  <c r="F111" i="91"/>
  <c r="H110" i="91"/>
  <c r="G110" i="91"/>
  <c r="F110" i="91"/>
  <c r="H109" i="91"/>
  <c r="G109" i="91"/>
  <c r="F109" i="91"/>
  <c r="H108" i="91"/>
  <c r="G108" i="91"/>
  <c r="F108" i="91"/>
  <c r="H107" i="91"/>
  <c r="G107" i="91"/>
  <c r="F107" i="91"/>
  <c r="H106" i="91"/>
  <c r="G106" i="91"/>
  <c r="F106" i="91"/>
  <c r="H105" i="91"/>
  <c r="G105" i="91"/>
  <c r="F105" i="91"/>
  <c r="H104" i="91"/>
  <c r="G104" i="91"/>
  <c r="F104" i="91"/>
  <c r="H103" i="91"/>
  <c r="G103" i="91"/>
  <c r="F103" i="91"/>
  <c r="H102" i="91"/>
  <c r="G102" i="91"/>
  <c r="F102" i="91"/>
  <c r="H101" i="91"/>
  <c r="G101" i="91"/>
  <c r="F101" i="91"/>
  <c r="H100" i="91"/>
  <c r="G100" i="91"/>
  <c r="F100" i="91"/>
  <c r="H99" i="91"/>
  <c r="G99" i="91"/>
  <c r="F99" i="91"/>
  <c r="H98" i="91"/>
  <c r="G98" i="91"/>
  <c r="F98" i="91"/>
  <c r="H97" i="91"/>
  <c r="G97" i="91"/>
  <c r="F97" i="91"/>
  <c r="H96" i="91"/>
  <c r="G96" i="91"/>
  <c r="F96" i="91"/>
  <c r="H95" i="91"/>
  <c r="G95" i="91"/>
  <c r="F95" i="91"/>
  <c r="H94" i="91"/>
  <c r="G94" i="91"/>
  <c r="F94" i="91"/>
  <c r="H93" i="91"/>
  <c r="G93" i="91"/>
  <c r="F93" i="91"/>
  <c r="H92" i="91"/>
  <c r="G92" i="91"/>
  <c r="F92" i="91"/>
  <c r="H91" i="91"/>
  <c r="G91" i="91"/>
  <c r="F91" i="91"/>
  <c r="H90" i="91"/>
  <c r="G90" i="91"/>
  <c r="F90" i="91"/>
  <c r="H89" i="91"/>
  <c r="G89" i="91"/>
  <c r="F89" i="91"/>
  <c r="H88" i="91"/>
  <c r="G88" i="91"/>
  <c r="F88" i="91"/>
  <c r="H87" i="91"/>
  <c r="G87" i="91"/>
  <c r="F87" i="91"/>
  <c r="H86" i="91"/>
  <c r="G86" i="91"/>
  <c r="F86" i="91"/>
  <c r="H85" i="91"/>
  <c r="G85" i="91"/>
  <c r="F85" i="91"/>
  <c r="H84" i="91"/>
  <c r="G84" i="91"/>
  <c r="F84" i="91"/>
  <c r="H83" i="91"/>
  <c r="H82" i="91"/>
  <c r="H81" i="91"/>
  <c r="G81" i="91"/>
  <c r="F81" i="91"/>
  <c r="H80" i="91"/>
  <c r="G80" i="91"/>
  <c r="F80" i="91"/>
  <c r="H79" i="91"/>
  <c r="G79" i="91"/>
  <c r="F79" i="91"/>
  <c r="H78" i="91"/>
  <c r="G78" i="91"/>
  <c r="F78" i="91"/>
  <c r="H77" i="91"/>
  <c r="G77" i="91"/>
  <c r="F77" i="91"/>
  <c r="H76" i="91"/>
  <c r="G76" i="91"/>
  <c r="F76" i="91"/>
  <c r="H75" i="91"/>
  <c r="G75" i="91"/>
  <c r="F75" i="91"/>
  <c r="H74" i="91"/>
  <c r="G74" i="91"/>
  <c r="F74" i="91"/>
  <c r="H73" i="91"/>
  <c r="G73" i="91"/>
  <c r="F73" i="91"/>
  <c r="H72" i="91"/>
  <c r="G72" i="91"/>
  <c r="F72" i="91"/>
  <c r="H71" i="91"/>
  <c r="G71" i="91"/>
  <c r="F71" i="91"/>
  <c r="H70" i="91"/>
  <c r="G70" i="91"/>
  <c r="F70" i="91"/>
  <c r="H69" i="91"/>
  <c r="G69" i="91"/>
  <c r="F69" i="91"/>
  <c r="H68" i="91"/>
  <c r="G68" i="91"/>
  <c r="F68" i="91"/>
  <c r="H67" i="91"/>
  <c r="G67" i="91"/>
  <c r="F67" i="91"/>
  <c r="H66" i="91"/>
  <c r="G66" i="91"/>
  <c r="F66" i="91"/>
  <c r="H65" i="91"/>
  <c r="G65" i="91"/>
  <c r="F65" i="91"/>
  <c r="H64" i="91"/>
  <c r="G64" i="91"/>
  <c r="F64" i="91"/>
  <c r="H63" i="91"/>
  <c r="G63" i="91"/>
  <c r="F63" i="91"/>
  <c r="H62" i="91"/>
  <c r="G62" i="91"/>
  <c r="F62" i="91"/>
  <c r="G61" i="91"/>
  <c r="H60" i="91"/>
  <c r="G60" i="91"/>
  <c r="F60" i="91"/>
  <c r="H59" i="91"/>
  <c r="G59" i="91"/>
  <c r="F59" i="91"/>
  <c r="H58" i="91"/>
  <c r="G58" i="91"/>
  <c r="F58" i="91"/>
  <c r="H57" i="91"/>
  <c r="G57" i="91"/>
  <c r="F57" i="91"/>
  <c r="H56" i="91"/>
  <c r="G56" i="91"/>
  <c r="F56" i="91"/>
  <c r="H55" i="91"/>
  <c r="G55" i="91"/>
  <c r="F55" i="91"/>
  <c r="H54" i="91"/>
  <c r="G54" i="91"/>
  <c r="F54" i="91"/>
  <c r="H53" i="91"/>
  <c r="G53" i="91"/>
  <c r="F53" i="91"/>
  <c r="H52" i="91"/>
  <c r="G52" i="91"/>
  <c r="F52" i="91"/>
  <c r="H51" i="91"/>
  <c r="G51" i="91"/>
  <c r="F51" i="91"/>
  <c r="H50" i="91"/>
  <c r="G50" i="91"/>
  <c r="F50" i="91"/>
  <c r="H49" i="91"/>
  <c r="G49" i="91"/>
  <c r="F49" i="91"/>
  <c r="H48" i="91"/>
  <c r="G48" i="91"/>
  <c r="F48" i="91"/>
  <c r="H47" i="91"/>
  <c r="G47" i="91"/>
  <c r="F47" i="91"/>
  <c r="H46" i="91"/>
  <c r="G46" i="91"/>
  <c r="F46" i="91"/>
  <c r="H45" i="91"/>
  <c r="G45" i="91"/>
  <c r="F45" i="91"/>
  <c r="H44" i="91"/>
  <c r="G44" i="91"/>
  <c r="F44" i="91"/>
  <c r="H43" i="91"/>
  <c r="G43" i="91"/>
  <c r="F43" i="91"/>
  <c r="H42" i="91"/>
  <c r="G42" i="91"/>
  <c r="F42" i="91"/>
  <c r="H41" i="91"/>
  <c r="G41" i="91"/>
  <c r="F41" i="91"/>
  <c r="H40" i="91"/>
  <c r="G40" i="91"/>
  <c r="F40" i="91"/>
  <c r="H39" i="91"/>
  <c r="G39" i="91"/>
  <c r="F39" i="91"/>
  <c r="H38" i="91"/>
  <c r="G38" i="91"/>
  <c r="F38" i="91"/>
  <c r="H37" i="91"/>
  <c r="G37" i="91"/>
  <c r="F37" i="91"/>
  <c r="H36" i="91"/>
  <c r="G36" i="91"/>
  <c r="F36" i="91"/>
  <c r="H35" i="91"/>
  <c r="G35" i="91"/>
  <c r="F35" i="91"/>
  <c r="H34" i="91"/>
  <c r="G34" i="91"/>
  <c r="F34" i="91"/>
  <c r="H33" i="91"/>
  <c r="G33" i="91"/>
  <c r="F33" i="91"/>
  <c r="H32" i="91"/>
  <c r="G32" i="91"/>
  <c r="F32" i="91"/>
  <c r="H31" i="91"/>
  <c r="G31" i="91"/>
  <c r="F31" i="91"/>
  <c r="H30" i="91"/>
  <c r="G30" i="91"/>
  <c r="F30" i="91"/>
  <c r="H29" i="91"/>
  <c r="G29" i="91"/>
  <c r="F29" i="91"/>
  <c r="H28" i="91"/>
  <c r="G28" i="91"/>
  <c r="F28" i="91"/>
  <c r="H27" i="91"/>
  <c r="G27" i="91"/>
  <c r="F27" i="91"/>
  <c r="H26" i="91"/>
  <c r="G26" i="91"/>
  <c r="F26" i="91"/>
  <c r="H25" i="91"/>
  <c r="G25" i="91"/>
  <c r="F25" i="91"/>
  <c r="H24" i="91"/>
  <c r="G24" i="91"/>
  <c r="F24" i="91"/>
  <c r="H23" i="91"/>
  <c r="G23" i="91"/>
  <c r="F23" i="91"/>
  <c r="H22" i="91"/>
  <c r="G22" i="91"/>
  <c r="F22" i="91"/>
  <c r="H21" i="91"/>
  <c r="G21" i="91"/>
  <c r="F21" i="91"/>
  <c r="H20" i="91"/>
  <c r="G20" i="91"/>
  <c r="F20" i="91"/>
  <c r="H19" i="91"/>
  <c r="G19" i="91"/>
  <c r="F19" i="91"/>
  <c r="H18" i="91"/>
  <c r="G18" i="91"/>
  <c r="F18" i="91"/>
  <c r="H17" i="91"/>
  <c r="G17" i="91"/>
  <c r="F17" i="91"/>
  <c r="H16" i="91"/>
  <c r="G16" i="91"/>
  <c r="F16" i="91"/>
  <c r="H15" i="91"/>
  <c r="G15" i="91"/>
  <c r="F15" i="91"/>
  <c r="H14" i="91"/>
  <c r="G14" i="91"/>
  <c r="F14" i="91"/>
  <c r="H13" i="91"/>
  <c r="G13" i="91"/>
  <c r="F13" i="91"/>
  <c r="H12" i="91"/>
  <c r="G12" i="91"/>
  <c r="F12" i="91"/>
  <c r="H11" i="91"/>
  <c r="G11" i="91"/>
  <c r="F11" i="91"/>
  <c r="E5" i="91"/>
  <c r="E4" i="91"/>
  <c r="H174" i="90"/>
  <c r="H171" i="90"/>
  <c r="H160" i="90"/>
  <c r="H157" i="90"/>
  <c r="H154" i="90"/>
  <c r="H152" i="90"/>
  <c r="H151" i="90"/>
  <c r="H137" i="90"/>
  <c r="H110" i="90"/>
  <c r="H108" i="90"/>
  <c r="H107" i="90"/>
  <c r="H98" i="90"/>
  <c r="H66" i="90"/>
  <c r="G174" i="90"/>
  <c r="G171" i="90"/>
  <c r="G160" i="90"/>
  <c r="G157" i="90"/>
  <c r="G154" i="90"/>
  <c r="G152" i="90"/>
  <c r="G151" i="90"/>
  <c r="G137" i="90"/>
  <c r="G110" i="90"/>
  <c r="G108" i="90"/>
  <c r="G107" i="90"/>
  <c r="G98" i="90"/>
  <c r="G66" i="90"/>
  <c r="F174" i="90"/>
  <c r="F171" i="90"/>
  <c r="F160" i="90"/>
  <c r="F157" i="90"/>
  <c r="F154" i="90"/>
  <c r="F152" i="90"/>
  <c r="F151" i="90"/>
  <c r="F137" i="90"/>
  <c r="F110" i="90"/>
  <c r="F108" i="90"/>
  <c r="F107" i="90"/>
  <c r="F98" i="90"/>
  <c r="F66" i="90"/>
  <c r="H82" i="90"/>
  <c r="H83" i="90"/>
  <c r="G190" i="90"/>
  <c r="H189" i="90"/>
  <c r="G189" i="90"/>
  <c r="F189" i="90"/>
  <c r="H188" i="90"/>
  <c r="G188" i="90"/>
  <c r="F188" i="90"/>
  <c r="H187" i="90"/>
  <c r="G187" i="90"/>
  <c r="F187" i="90"/>
  <c r="H186" i="90"/>
  <c r="G186" i="90"/>
  <c r="F186" i="90"/>
  <c r="H185" i="90"/>
  <c r="G185" i="90"/>
  <c r="F185" i="90"/>
  <c r="H184" i="90"/>
  <c r="G184" i="90"/>
  <c r="F184" i="90"/>
  <c r="H183" i="90"/>
  <c r="G183" i="90"/>
  <c r="F183" i="90"/>
  <c r="H182" i="90"/>
  <c r="G182" i="90"/>
  <c r="F182" i="90"/>
  <c r="H181" i="90"/>
  <c r="G181" i="90"/>
  <c r="F181" i="90"/>
  <c r="H180" i="90"/>
  <c r="G180" i="90"/>
  <c r="F180" i="90"/>
  <c r="H179" i="90"/>
  <c r="G179" i="90"/>
  <c r="F179" i="90"/>
  <c r="H178" i="90"/>
  <c r="G178" i="90"/>
  <c r="F178" i="90"/>
  <c r="H177" i="90"/>
  <c r="G177" i="90"/>
  <c r="F177" i="90"/>
  <c r="H176" i="90"/>
  <c r="G176" i="90"/>
  <c r="F176" i="90"/>
  <c r="H175" i="90"/>
  <c r="G175" i="90"/>
  <c r="F175" i="90"/>
  <c r="H173" i="90"/>
  <c r="G173" i="90"/>
  <c r="F173" i="90"/>
  <c r="H172" i="90"/>
  <c r="G172" i="90"/>
  <c r="F172" i="90"/>
  <c r="H170" i="90"/>
  <c r="G170" i="90"/>
  <c r="F170" i="90"/>
  <c r="H169" i="90"/>
  <c r="G169" i="90"/>
  <c r="F169" i="90"/>
  <c r="H168" i="90"/>
  <c r="G168" i="90"/>
  <c r="F168" i="90"/>
  <c r="H167" i="90"/>
  <c r="G167" i="90"/>
  <c r="F167" i="90"/>
  <c r="H166" i="90"/>
  <c r="G166" i="90"/>
  <c r="F166" i="90"/>
  <c r="H165" i="90"/>
  <c r="G165" i="90"/>
  <c r="F165" i="90"/>
  <c r="H164" i="90"/>
  <c r="G164" i="90"/>
  <c r="F164" i="90"/>
  <c r="H163" i="90"/>
  <c r="G163" i="90"/>
  <c r="F163" i="90"/>
  <c r="H162" i="90"/>
  <c r="G162" i="90"/>
  <c r="F162" i="90"/>
  <c r="H161" i="90"/>
  <c r="G161" i="90"/>
  <c r="F161" i="90"/>
  <c r="H159" i="90"/>
  <c r="G159" i="90"/>
  <c r="F159" i="90"/>
  <c r="H158" i="90"/>
  <c r="G158" i="90"/>
  <c r="F158" i="90"/>
  <c r="H156" i="90"/>
  <c r="G156" i="90"/>
  <c r="F156" i="90"/>
  <c r="H155" i="90"/>
  <c r="G155" i="90"/>
  <c r="F155" i="90"/>
  <c r="H153" i="90"/>
  <c r="G153" i="90"/>
  <c r="F153" i="90"/>
  <c r="H150" i="90"/>
  <c r="G150" i="90"/>
  <c r="F150" i="90"/>
  <c r="H149" i="90"/>
  <c r="G149" i="90"/>
  <c r="F149" i="90"/>
  <c r="H148" i="90"/>
  <c r="G148" i="90"/>
  <c r="F148" i="90"/>
  <c r="H147" i="90"/>
  <c r="G147" i="90"/>
  <c r="F147" i="90"/>
  <c r="H146" i="90"/>
  <c r="G146" i="90"/>
  <c r="F146" i="90"/>
  <c r="H145" i="90"/>
  <c r="G145" i="90"/>
  <c r="F145" i="90"/>
  <c r="H144" i="90"/>
  <c r="G144" i="90"/>
  <c r="F144" i="90"/>
  <c r="H143" i="90"/>
  <c r="G143" i="90"/>
  <c r="F143" i="90"/>
  <c r="H142" i="90"/>
  <c r="G142" i="90"/>
  <c r="F142" i="90"/>
  <c r="H141" i="90"/>
  <c r="G141" i="90"/>
  <c r="F141" i="90"/>
  <c r="H140" i="90"/>
  <c r="G140" i="90"/>
  <c r="F140" i="90"/>
  <c r="H139" i="90"/>
  <c r="G139" i="90"/>
  <c r="F139" i="90"/>
  <c r="H138" i="90"/>
  <c r="G138" i="90"/>
  <c r="F138" i="90"/>
  <c r="H136" i="90"/>
  <c r="G136" i="90"/>
  <c r="F136" i="90"/>
  <c r="H135" i="90"/>
  <c r="G135" i="90"/>
  <c r="F135" i="90"/>
  <c r="H134" i="90"/>
  <c r="G134" i="90"/>
  <c r="F134" i="90"/>
  <c r="H133" i="90"/>
  <c r="G133" i="90"/>
  <c r="F133" i="90"/>
  <c r="H132" i="90"/>
  <c r="G132" i="90"/>
  <c r="F132" i="90"/>
  <c r="H131" i="90"/>
  <c r="G131" i="90"/>
  <c r="F131" i="90"/>
  <c r="H130" i="90"/>
  <c r="G130" i="90"/>
  <c r="F130" i="90"/>
  <c r="H129" i="90"/>
  <c r="G129" i="90"/>
  <c r="F129" i="90"/>
  <c r="H128" i="90"/>
  <c r="G128" i="90"/>
  <c r="F128" i="90"/>
  <c r="H127" i="90"/>
  <c r="G127" i="90"/>
  <c r="F127" i="90"/>
  <c r="H126" i="90"/>
  <c r="G126" i="90"/>
  <c r="F126" i="90"/>
  <c r="H125" i="90"/>
  <c r="G125" i="90"/>
  <c r="F125" i="90"/>
  <c r="H124" i="90"/>
  <c r="G124" i="90"/>
  <c r="F124" i="90"/>
  <c r="H123" i="90"/>
  <c r="G123" i="90"/>
  <c r="F123" i="90"/>
  <c r="H122" i="90"/>
  <c r="G122" i="90"/>
  <c r="F122" i="90"/>
  <c r="H121" i="90"/>
  <c r="G121" i="90"/>
  <c r="F121" i="90"/>
  <c r="H120" i="90"/>
  <c r="G120" i="90"/>
  <c r="F120" i="90"/>
  <c r="H119" i="90"/>
  <c r="G119" i="90"/>
  <c r="F119" i="90"/>
  <c r="H118" i="90"/>
  <c r="G118" i="90"/>
  <c r="F118" i="90"/>
  <c r="H117" i="90"/>
  <c r="G117" i="90"/>
  <c r="F117" i="90"/>
  <c r="H116" i="90"/>
  <c r="G116" i="90"/>
  <c r="F116" i="90"/>
  <c r="H115" i="90"/>
  <c r="G115" i="90"/>
  <c r="F115" i="90"/>
  <c r="H114" i="90"/>
  <c r="G114" i="90"/>
  <c r="F114" i="90"/>
  <c r="H113" i="90"/>
  <c r="G113" i="90"/>
  <c r="F113" i="90"/>
  <c r="H112" i="90"/>
  <c r="G112" i="90"/>
  <c r="F112" i="90"/>
  <c r="H111" i="90"/>
  <c r="G111" i="90"/>
  <c r="F111" i="90"/>
  <c r="H109" i="90"/>
  <c r="G109" i="90"/>
  <c r="F109" i="90"/>
  <c r="H106" i="90"/>
  <c r="G106" i="90"/>
  <c r="F106" i="90"/>
  <c r="H105" i="90"/>
  <c r="G105" i="90"/>
  <c r="F105" i="90"/>
  <c r="H104" i="90"/>
  <c r="G104" i="90"/>
  <c r="F104" i="90"/>
  <c r="H103" i="90"/>
  <c r="G103" i="90"/>
  <c r="F103" i="90"/>
  <c r="H102" i="90"/>
  <c r="G102" i="90"/>
  <c r="F102" i="90"/>
  <c r="H101" i="90"/>
  <c r="G101" i="90"/>
  <c r="F101" i="90"/>
  <c r="H100" i="90"/>
  <c r="G100" i="90"/>
  <c r="F100" i="90"/>
  <c r="H99" i="90"/>
  <c r="G99" i="90"/>
  <c r="F99" i="90"/>
  <c r="H97" i="90"/>
  <c r="G97" i="90"/>
  <c r="F97" i="90"/>
  <c r="H96" i="90"/>
  <c r="G96" i="90"/>
  <c r="F96" i="90"/>
  <c r="H95" i="90"/>
  <c r="G95" i="90"/>
  <c r="F95" i="90"/>
  <c r="H94" i="90"/>
  <c r="G94" i="90"/>
  <c r="F94" i="90"/>
  <c r="H93" i="90"/>
  <c r="G93" i="90"/>
  <c r="F93" i="90"/>
  <c r="H92" i="90"/>
  <c r="G92" i="90"/>
  <c r="F92" i="90"/>
  <c r="H91" i="90"/>
  <c r="G91" i="90"/>
  <c r="F91" i="90"/>
  <c r="H90" i="90"/>
  <c r="G90" i="90"/>
  <c r="F90" i="90"/>
  <c r="H89" i="90"/>
  <c r="G89" i="90"/>
  <c r="F89" i="90"/>
  <c r="H88" i="90"/>
  <c r="G88" i="90"/>
  <c r="F88" i="90"/>
  <c r="H87" i="90"/>
  <c r="G87" i="90"/>
  <c r="F87" i="90"/>
  <c r="H86" i="90"/>
  <c r="G86" i="90"/>
  <c r="F86" i="90"/>
  <c r="H85" i="90"/>
  <c r="G85" i="90"/>
  <c r="F85" i="90"/>
  <c r="H84" i="90"/>
  <c r="G84" i="90"/>
  <c r="F84" i="90"/>
  <c r="H81" i="90"/>
  <c r="G81" i="90"/>
  <c r="F81" i="90"/>
  <c r="H80" i="90"/>
  <c r="G80" i="90"/>
  <c r="F80" i="90"/>
  <c r="H79" i="90"/>
  <c r="G79" i="90"/>
  <c r="F79" i="90"/>
  <c r="H78" i="90"/>
  <c r="G78" i="90"/>
  <c r="F78" i="90"/>
  <c r="H77" i="90"/>
  <c r="G77" i="90"/>
  <c r="F77" i="90"/>
  <c r="H76" i="90"/>
  <c r="G76" i="90"/>
  <c r="F76" i="90"/>
  <c r="H75" i="90"/>
  <c r="G75" i="90"/>
  <c r="F75" i="90"/>
  <c r="H74" i="90"/>
  <c r="G74" i="90"/>
  <c r="F74" i="90"/>
  <c r="H73" i="90"/>
  <c r="G73" i="90"/>
  <c r="F73" i="90"/>
  <c r="H72" i="90"/>
  <c r="G72" i="90"/>
  <c r="F72" i="90"/>
  <c r="H71" i="90"/>
  <c r="G71" i="90"/>
  <c r="F71" i="90"/>
  <c r="H70" i="90"/>
  <c r="G70" i="90"/>
  <c r="F70" i="90"/>
  <c r="H69" i="90"/>
  <c r="G69" i="90"/>
  <c r="F69" i="90"/>
  <c r="H68" i="90"/>
  <c r="G68" i="90"/>
  <c r="F68" i="90"/>
  <c r="H67" i="90"/>
  <c r="G67" i="90"/>
  <c r="F67" i="90"/>
  <c r="H65" i="90"/>
  <c r="G65" i="90"/>
  <c r="F65" i="90"/>
  <c r="H64" i="90"/>
  <c r="G64" i="90"/>
  <c r="F64" i="90"/>
  <c r="H63" i="90"/>
  <c r="G63" i="90"/>
  <c r="F63" i="90"/>
  <c r="H62" i="90"/>
  <c r="G62" i="90"/>
  <c r="F62" i="90"/>
  <c r="G61" i="90"/>
  <c r="H60" i="90"/>
  <c r="G60" i="90"/>
  <c r="F60" i="90"/>
  <c r="H59" i="90"/>
  <c r="G59" i="90"/>
  <c r="F59" i="90"/>
  <c r="H58" i="90"/>
  <c r="G58" i="90"/>
  <c r="F58" i="90"/>
  <c r="H57" i="90"/>
  <c r="G57" i="90"/>
  <c r="F57" i="90"/>
  <c r="H56" i="90"/>
  <c r="G56" i="90"/>
  <c r="F56" i="90"/>
  <c r="H55" i="90"/>
  <c r="G55" i="90"/>
  <c r="F55" i="90"/>
  <c r="H54" i="90"/>
  <c r="G54" i="90"/>
  <c r="F54" i="90"/>
  <c r="H53" i="90"/>
  <c r="G53" i="90"/>
  <c r="F53" i="90"/>
  <c r="H52" i="90"/>
  <c r="G52" i="90"/>
  <c r="F52" i="90"/>
  <c r="H51" i="90"/>
  <c r="G51" i="90"/>
  <c r="F51" i="90"/>
  <c r="H50" i="90"/>
  <c r="G50" i="90"/>
  <c r="F50" i="90"/>
  <c r="H49" i="90"/>
  <c r="G49" i="90"/>
  <c r="F49" i="90"/>
  <c r="H48" i="90"/>
  <c r="G48" i="90"/>
  <c r="F48" i="90"/>
  <c r="H47" i="90"/>
  <c r="G47" i="90"/>
  <c r="F47" i="90"/>
  <c r="H46" i="90"/>
  <c r="G46" i="90"/>
  <c r="F46" i="90"/>
  <c r="H45" i="90"/>
  <c r="G45" i="90"/>
  <c r="F45" i="90"/>
  <c r="H44" i="90"/>
  <c r="G44" i="90"/>
  <c r="F44" i="90"/>
  <c r="H43" i="90"/>
  <c r="G43" i="90"/>
  <c r="F43" i="90"/>
  <c r="H42" i="90"/>
  <c r="G42" i="90"/>
  <c r="F42" i="90"/>
  <c r="H41" i="90"/>
  <c r="G41" i="90"/>
  <c r="F41" i="90"/>
  <c r="H40" i="90"/>
  <c r="G40" i="90"/>
  <c r="F40" i="90"/>
  <c r="H39" i="90"/>
  <c r="G39" i="90"/>
  <c r="F39" i="90"/>
  <c r="H38" i="90"/>
  <c r="G38" i="90"/>
  <c r="F38" i="90"/>
  <c r="H37" i="90"/>
  <c r="G37" i="90"/>
  <c r="F37" i="90"/>
  <c r="H36" i="90"/>
  <c r="G36" i="90"/>
  <c r="F36" i="90"/>
  <c r="H35" i="90"/>
  <c r="G35" i="90"/>
  <c r="F35" i="90"/>
  <c r="H34" i="90"/>
  <c r="G34" i="90"/>
  <c r="F34" i="90"/>
  <c r="H33" i="90"/>
  <c r="G33" i="90"/>
  <c r="F33" i="90"/>
  <c r="H32" i="90"/>
  <c r="G32" i="90"/>
  <c r="F32" i="90"/>
  <c r="H31" i="90"/>
  <c r="G31" i="90"/>
  <c r="F31" i="90"/>
  <c r="H30" i="90"/>
  <c r="G30" i="90"/>
  <c r="F30" i="90"/>
  <c r="H29" i="90"/>
  <c r="G29" i="90"/>
  <c r="F29" i="90"/>
  <c r="H28" i="90"/>
  <c r="G28" i="90"/>
  <c r="F28" i="90"/>
  <c r="H27" i="90"/>
  <c r="G27" i="90"/>
  <c r="F27" i="90"/>
  <c r="H26" i="90"/>
  <c r="G26" i="90"/>
  <c r="F26" i="90"/>
  <c r="H25" i="90"/>
  <c r="G25" i="90"/>
  <c r="F25" i="90"/>
  <c r="H24" i="90"/>
  <c r="G24" i="90"/>
  <c r="F24" i="90"/>
  <c r="H23" i="90"/>
  <c r="G23" i="90"/>
  <c r="F23" i="90"/>
  <c r="H22" i="90"/>
  <c r="G22" i="90"/>
  <c r="F22" i="90"/>
  <c r="H21" i="90"/>
  <c r="G21" i="90"/>
  <c r="F21" i="90"/>
  <c r="H20" i="90"/>
  <c r="G20" i="90"/>
  <c r="F20" i="90"/>
  <c r="H19" i="90"/>
  <c r="G19" i="90"/>
  <c r="F19" i="90"/>
  <c r="H18" i="90"/>
  <c r="G18" i="90"/>
  <c r="F18" i="90"/>
  <c r="H17" i="90"/>
  <c r="G17" i="90"/>
  <c r="F17" i="90"/>
  <c r="H16" i="90"/>
  <c r="G16" i="90"/>
  <c r="F16" i="90"/>
  <c r="H15" i="90"/>
  <c r="G15" i="90"/>
  <c r="F15" i="90"/>
  <c r="H14" i="90"/>
  <c r="G14" i="90"/>
  <c r="F14" i="90"/>
  <c r="H13" i="90"/>
  <c r="G13" i="90"/>
  <c r="F13" i="90"/>
  <c r="H12" i="90"/>
  <c r="G12" i="90"/>
  <c r="F12" i="90"/>
  <c r="H11" i="90"/>
  <c r="G11" i="90"/>
  <c r="F11" i="90"/>
  <c r="E5" i="90"/>
  <c r="E4" i="90"/>
  <c r="G184" i="89"/>
  <c r="H183" i="89"/>
  <c r="G183" i="89"/>
  <c r="F183" i="89"/>
  <c r="H182" i="89"/>
  <c r="G182" i="89"/>
  <c r="F182" i="89"/>
  <c r="H181" i="89"/>
  <c r="G181" i="89"/>
  <c r="F181" i="89"/>
  <c r="H180" i="89"/>
  <c r="G180" i="89"/>
  <c r="F180" i="89"/>
  <c r="H179" i="89"/>
  <c r="G179" i="89"/>
  <c r="F179" i="89"/>
  <c r="H178" i="89"/>
  <c r="G178" i="89"/>
  <c r="F178" i="89"/>
  <c r="H177" i="89"/>
  <c r="G177" i="89"/>
  <c r="F177" i="89"/>
  <c r="H176" i="89"/>
  <c r="G176" i="89"/>
  <c r="F176" i="89"/>
  <c r="H175" i="89"/>
  <c r="G175" i="89"/>
  <c r="F175" i="89"/>
  <c r="H174" i="89"/>
  <c r="G174" i="89"/>
  <c r="F174" i="89"/>
  <c r="H173" i="89"/>
  <c r="G173" i="89"/>
  <c r="F173" i="89"/>
  <c r="H172" i="89"/>
  <c r="G172" i="89"/>
  <c r="F172" i="89"/>
  <c r="H171" i="89"/>
  <c r="G171" i="89"/>
  <c r="F171" i="89"/>
  <c r="H170" i="89"/>
  <c r="G170" i="89"/>
  <c r="F170" i="89"/>
  <c r="H169" i="89"/>
  <c r="G169" i="89"/>
  <c r="F169" i="89"/>
  <c r="H168" i="89"/>
  <c r="G168" i="89"/>
  <c r="F168" i="89"/>
  <c r="H167" i="89"/>
  <c r="G167" i="89"/>
  <c r="F167" i="89"/>
  <c r="H166" i="89"/>
  <c r="G166" i="89"/>
  <c r="F166" i="89"/>
  <c r="H165" i="89"/>
  <c r="G165" i="89"/>
  <c r="F165" i="89"/>
  <c r="H164" i="89"/>
  <c r="G164" i="89"/>
  <c r="F164" i="89"/>
  <c r="H163" i="89"/>
  <c r="G163" i="89"/>
  <c r="F163" i="89"/>
  <c r="H162" i="89"/>
  <c r="G162" i="89"/>
  <c r="F162" i="89"/>
  <c r="H161" i="89"/>
  <c r="G161" i="89"/>
  <c r="F161" i="89"/>
  <c r="H160" i="89"/>
  <c r="G160" i="89"/>
  <c r="F160" i="89"/>
  <c r="H159" i="89"/>
  <c r="G159" i="89"/>
  <c r="F159" i="89"/>
  <c r="H158" i="89"/>
  <c r="G158" i="89"/>
  <c r="F158" i="89"/>
  <c r="H157" i="89"/>
  <c r="G157" i="89"/>
  <c r="F157" i="89"/>
  <c r="H156" i="89"/>
  <c r="G156" i="89"/>
  <c r="F156" i="89"/>
  <c r="H155" i="89"/>
  <c r="G155" i="89"/>
  <c r="F155" i="89"/>
  <c r="H154" i="89"/>
  <c r="G154" i="89"/>
  <c r="F154" i="89"/>
  <c r="H153" i="89"/>
  <c r="G153" i="89"/>
  <c r="F153" i="89"/>
  <c r="H152" i="89"/>
  <c r="G152" i="89"/>
  <c r="F152" i="89"/>
  <c r="H151" i="89"/>
  <c r="G151" i="89"/>
  <c r="F151" i="89"/>
  <c r="H150" i="89"/>
  <c r="G150" i="89"/>
  <c r="F150" i="89"/>
  <c r="H149" i="89"/>
  <c r="G149" i="89"/>
  <c r="F149" i="89"/>
  <c r="H148" i="89"/>
  <c r="G148" i="89"/>
  <c r="F148" i="89"/>
  <c r="H147" i="89"/>
  <c r="G147" i="89"/>
  <c r="F147" i="89"/>
  <c r="H146" i="89"/>
  <c r="G146" i="89"/>
  <c r="F146" i="89"/>
  <c r="H145" i="89"/>
  <c r="G145" i="89"/>
  <c r="F145" i="89"/>
  <c r="H144" i="89"/>
  <c r="G144" i="89"/>
  <c r="F144" i="89"/>
  <c r="H143" i="89"/>
  <c r="G143" i="89"/>
  <c r="F143" i="89"/>
  <c r="H142" i="89"/>
  <c r="G142" i="89"/>
  <c r="F142" i="89"/>
  <c r="H141" i="89"/>
  <c r="G141" i="89"/>
  <c r="F141" i="89"/>
  <c r="H140" i="89"/>
  <c r="G140" i="89"/>
  <c r="F140" i="89"/>
  <c r="H139" i="89"/>
  <c r="G139" i="89"/>
  <c r="F139" i="89"/>
  <c r="H138" i="89"/>
  <c r="G138" i="89"/>
  <c r="F138" i="89"/>
  <c r="H137" i="89"/>
  <c r="G137" i="89"/>
  <c r="F137" i="89"/>
  <c r="H136" i="89"/>
  <c r="G136" i="89"/>
  <c r="F136" i="89"/>
  <c r="H135" i="89"/>
  <c r="G135" i="89"/>
  <c r="F135" i="89"/>
  <c r="H134" i="89"/>
  <c r="G134" i="89"/>
  <c r="F134" i="89"/>
  <c r="H133" i="89"/>
  <c r="G133" i="89"/>
  <c r="F133" i="89"/>
  <c r="H132" i="89"/>
  <c r="G132" i="89"/>
  <c r="F132" i="89"/>
  <c r="H131" i="89"/>
  <c r="G131" i="89"/>
  <c r="F131" i="89"/>
  <c r="H130" i="89"/>
  <c r="G130" i="89"/>
  <c r="F130" i="89"/>
  <c r="H129" i="89"/>
  <c r="G129" i="89"/>
  <c r="F129" i="89"/>
  <c r="H128" i="89"/>
  <c r="G128" i="89"/>
  <c r="F128" i="89"/>
  <c r="H127" i="89"/>
  <c r="G127" i="89"/>
  <c r="F127" i="89"/>
  <c r="H126" i="89"/>
  <c r="G126" i="89"/>
  <c r="F126" i="89"/>
  <c r="H125" i="89"/>
  <c r="G125" i="89"/>
  <c r="F125" i="89"/>
  <c r="H124" i="89"/>
  <c r="G124" i="89"/>
  <c r="F124" i="89"/>
  <c r="H123" i="89"/>
  <c r="G123" i="89"/>
  <c r="F123" i="89"/>
  <c r="H122" i="89"/>
  <c r="G122" i="89"/>
  <c r="F122" i="89"/>
  <c r="H121" i="89"/>
  <c r="G121" i="89"/>
  <c r="F121" i="89"/>
  <c r="H120" i="89"/>
  <c r="G120" i="89"/>
  <c r="F120" i="89"/>
  <c r="H119" i="89"/>
  <c r="G119" i="89"/>
  <c r="F119" i="89"/>
  <c r="H118" i="89"/>
  <c r="G118" i="89"/>
  <c r="F118" i="89"/>
  <c r="H117" i="89"/>
  <c r="G117" i="89"/>
  <c r="F117" i="89"/>
  <c r="H116" i="89"/>
  <c r="G116" i="89"/>
  <c r="F116" i="89"/>
  <c r="H115" i="89"/>
  <c r="G115" i="89"/>
  <c r="F115" i="89"/>
  <c r="H114" i="89"/>
  <c r="G114" i="89"/>
  <c r="F114" i="89"/>
  <c r="H113" i="89"/>
  <c r="G113" i="89"/>
  <c r="F113" i="89"/>
  <c r="H112" i="89"/>
  <c r="G112" i="89"/>
  <c r="F112" i="89"/>
  <c r="H111" i="89"/>
  <c r="G111" i="89"/>
  <c r="F111" i="89"/>
  <c r="H110" i="89"/>
  <c r="G110" i="89"/>
  <c r="F110" i="89"/>
  <c r="H109" i="89"/>
  <c r="G109" i="89"/>
  <c r="F109" i="89"/>
  <c r="H108" i="89"/>
  <c r="G108" i="89"/>
  <c r="F108" i="89"/>
  <c r="H107" i="89"/>
  <c r="G107" i="89"/>
  <c r="F107" i="89"/>
  <c r="H106" i="89"/>
  <c r="G106" i="89"/>
  <c r="F106" i="89"/>
  <c r="H105" i="89"/>
  <c r="G105" i="89"/>
  <c r="F105" i="89"/>
  <c r="H104" i="89"/>
  <c r="G104" i="89"/>
  <c r="F104" i="89"/>
  <c r="H103" i="89"/>
  <c r="G103" i="89"/>
  <c r="F103" i="89"/>
  <c r="H102" i="89"/>
  <c r="G102" i="89"/>
  <c r="F102" i="89"/>
  <c r="H101" i="89"/>
  <c r="G101" i="89"/>
  <c r="F101" i="89"/>
  <c r="H100" i="89"/>
  <c r="G100" i="89"/>
  <c r="F100" i="89"/>
  <c r="H99" i="89"/>
  <c r="G99" i="89"/>
  <c r="F99" i="89"/>
  <c r="H98" i="89"/>
  <c r="G98" i="89"/>
  <c r="F98" i="89"/>
  <c r="H97" i="89"/>
  <c r="G97" i="89"/>
  <c r="F97" i="89"/>
  <c r="H96" i="89"/>
  <c r="G96" i="89"/>
  <c r="F96" i="89"/>
  <c r="H95" i="89"/>
  <c r="G95" i="89"/>
  <c r="F95" i="89"/>
  <c r="H94" i="89"/>
  <c r="G94" i="89"/>
  <c r="F94" i="89"/>
  <c r="H93" i="89"/>
  <c r="G93" i="89"/>
  <c r="F93" i="89"/>
  <c r="H92" i="89"/>
  <c r="G92" i="89"/>
  <c r="F92" i="89"/>
  <c r="H91" i="89"/>
  <c r="G91" i="89"/>
  <c r="F91" i="89"/>
  <c r="H90" i="89"/>
  <c r="G90" i="89"/>
  <c r="F90" i="89"/>
  <c r="H89" i="89"/>
  <c r="G89" i="89"/>
  <c r="F89" i="89"/>
  <c r="H88" i="89"/>
  <c r="G88" i="89"/>
  <c r="F88" i="89"/>
  <c r="H87" i="89"/>
  <c r="G87" i="89"/>
  <c r="F87" i="89"/>
  <c r="H86" i="89"/>
  <c r="G86" i="89"/>
  <c r="F86" i="89"/>
  <c r="H85" i="89"/>
  <c r="G85" i="89"/>
  <c r="F85" i="89"/>
  <c r="H84" i="89"/>
  <c r="G84" i="89"/>
  <c r="F84" i="89"/>
  <c r="H83" i="89"/>
  <c r="G83" i="89"/>
  <c r="F83" i="89"/>
  <c r="H82" i="89"/>
  <c r="G82" i="89"/>
  <c r="F82" i="89"/>
  <c r="H81" i="89"/>
  <c r="G81" i="89"/>
  <c r="F81" i="89"/>
  <c r="H80" i="89"/>
  <c r="G80" i="89"/>
  <c r="F80" i="89"/>
  <c r="H79" i="89"/>
  <c r="G79" i="89"/>
  <c r="F79" i="89"/>
  <c r="H78" i="89"/>
  <c r="G78" i="89"/>
  <c r="F78" i="89"/>
  <c r="H77" i="89"/>
  <c r="G77" i="89"/>
  <c r="F77" i="89"/>
  <c r="H76" i="89"/>
  <c r="G76" i="89"/>
  <c r="F76" i="89"/>
  <c r="H75" i="89"/>
  <c r="G75" i="89"/>
  <c r="F75" i="89"/>
  <c r="H74" i="89"/>
  <c r="G74" i="89"/>
  <c r="F74" i="89"/>
  <c r="H73" i="89"/>
  <c r="G73" i="89"/>
  <c r="F73" i="89"/>
  <c r="H72" i="89"/>
  <c r="G72" i="89"/>
  <c r="F72" i="89"/>
  <c r="H71" i="89"/>
  <c r="G71" i="89"/>
  <c r="F71" i="89"/>
  <c r="H70" i="89"/>
  <c r="G70" i="89"/>
  <c r="F70" i="89"/>
  <c r="H69" i="89"/>
  <c r="G69" i="89"/>
  <c r="F69" i="89"/>
  <c r="H68" i="89"/>
  <c r="G68" i="89"/>
  <c r="F68" i="89"/>
  <c r="H67" i="89"/>
  <c r="G67" i="89"/>
  <c r="F67" i="89"/>
  <c r="H66" i="89"/>
  <c r="G66" i="89"/>
  <c r="F66" i="89"/>
  <c r="H65" i="89"/>
  <c r="G65" i="89"/>
  <c r="F65" i="89"/>
  <c r="H64" i="89"/>
  <c r="G64" i="89"/>
  <c r="F64" i="89"/>
  <c r="H63" i="89"/>
  <c r="G63" i="89"/>
  <c r="F63" i="89"/>
  <c r="H62" i="89"/>
  <c r="G62" i="89"/>
  <c r="F62" i="89"/>
  <c r="G61" i="89"/>
  <c r="H60" i="89"/>
  <c r="G60" i="89"/>
  <c r="F60" i="89"/>
  <c r="H59" i="89"/>
  <c r="G59" i="89"/>
  <c r="F59" i="89"/>
  <c r="H58" i="89"/>
  <c r="G58" i="89"/>
  <c r="F58" i="89"/>
  <c r="H57" i="89"/>
  <c r="G57" i="89"/>
  <c r="F57" i="89"/>
  <c r="H56" i="89"/>
  <c r="G56" i="89"/>
  <c r="F56" i="89"/>
  <c r="H55" i="89"/>
  <c r="G55" i="89"/>
  <c r="F55" i="89"/>
  <c r="H54" i="89"/>
  <c r="G54" i="89"/>
  <c r="F54" i="89"/>
  <c r="H53" i="89"/>
  <c r="G53" i="89"/>
  <c r="F53" i="89"/>
  <c r="H52" i="89"/>
  <c r="G52" i="89"/>
  <c r="F52" i="89"/>
  <c r="H51" i="89"/>
  <c r="G51" i="89"/>
  <c r="F51" i="89"/>
  <c r="H50" i="89"/>
  <c r="G50" i="89"/>
  <c r="F50" i="89"/>
  <c r="H49" i="89"/>
  <c r="G49" i="89"/>
  <c r="F49" i="89"/>
  <c r="H48" i="89"/>
  <c r="G48" i="89"/>
  <c r="F48" i="89"/>
  <c r="H47" i="89"/>
  <c r="G47" i="89"/>
  <c r="F47" i="89"/>
  <c r="H46" i="89"/>
  <c r="G46" i="89"/>
  <c r="F46" i="89"/>
  <c r="H45" i="89"/>
  <c r="G45" i="89"/>
  <c r="F45" i="89"/>
  <c r="H44" i="89"/>
  <c r="G44" i="89"/>
  <c r="F44" i="89"/>
  <c r="H43" i="89"/>
  <c r="G43" i="89"/>
  <c r="F43" i="89"/>
  <c r="H42" i="89"/>
  <c r="G42" i="89"/>
  <c r="F42" i="89"/>
  <c r="H41" i="89"/>
  <c r="G41" i="89"/>
  <c r="F41" i="89"/>
  <c r="H40" i="89"/>
  <c r="G40" i="89"/>
  <c r="F40" i="89"/>
  <c r="H39" i="89"/>
  <c r="G39" i="89"/>
  <c r="F39" i="89"/>
  <c r="H38" i="89"/>
  <c r="G38" i="89"/>
  <c r="F38" i="89"/>
  <c r="H37" i="89"/>
  <c r="G37" i="89"/>
  <c r="F37" i="89"/>
  <c r="H36" i="89"/>
  <c r="G36" i="89"/>
  <c r="F36" i="89"/>
  <c r="H35" i="89"/>
  <c r="G35" i="89"/>
  <c r="F35" i="89"/>
  <c r="H34" i="89"/>
  <c r="G34" i="89"/>
  <c r="F34" i="89"/>
  <c r="H33" i="89"/>
  <c r="G33" i="89"/>
  <c r="F33" i="89"/>
  <c r="H32" i="89"/>
  <c r="G32" i="89"/>
  <c r="F32" i="89"/>
  <c r="H31" i="89"/>
  <c r="G31" i="89"/>
  <c r="F31" i="89"/>
  <c r="H30" i="89"/>
  <c r="G30" i="89"/>
  <c r="F30" i="89"/>
  <c r="H29" i="89"/>
  <c r="G29" i="89"/>
  <c r="F29" i="89"/>
  <c r="H28" i="89"/>
  <c r="G28" i="89"/>
  <c r="F28" i="89"/>
  <c r="H27" i="89"/>
  <c r="G27" i="89"/>
  <c r="F27" i="89"/>
  <c r="H26" i="89"/>
  <c r="G26" i="89"/>
  <c r="F26" i="89"/>
  <c r="H25" i="89"/>
  <c r="G25" i="89"/>
  <c r="F25" i="89"/>
  <c r="H24" i="89"/>
  <c r="G24" i="89"/>
  <c r="F24" i="89"/>
  <c r="H23" i="89"/>
  <c r="G23" i="89"/>
  <c r="F23" i="89"/>
  <c r="H22" i="89"/>
  <c r="G22" i="89"/>
  <c r="F22" i="89"/>
  <c r="H21" i="89"/>
  <c r="G21" i="89"/>
  <c r="F21" i="89"/>
  <c r="H20" i="89"/>
  <c r="G20" i="89"/>
  <c r="F20" i="89"/>
  <c r="H19" i="89"/>
  <c r="G19" i="89"/>
  <c r="F19" i="89"/>
  <c r="H18" i="89"/>
  <c r="G18" i="89"/>
  <c r="F18" i="89"/>
  <c r="H17" i="89"/>
  <c r="G17" i="89"/>
  <c r="F17" i="89"/>
  <c r="H16" i="89"/>
  <c r="G16" i="89"/>
  <c r="F16" i="89"/>
  <c r="H15" i="89"/>
  <c r="G15" i="89"/>
  <c r="F15" i="89"/>
  <c r="H14" i="89"/>
  <c r="G14" i="89"/>
  <c r="F14" i="89"/>
  <c r="H13" i="89"/>
  <c r="G13" i="89"/>
  <c r="F13" i="89"/>
  <c r="H12" i="89"/>
  <c r="G12" i="89"/>
  <c r="F12" i="89"/>
  <c r="H11" i="89"/>
  <c r="G11" i="89"/>
  <c r="F11" i="89"/>
  <c r="E5" i="89"/>
  <c r="E4" i="89"/>
  <c r="G184" i="88"/>
  <c r="H183" i="88"/>
  <c r="G183" i="88"/>
  <c r="F183" i="88"/>
  <c r="H182" i="88"/>
  <c r="G182" i="88"/>
  <c r="F182" i="88"/>
  <c r="H181" i="88"/>
  <c r="G181" i="88"/>
  <c r="F181" i="88"/>
  <c r="H180" i="88"/>
  <c r="G180" i="88"/>
  <c r="F180" i="88"/>
  <c r="H179" i="88"/>
  <c r="G179" i="88"/>
  <c r="F179" i="88"/>
  <c r="H178" i="88"/>
  <c r="G178" i="88"/>
  <c r="F178" i="88"/>
  <c r="H177" i="88"/>
  <c r="G177" i="88"/>
  <c r="F177" i="88"/>
  <c r="H176" i="88"/>
  <c r="G176" i="88"/>
  <c r="F176" i="88"/>
  <c r="H175" i="88"/>
  <c r="G175" i="88"/>
  <c r="F175" i="88"/>
  <c r="H174" i="88"/>
  <c r="G174" i="88"/>
  <c r="F174" i="88"/>
  <c r="H173" i="88"/>
  <c r="G173" i="88"/>
  <c r="F173" i="88"/>
  <c r="H172" i="88"/>
  <c r="G172" i="88"/>
  <c r="F172" i="88"/>
  <c r="H171" i="88"/>
  <c r="G171" i="88"/>
  <c r="F171" i="88"/>
  <c r="H170" i="88"/>
  <c r="G170" i="88"/>
  <c r="F170" i="88"/>
  <c r="H169" i="88"/>
  <c r="G169" i="88"/>
  <c r="F169" i="88"/>
  <c r="H168" i="88"/>
  <c r="G168" i="88"/>
  <c r="F168" i="88"/>
  <c r="H167" i="88"/>
  <c r="G167" i="88"/>
  <c r="F167" i="88"/>
  <c r="H166" i="88"/>
  <c r="G166" i="88"/>
  <c r="F166" i="88"/>
  <c r="H165" i="88"/>
  <c r="G165" i="88"/>
  <c r="F165" i="88"/>
  <c r="H164" i="88"/>
  <c r="G164" i="88"/>
  <c r="F164" i="88"/>
  <c r="H163" i="88"/>
  <c r="G163" i="88"/>
  <c r="F163" i="88"/>
  <c r="H162" i="88"/>
  <c r="G162" i="88"/>
  <c r="F162" i="88"/>
  <c r="H161" i="88"/>
  <c r="G161" i="88"/>
  <c r="F161" i="88"/>
  <c r="H160" i="88"/>
  <c r="G160" i="88"/>
  <c r="F160" i="88"/>
  <c r="H159" i="88"/>
  <c r="G159" i="88"/>
  <c r="F159" i="88"/>
  <c r="H158" i="88"/>
  <c r="G158" i="88"/>
  <c r="F158" i="88"/>
  <c r="H157" i="88"/>
  <c r="G157" i="88"/>
  <c r="F157" i="88"/>
  <c r="H156" i="88"/>
  <c r="G156" i="88"/>
  <c r="F156" i="88"/>
  <c r="H155" i="88"/>
  <c r="G155" i="88"/>
  <c r="F155" i="88"/>
  <c r="H154" i="88"/>
  <c r="G154" i="88"/>
  <c r="F154" i="88"/>
  <c r="H153" i="88"/>
  <c r="G153" i="88"/>
  <c r="F153" i="88"/>
  <c r="H152" i="88"/>
  <c r="G152" i="88"/>
  <c r="F152" i="88"/>
  <c r="H151" i="88"/>
  <c r="G151" i="88"/>
  <c r="F151" i="88"/>
  <c r="H150" i="88"/>
  <c r="G150" i="88"/>
  <c r="F150" i="88"/>
  <c r="H149" i="88"/>
  <c r="G149" i="88"/>
  <c r="F149" i="88"/>
  <c r="H148" i="88"/>
  <c r="G148" i="88"/>
  <c r="F148" i="88"/>
  <c r="H147" i="88"/>
  <c r="G147" i="88"/>
  <c r="F147" i="88"/>
  <c r="H146" i="88"/>
  <c r="G146" i="88"/>
  <c r="F146" i="88"/>
  <c r="H145" i="88"/>
  <c r="G145" i="88"/>
  <c r="F145" i="88"/>
  <c r="H144" i="88"/>
  <c r="G144" i="88"/>
  <c r="F144" i="88"/>
  <c r="H143" i="88"/>
  <c r="G143" i="88"/>
  <c r="F143" i="88"/>
  <c r="H142" i="88"/>
  <c r="G142" i="88"/>
  <c r="F142" i="88"/>
  <c r="H141" i="88"/>
  <c r="G141" i="88"/>
  <c r="F141" i="88"/>
  <c r="H140" i="88"/>
  <c r="G140" i="88"/>
  <c r="F140" i="88"/>
  <c r="H139" i="88"/>
  <c r="G139" i="88"/>
  <c r="F139" i="88"/>
  <c r="H138" i="88"/>
  <c r="G138" i="88"/>
  <c r="F138" i="88"/>
  <c r="H137" i="88"/>
  <c r="G137" i="88"/>
  <c r="F137" i="88"/>
  <c r="H136" i="88"/>
  <c r="G136" i="88"/>
  <c r="F136" i="88"/>
  <c r="H135" i="88"/>
  <c r="G135" i="88"/>
  <c r="F135" i="88"/>
  <c r="H134" i="88"/>
  <c r="G134" i="88"/>
  <c r="F134" i="88"/>
  <c r="H133" i="88"/>
  <c r="G133" i="88"/>
  <c r="F133" i="88"/>
  <c r="H132" i="88"/>
  <c r="G132" i="88"/>
  <c r="F132" i="88"/>
  <c r="H131" i="88"/>
  <c r="G131" i="88"/>
  <c r="F131" i="88"/>
  <c r="H130" i="88"/>
  <c r="G130" i="88"/>
  <c r="F130" i="88"/>
  <c r="H129" i="88"/>
  <c r="G129" i="88"/>
  <c r="F129" i="88"/>
  <c r="H128" i="88"/>
  <c r="G128" i="88"/>
  <c r="F128" i="88"/>
  <c r="H127" i="88"/>
  <c r="G127" i="88"/>
  <c r="F127" i="88"/>
  <c r="H126" i="88"/>
  <c r="G126" i="88"/>
  <c r="F126" i="88"/>
  <c r="H125" i="88"/>
  <c r="G125" i="88"/>
  <c r="F125" i="88"/>
  <c r="H124" i="88"/>
  <c r="G124" i="88"/>
  <c r="F124" i="88"/>
  <c r="H123" i="88"/>
  <c r="G123" i="88"/>
  <c r="F123" i="88"/>
  <c r="H122" i="88"/>
  <c r="G122" i="88"/>
  <c r="F122" i="88"/>
  <c r="H121" i="88"/>
  <c r="G121" i="88"/>
  <c r="F121" i="88"/>
  <c r="H120" i="88"/>
  <c r="G120" i="88"/>
  <c r="F120" i="88"/>
  <c r="H119" i="88"/>
  <c r="G119" i="88"/>
  <c r="F119" i="88"/>
  <c r="H118" i="88"/>
  <c r="G118" i="88"/>
  <c r="F118" i="88"/>
  <c r="H117" i="88"/>
  <c r="G117" i="88"/>
  <c r="F117" i="88"/>
  <c r="H116" i="88"/>
  <c r="G116" i="88"/>
  <c r="F116" i="88"/>
  <c r="H115" i="88"/>
  <c r="G115" i="88"/>
  <c r="F115" i="88"/>
  <c r="H114" i="88"/>
  <c r="G114" i="88"/>
  <c r="F114" i="88"/>
  <c r="H113" i="88"/>
  <c r="G113" i="88"/>
  <c r="F113" i="88"/>
  <c r="H112" i="88"/>
  <c r="G112" i="88"/>
  <c r="F112" i="88"/>
  <c r="H111" i="88"/>
  <c r="G111" i="88"/>
  <c r="F111" i="88"/>
  <c r="H110" i="88"/>
  <c r="G110" i="88"/>
  <c r="F110" i="88"/>
  <c r="H109" i="88"/>
  <c r="G109" i="88"/>
  <c r="F109" i="88"/>
  <c r="H108" i="88"/>
  <c r="G108" i="88"/>
  <c r="F108" i="88"/>
  <c r="H107" i="88"/>
  <c r="G107" i="88"/>
  <c r="F107" i="88"/>
  <c r="H106" i="88"/>
  <c r="G106" i="88"/>
  <c r="F106" i="88"/>
  <c r="H105" i="88"/>
  <c r="G105" i="88"/>
  <c r="F105" i="88"/>
  <c r="H104" i="88"/>
  <c r="G104" i="88"/>
  <c r="F104" i="88"/>
  <c r="H103" i="88"/>
  <c r="G103" i="88"/>
  <c r="F103" i="88"/>
  <c r="H102" i="88"/>
  <c r="G102" i="88"/>
  <c r="F102" i="88"/>
  <c r="H101" i="88"/>
  <c r="G101" i="88"/>
  <c r="F101" i="88"/>
  <c r="H100" i="88"/>
  <c r="G100" i="88"/>
  <c r="F100" i="88"/>
  <c r="H99" i="88"/>
  <c r="G99" i="88"/>
  <c r="F99" i="88"/>
  <c r="H98" i="88"/>
  <c r="G98" i="88"/>
  <c r="F98" i="88"/>
  <c r="H97" i="88"/>
  <c r="G97" i="88"/>
  <c r="F97" i="88"/>
  <c r="H96" i="88"/>
  <c r="G96" i="88"/>
  <c r="F96" i="88"/>
  <c r="H95" i="88"/>
  <c r="G95" i="88"/>
  <c r="F95" i="88"/>
  <c r="H94" i="88"/>
  <c r="G94" i="88"/>
  <c r="F94" i="88"/>
  <c r="H93" i="88"/>
  <c r="G93" i="88"/>
  <c r="F93" i="88"/>
  <c r="H92" i="88"/>
  <c r="G92" i="88"/>
  <c r="F92" i="88"/>
  <c r="H91" i="88"/>
  <c r="G91" i="88"/>
  <c r="F91" i="88"/>
  <c r="H90" i="88"/>
  <c r="G90" i="88"/>
  <c r="F90" i="88"/>
  <c r="H89" i="88"/>
  <c r="G89" i="88"/>
  <c r="F89" i="88"/>
  <c r="H88" i="88"/>
  <c r="G88" i="88"/>
  <c r="F88" i="88"/>
  <c r="H87" i="88"/>
  <c r="G87" i="88"/>
  <c r="F87" i="88"/>
  <c r="H86" i="88"/>
  <c r="G86" i="88"/>
  <c r="F86" i="88"/>
  <c r="H85" i="88"/>
  <c r="G85" i="88"/>
  <c r="F85" i="88"/>
  <c r="H84" i="88"/>
  <c r="G84" i="88"/>
  <c r="F84" i="88"/>
  <c r="H83" i="88"/>
  <c r="G83" i="88"/>
  <c r="F83" i="88"/>
  <c r="H82" i="88"/>
  <c r="G82" i="88"/>
  <c r="F82" i="88"/>
  <c r="H81" i="88"/>
  <c r="G81" i="88"/>
  <c r="F81" i="88"/>
  <c r="H80" i="88"/>
  <c r="G80" i="88"/>
  <c r="F80" i="88"/>
  <c r="H79" i="88"/>
  <c r="G79" i="88"/>
  <c r="F79" i="88"/>
  <c r="H78" i="88"/>
  <c r="G78" i="88"/>
  <c r="F78" i="88"/>
  <c r="H77" i="88"/>
  <c r="G77" i="88"/>
  <c r="F77" i="88"/>
  <c r="H76" i="88"/>
  <c r="G76" i="88"/>
  <c r="F76" i="88"/>
  <c r="H75" i="88"/>
  <c r="G75" i="88"/>
  <c r="F75" i="88"/>
  <c r="H74" i="88"/>
  <c r="G74" i="88"/>
  <c r="F74" i="88"/>
  <c r="H73" i="88"/>
  <c r="G73" i="88"/>
  <c r="F73" i="88"/>
  <c r="H72" i="88"/>
  <c r="G72" i="88"/>
  <c r="F72" i="88"/>
  <c r="H71" i="88"/>
  <c r="G71" i="88"/>
  <c r="F71" i="88"/>
  <c r="H70" i="88"/>
  <c r="G70" i="88"/>
  <c r="F70" i="88"/>
  <c r="H69" i="88"/>
  <c r="G69" i="88"/>
  <c r="F69" i="88"/>
  <c r="H68" i="88"/>
  <c r="G68" i="88"/>
  <c r="F68" i="88"/>
  <c r="H67" i="88"/>
  <c r="G67" i="88"/>
  <c r="F67" i="88"/>
  <c r="H66" i="88"/>
  <c r="G66" i="88"/>
  <c r="F66" i="88"/>
  <c r="H65" i="88"/>
  <c r="G65" i="88"/>
  <c r="F65" i="88"/>
  <c r="H64" i="88"/>
  <c r="G64" i="88"/>
  <c r="F64" i="88"/>
  <c r="H63" i="88"/>
  <c r="G63" i="88"/>
  <c r="F63" i="88"/>
  <c r="H62" i="88"/>
  <c r="G62" i="88"/>
  <c r="F62" i="88"/>
  <c r="G61" i="88"/>
  <c r="H60" i="88"/>
  <c r="G60" i="88"/>
  <c r="F60" i="88"/>
  <c r="H59" i="88"/>
  <c r="G59" i="88"/>
  <c r="F59" i="88"/>
  <c r="H58" i="88"/>
  <c r="G58" i="88"/>
  <c r="F58" i="88"/>
  <c r="H57" i="88"/>
  <c r="G57" i="88"/>
  <c r="F57" i="88"/>
  <c r="H56" i="88"/>
  <c r="G56" i="88"/>
  <c r="F56" i="88"/>
  <c r="H55" i="88"/>
  <c r="G55" i="88"/>
  <c r="F55" i="88"/>
  <c r="H54" i="88"/>
  <c r="G54" i="88"/>
  <c r="F54" i="88"/>
  <c r="H53" i="88"/>
  <c r="G53" i="88"/>
  <c r="F53" i="88"/>
  <c r="H52" i="88"/>
  <c r="G52" i="88"/>
  <c r="F52" i="88"/>
  <c r="H51" i="88"/>
  <c r="G51" i="88"/>
  <c r="F51" i="88"/>
  <c r="H50" i="88"/>
  <c r="G50" i="88"/>
  <c r="F50" i="88"/>
  <c r="H49" i="88"/>
  <c r="G49" i="88"/>
  <c r="F49" i="88"/>
  <c r="H48" i="88"/>
  <c r="G48" i="88"/>
  <c r="F48" i="88"/>
  <c r="H47" i="88"/>
  <c r="G47" i="88"/>
  <c r="F47" i="88"/>
  <c r="H46" i="88"/>
  <c r="G46" i="88"/>
  <c r="F46" i="88"/>
  <c r="H45" i="88"/>
  <c r="G45" i="88"/>
  <c r="F45" i="88"/>
  <c r="H44" i="88"/>
  <c r="G44" i="88"/>
  <c r="F44" i="88"/>
  <c r="H43" i="88"/>
  <c r="G43" i="88"/>
  <c r="F43" i="88"/>
  <c r="H42" i="88"/>
  <c r="G42" i="88"/>
  <c r="F42" i="88"/>
  <c r="H41" i="88"/>
  <c r="G41" i="88"/>
  <c r="F41" i="88"/>
  <c r="H40" i="88"/>
  <c r="G40" i="88"/>
  <c r="F40" i="88"/>
  <c r="H39" i="88"/>
  <c r="G39" i="88"/>
  <c r="F39" i="88"/>
  <c r="H38" i="88"/>
  <c r="G38" i="88"/>
  <c r="F38" i="88"/>
  <c r="H37" i="88"/>
  <c r="G37" i="88"/>
  <c r="F37" i="88"/>
  <c r="H36" i="88"/>
  <c r="G36" i="88"/>
  <c r="F36" i="88"/>
  <c r="H35" i="88"/>
  <c r="G35" i="88"/>
  <c r="F35" i="88"/>
  <c r="H34" i="88"/>
  <c r="G34" i="88"/>
  <c r="F34" i="88"/>
  <c r="H33" i="88"/>
  <c r="G33" i="88"/>
  <c r="F33" i="88"/>
  <c r="H32" i="88"/>
  <c r="G32" i="88"/>
  <c r="F32" i="88"/>
  <c r="H31" i="88"/>
  <c r="G31" i="88"/>
  <c r="F31" i="88"/>
  <c r="H30" i="88"/>
  <c r="G30" i="88"/>
  <c r="F30" i="88"/>
  <c r="H29" i="88"/>
  <c r="G29" i="88"/>
  <c r="F29" i="88"/>
  <c r="H28" i="88"/>
  <c r="G28" i="88"/>
  <c r="F28" i="88"/>
  <c r="H27" i="88"/>
  <c r="G27" i="88"/>
  <c r="F27" i="88"/>
  <c r="H26" i="88"/>
  <c r="G26" i="88"/>
  <c r="F26" i="88"/>
  <c r="H25" i="88"/>
  <c r="G25" i="88"/>
  <c r="F25" i="88"/>
  <c r="H24" i="88"/>
  <c r="G24" i="88"/>
  <c r="F24" i="88"/>
  <c r="H23" i="88"/>
  <c r="G23" i="88"/>
  <c r="F23" i="88"/>
  <c r="H22" i="88"/>
  <c r="G22" i="88"/>
  <c r="F22" i="88"/>
  <c r="H21" i="88"/>
  <c r="G21" i="88"/>
  <c r="F21" i="88"/>
  <c r="H20" i="88"/>
  <c r="G20" i="88"/>
  <c r="F20" i="88"/>
  <c r="H19" i="88"/>
  <c r="G19" i="88"/>
  <c r="F19" i="88"/>
  <c r="H18" i="88"/>
  <c r="G18" i="88"/>
  <c r="F18" i="88"/>
  <c r="H17" i="88"/>
  <c r="G17" i="88"/>
  <c r="F17" i="88"/>
  <c r="H16" i="88"/>
  <c r="G16" i="88"/>
  <c r="F16" i="88"/>
  <c r="H15" i="88"/>
  <c r="G15" i="88"/>
  <c r="F15" i="88"/>
  <c r="H14" i="88"/>
  <c r="G14" i="88"/>
  <c r="F14" i="88"/>
  <c r="H13" i="88"/>
  <c r="G13" i="88"/>
  <c r="F13" i="88"/>
  <c r="H12" i="88"/>
  <c r="G12" i="88"/>
  <c r="F12" i="88"/>
  <c r="H11" i="88"/>
  <c r="G11" i="88"/>
  <c r="F11" i="88"/>
  <c r="E5" i="88"/>
  <c r="E4" i="88"/>
  <c r="F64" i="87"/>
  <c r="G184" i="87"/>
  <c r="H183" i="87"/>
  <c r="G183" i="87"/>
  <c r="F183" i="87"/>
  <c r="H182" i="87"/>
  <c r="G182" i="87"/>
  <c r="F182" i="87"/>
  <c r="H181" i="87"/>
  <c r="G181" i="87"/>
  <c r="F181" i="87"/>
  <c r="H180" i="87"/>
  <c r="G180" i="87"/>
  <c r="F180" i="87"/>
  <c r="H179" i="87"/>
  <c r="G179" i="87"/>
  <c r="F179" i="87"/>
  <c r="H178" i="87"/>
  <c r="G178" i="87"/>
  <c r="F178" i="87"/>
  <c r="H177" i="87"/>
  <c r="G177" i="87"/>
  <c r="F177" i="87"/>
  <c r="H176" i="87"/>
  <c r="G176" i="87"/>
  <c r="F176" i="87"/>
  <c r="H175" i="87"/>
  <c r="G175" i="87"/>
  <c r="F175" i="87"/>
  <c r="H174" i="87"/>
  <c r="G174" i="87"/>
  <c r="F174" i="87"/>
  <c r="H173" i="87"/>
  <c r="G173" i="87"/>
  <c r="F173" i="87"/>
  <c r="H172" i="87"/>
  <c r="G172" i="87"/>
  <c r="F172" i="87"/>
  <c r="H171" i="87"/>
  <c r="G171" i="87"/>
  <c r="F171" i="87"/>
  <c r="H170" i="87"/>
  <c r="G170" i="87"/>
  <c r="F170" i="87"/>
  <c r="H169" i="87"/>
  <c r="G169" i="87"/>
  <c r="F169" i="87"/>
  <c r="H168" i="87"/>
  <c r="G168" i="87"/>
  <c r="F168" i="87"/>
  <c r="H167" i="87"/>
  <c r="G167" i="87"/>
  <c r="F167" i="87"/>
  <c r="H166" i="87"/>
  <c r="G166" i="87"/>
  <c r="F166" i="87"/>
  <c r="H165" i="87"/>
  <c r="G165" i="87"/>
  <c r="F165" i="87"/>
  <c r="H164" i="87"/>
  <c r="G164" i="87"/>
  <c r="F164" i="87"/>
  <c r="H163" i="87"/>
  <c r="G163" i="87"/>
  <c r="F163" i="87"/>
  <c r="H162" i="87"/>
  <c r="G162" i="87"/>
  <c r="F162" i="87"/>
  <c r="H161" i="87"/>
  <c r="G161" i="87"/>
  <c r="F161" i="87"/>
  <c r="H160" i="87"/>
  <c r="G160" i="87"/>
  <c r="F160" i="87"/>
  <c r="H159" i="87"/>
  <c r="G159" i="87"/>
  <c r="F159" i="87"/>
  <c r="H158" i="87"/>
  <c r="G158" i="87"/>
  <c r="F158" i="87"/>
  <c r="H157" i="87"/>
  <c r="G157" i="87"/>
  <c r="F157" i="87"/>
  <c r="H156" i="87"/>
  <c r="G156" i="87"/>
  <c r="F156" i="87"/>
  <c r="H155" i="87"/>
  <c r="G155" i="87"/>
  <c r="F155" i="87"/>
  <c r="H154" i="87"/>
  <c r="G154" i="87"/>
  <c r="F154" i="87"/>
  <c r="H153" i="87"/>
  <c r="G153" i="87"/>
  <c r="F153" i="87"/>
  <c r="H152" i="87"/>
  <c r="G152" i="87"/>
  <c r="F152" i="87"/>
  <c r="H151" i="87"/>
  <c r="G151" i="87"/>
  <c r="F151" i="87"/>
  <c r="H150" i="87"/>
  <c r="G150" i="87"/>
  <c r="F150" i="87"/>
  <c r="H149" i="87"/>
  <c r="G149" i="87"/>
  <c r="F149" i="87"/>
  <c r="H148" i="87"/>
  <c r="G148" i="87"/>
  <c r="F148" i="87"/>
  <c r="H147" i="87"/>
  <c r="G147" i="87"/>
  <c r="F147" i="87"/>
  <c r="H146" i="87"/>
  <c r="G146" i="87"/>
  <c r="F146" i="87"/>
  <c r="H145" i="87"/>
  <c r="G145" i="87"/>
  <c r="F145" i="87"/>
  <c r="H144" i="87"/>
  <c r="G144" i="87"/>
  <c r="F144" i="87"/>
  <c r="H143" i="87"/>
  <c r="G143" i="87"/>
  <c r="F143" i="87"/>
  <c r="H142" i="87"/>
  <c r="G142" i="87"/>
  <c r="F142" i="87"/>
  <c r="H141" i="87"/>
  <c r="G141" i="87"/>
  <c r="F141" i="87"/>
  <c r="H140" i="87"/>
  <c r="G140" i="87"/>
  <c r="F140" i="87"/>
  <c r="H139" i="87"/>
  <c r="G139" i="87"/>
  <c r="F139" i="87"/>
  <c r="H138" i="87"/>
  <c r="G138" i="87"/>
  <c r="F138" i="87"/>
  <c r="H137" i="87"/>
  <c r="G137" i="87"/>
  <c r="F137" i="87"/>
  <c r="H136" i="87"/>
  <c r="G136" i="87"/>
  <c r="F136" i="87"/>
  <c r="H135" i="87"/>
  <c r="G135" i="87"/>
  <c r="F135" i="87"/>
  <c r="H134" i="87"/>
  <c r="G134" i="87"/>
  <c r="F134" i="87"/>
  <c r="H133" i="87"/>
  <c r="G133" i="87"/>
  <c r="F133" i="87"/>
  <c r="H132" i="87"/>
  <c r="G132" i="87"/>
  <c r="F132" i="87"/>
  <c r="H131" i="87"/>
  <c r="G131" i="87"/>
  <c r="F131" i="87"/>
  <c r="H130" i="87"/>
  <c r="G130" i="87"/>
  <c r="F130" i="87"/>
  <c r="H129" i="87"/>
  <c r="G129" i="87"/>
  <c r="F129" i="87"/>
  <c r="H128" i="87"/>
  <c r="G128" i="87"/>
  <c r="F128" i="87"/>
  <c r="H127" i="87"/>
  <c r="G127" i="87"/>
  <c r="F127" i="87"/>
  <c r="H126" i="87"/>
  <c r="G126" i="87"/>
  <c r="F126" i="87"/>
  <c r="H125" i="87"/>
  <c r="G125" i="87"/>
  <c r="F125" i="87"/>
  <c r="H124" i="87"/>
  <c r="G124" i="87"/>
  <c r="F124" i="87"/>
  <c r="H123" i="87"/>
  <c r="G123" i="87"/>
  <c r="F123" i="87"/>
  <c r="H122" i="87"/>
  <c r="G122" i="87"/>
  <c r="F122" i="87"/>
  <c r="H121" i="87"/>
  <c r="G121" i="87"/>
  <c r="F121" i="87"/>
  <c r="H120" i="87"/>
  <c r="G120" i="87"/>
  <c r="F120" i="87"/>
  <c r="H119" i="87"/>
  <c r="G119" i="87"/>
  <c r="F119" i="87"/>
  <c r="H118" i="87"/>
  <c r="G118" i="87"/>
  <c r="F118" i="87"/>
  <c r="H117" i="87"/>
  <c r="G117" i="87"/>
  <c r="F117" i="87"/>
  <c r="H116" i="87"/>
  <c r="G116" i="87"/>
  <c r="F116" i="87"/>
  <c r="H115" i="87"/>
  <c r="G115" i="87"/>
  <c r="F115" i="87"/>
  <c r="H114" i="87"/>
  <c r="G114" i="87"/>
  <c r="F114" i="87"/>
  <c r="H113" i="87"/>
  <c r="G113" i="87"/>
  <c r="F113" i="87"/>
  <c r="H112" i="87"/>
  <c r="G112" i="87"/>
  <c r="F112" i="87"/>
  <c r="H111" i="87"/>
  <c r="G111" i="87"/>
  <c r="F111" i="87"/>
  <c r="H110" i="87"/>
  <c r="G110" i="87"/>
  <c r="F110" i="87"/>
  <c r="H109" i="87"/>
  <c r="G109" i="87"/>
  <c r="F109" i="87"/>
  <c r="H108" i="87"/>
  <c r="G108" i="87"/>
  <c r="F108" i="87"/>
  <c r="H107" i="87"/>
  <c r="G107" i="87"/>
  <c r="F107" i="87"/>
  <c r="H106" i="87"/>
  <c r="G106" i="87"/>
  <c r="F106" i="87"/>
  <c r="H105" i="87"/>
  <c r="G105" i="87"/>
  <c r="F105" i="87"/>
  <c r="H104" i="87"/>
  <c r="G104" i="87"/>
  <c r="F104" i="87"/>
  <c r="H103" i="87"/>
  <c r="G103" i="87"/>
  <c r="F103" i="87"/>
  <c r="H102" i="87"/>
  <c r="G102" i="87"/>
  <c r="F102" i="87"/>
  <c r="H101" i="87"/>
  <c r="G101" i="87"/>
  <c r="F101" i="87"/>
  <c r="H100" i="87"/>
  <c r="G100" i="87"/>
  <c r="F100" i="87"/>
  <c r="H99" i="87"/>
  <c r="G99" i="87"/>
  <c r="F99" i="87"/>
  <c r="H98" i="87"/>
  <c r="G98" i="87"/>
  <c r="F98" i="87"/>
  <c r="H97" i="87"/>
  <c r="G97" i="87"/>
  <c r="F97" i="87"/>
  <c r="H96" i="87"/>
  <c r="G96" i="87"/>
  <c r="F96" i="87"/>
  <c r="H95" i="87"/>
  <c r="G95" i="87"/>
  <c r="F95" i="87"/>
  <c r="H94" i="87"/>
  <c r="G94" i="87"/>
  <c r="F94" i="87"/>
  <c r="H93" i="87"/>
  <c r="G93" i="87"/>
  <c r="F93" i="87"/>
  <c r="H92" i="87"/>
  <c r="G92" i="87"/>
  <c r="F92" i="87"/>
  <c r="H91" i="87"/>
  <c r="G91" i="87"/>
  <c r="F91" i="87"/>
  <c r="H90" i="87"/>
  <c r="G90" i="87"/>
  <c r="F90" i="87"/>
  <c r="H89" i="87"/>
  <c r="G89" i="87"/>
  <c r="F89" i="87"/>
  <c r="H88" i="87"/>
  <c r="G88" i="87"/>
  <c r="F88" i="87"/>
  <c r="H87" i="87"/>
  <c r="G87" i="87"/>
  <c r="F87" i="87"/>
  <c r="H86" i="87"/>
  <c r="G86" i="87"/>
  <c r="F86" i="87"/>
  <c r="H85" i="87"/>
  <c r="G85" i="87"/>
  <c r="F85" i="87"/>
  <c r="H84" i="87"/>
  <c r="G84" i="87"/>
  <c r="F84" i="87"/>
  <c r="H83" i="87"/>
  <c r="G83" i="87"/>
  <c r="F83" i="87"/>
  <c r="H82" i="87"/>
  <c r="G82" i="87"/>
  <c r="F82" i="87"/>
  <c r="H81" i="87"/>
  <c r="G81" i="87"/>
  <c r="F81" i="87"/>
  <c r="H80" i="87"/>
  <c r="G80" i="87"/>
  <c r="F80" i="87"/>
  <c r="H79" i="87"/>
  <c r="G79" i="87"/>
  <c r="F79" i="87"/>
  <c r="H78" i="87"/>
  <c r="G78" i="87"/>
  <c r="F78" i="87"/>
  <c r="H77" i="87"/>
  <c r="G77" i="87"/>
  <c r="F77" i="87"/>
  <c r="H76" i="87"/>
  <c r="G76" i="87"/>
  <c r="F76" i="87"/>
  <c r="H75" i="87"/>
  <c r="G75" i="87"/>
  <c r="F75" i="87"/>
  <c r="H74" i="87"/>
  <c r="G74" i="87"/>
  <c r="F74" i="87"/>
  <c r="H73" i="87"/>
  <c r="G73" i="87"/>
  <c r="F73" i="87"/>
  <c r="H72" i="87"/>
  <c r="G72" i="87"/>
  <c r="F72" i="87"/>
  <c r="H71" i="87"/>
  <c r="G71" i="87"/>
  <c r="F71" i="87"/>
  <c r="H70" i="87"/>
  <c r="G70" i="87"/>
  <c r="F70" i="87"/>
  <c r="H69" i="87"/>
  <c r="G69" i="87"/>
  <c r="F69" i="87"/>
  <c r="H68" i="87"/>
  <c r="G68" i="87"/>
  <c r="F68" i="87"/>
  <c r="H67" i="87"/>
  <c r="G67" i="87"/>
  <c r="F67" i="87"/>
  <c r="H66" i="87"/>
  <c r="G66" i="87"/>
  <c r="F66" i="87"/>
  <c r="H65" i="87"/>
  <c r="G65" i="87"/>
  <c r="F65" i="87"/>
  <c r="H64" i="87"/>
  <c r="G64" i="87"/>
  <c r="H63" i="87"/>
  <c r="G63" i="87"/>
  <c r="F63" i="87"/>
  <c r="H62" i="87"/>
  <c r="G62" i="87"/>
  <c r="F62" i="87"/>
  <c r="G61" i="87"/>
  <c r="H60" i="87"/>
  <c r="G60" i="87"/>
  <c r="F60" i="87"/>
  <c r="H59" i="87"/>
  <c r="G59" i="87"/>
  <c r="F59" i="87"/>
  <c r="H58" i="87"/>
  <c r="G58" i="87"/>
  <c r="F58" i="87"/>
  <c r="H57" i="87"/>
  <c r="G57" i="87"/>
  <c r="F57" i="87"/>
  <c r="H56" i="87"/>
  <c r="G56" i="87"/>
  <c r="F56" i="87"/>
  <c r="H55" i="87"/>
  <c r="G55" i="87"/>
  <c r="F55" i="87"/>
  <c r="H54" i="87"/>
  <c r="G54" i="87"/>
  <c r="F54" i="87"/>
  <c r="H53" i="87"/>
  <c r="G53" i="87"/>
  <c r="F53" i="87"/>
  <c r="H52" i="87"/>
  <c r="G52" i="87"/>
  <c r="F52" i="87"/>
  <c r="H51" i="87"/>
  <c r="G51" i="87"/>
  <c r="F51" i="87"/>
  <c r="H50" i="87"/>
  <c r="G50" i="87"/>
  <c r="F50" i="87"/>
  <c r="H49" i="87"/>
  <c r="G49" i="87"/>
  <c r="F49" i="87"/>
  <c r="H48" i="87"/>
  <c r="G48" i="87"/>
  <c r="F48" i="87"/>
  <c r="H47" i="87"/>
  <c r="G47" i="87"/>
  <c r="F47" i="87"/>
  <c r="H46" i="87"/>
  <c r="G46" i="87"/>
  <c r="F46" i="87"/>
  <c r="H45" i="87"/>
  <c r="G45" i="87"/>
  <c r="F45" i="87"/>
  <c r="H44" i="87"/>
  <c r="G44" i="87"/>
  <c r="F44" i="87"/>
  <c r="H43" i="87"/>
  <c r="G43" i="87"/>
  <c r="F43" i="87"/>
  <c r="H42" i="87"/>
  <c r="G42" i="87"/>
  <c r="F42" i="87"/>
  <c r="H41" i="87"/>
  <c r="G41" i="87"/>
  <c r="F41" i="87"/>
  <c r="H40" i="87"/>
  <c r="G40" i="87"/>
  <c r="F40" i="87"/>
  <c r="H39" i="87"/>
  <c r="G39" i="87"/>
  <c r="F39" i="87"/>
  <c r="H38" i="87"/>
  <c r="G38" i="87"/>
  <c r="F38" i="87"/>
  <c r="H37" i="87"/>
  <c r="G37" i="87"/>
  <c r="F37" i="87"/>
  <c r="H36" i="87"/>
  <c r="G36" i="87"/>
  <c r="F36" i="87"/>
  <c r="H35" i="87"/>
  <c r="G35" i="87"/>
  <c r="F35" i="87"/>
  <c r="H34" i="87"/>
  <c r="G34" i="87"/>
  <c r="F34" i="87"/>
  <c r="H33" i="87"/>
  <c r="G33" i="87"/>
  <c r="F33" i="87"/>
  <c r="H32" i="87"/>
  <c r="G32" i="87"/>
  <c r="F32" i="87"/>
  <c r="H31" i="87"/>
  <c r="G31" i="87"/>
  <c r="F31" i="87"/>
  <c r="H30" i="87"/>
  <c r="G30" i="87"/>
  <c r="F30" i="87"/>
  <c r="H29" i="87"/>
  <c r="G29" i="87"/>
  <c r="F29" i="87"/>
  <c r="H28" i="87"/>
  <c r="G28" i="87"/>
  <c r="F28" i="87"/>
  <c r="H27" i="87"/>
  <c r="G27" i="87"/>
  <c r="F27" i="87"/>
  <c r="H26" i="87"/>
  <c r="G26" i="87"/>
  <c r="F26" i="87"/>
  <c r="H25" i="87"/>
  <c r="G25" i="87"/>
  <c r="F25" i="87"/>
  <c r="H24" i="87"/>
  <c r="G24" i="87"/>
  <c r="F24" i="87"/>
  <c r="H23" i="87"/>
  <c r="G23" i="87"/>
  <c r="F23" i="87"/>
  <c r="H22" i="87"/>
  <c r="G22" i="87"/>
  <c r="F22" i="87"/>
  <c r="H21" i="87"/>
  <c r="G21" i="87"/>
  <c r="F21" i="87"/>
  <c r="H20" i="87"/>
  <c r="G20" i="87"/>
  <c r="F20" i="87"/>
  <c r="H19" i="87"/>
  <c r="G19" i="87"/>
  <c r="F19" i="87"/>
  <c r="H18" i="87"/>
  <c r="G18" i="87"/>
  <c r="F18" i="87"/>
  <c r="H17" i="87"/>
  <c r="G17" i="87"/>
  <c r="F17" i="87"/>
  <c r="H16" i="87"/>
  <c r="G16" i="87"/>
  <c r="F16" i="87"/>
  <c r="H15" i="87"/>
  <c r="G15" i="87"/>
  <c r="F15" i="87"/>
  <c r="H14" i="87"/>
  <c r="G14" i="87"/>
  <c r="F14" i="87"/>
  <c r="H13" i="87"/>
  <c r="G13" i="87"/>
  <c r="F13" i="87"/>
  <c r="H12" i="87"/>
  <c r="G12" i="87"/>
  <c r="F12" i="87"/>
  <c r="H11" i="87"/>
  <c r="G11" i="87"/>
  <c r="F11" i="87"/>
  <c r="E5" i="87"/>
  <c r="E4" i="87"/>
  <c r="G184" i="86"/>
  <c r="H183" i="86"/>
  <c r="G183" i="86"/>
  <c r="F183" i="86"/>
  <c r="H182" i="86"/>
  <c r="G182" i="86"/>
  <c r="F182" i="86"/>
  <c r="H181" i="86"/>
  <c r="G181" i="86"/>
  <c r="F181" i="86"/>
  <c r="H180" i="86"/>
  <c r="G180" i="86"/>
  <c r="F180" i="86"/>
  <c r="H179" i="86"/>
  <c r="G179" i="86"/>
  <c r="F179" i="86"/>
  <c r="H178" i="86"/>
  <c r="G178" i="86"/>
  <c r="F178" i="86"/>
  <c r="H177" i="86"/>
  <c r="G177" i="86"/>
  <c r="F177" i="86"/>
  <c r="H176" i="86"/>
  <c r="G176" i="86"/>
  <c r="F176" i="86"/>
  <c r="H175" i="86"/>
  <c r="G175" i="86"/>
  <c r="F175" i="86"/>
  <c r="H174" i="86"/>
  <c r="G174" i="86"/>
  <c r="F174" i="86"/>
  <c r="H173" i="86"/>
  <c r="G173" i="86"/>
  <c r="F173" i="86"/>
  <c r="H172" i="86"/>
  <c r="G172" i="86"/>
  <c r="F172" i="86"/>
  <c r="H171" i="86"/>
  <c r="G171" i="86"/>
  <c r="F171" i="86"/>
  <c r="H170" i="86"/>
  <c r="G170" i="86"/>
  <c r="F170" i="86"/>
  <c r="H169" i="86"/>
  <c r="G169" i="86"/>
  <c r="F169" i="86"/>
  <c r="H168" i="86"/>
  <c r="G168" i="86"/>
  <c r="F168" i="86"/>
  <c r="H167" i="86"/>
  <c r="G167" i="86"/>
  <c r="F167" i="86"/>
  <c r="H166" i="86"/>
  <c r="G166" i="86"/>
  <c r="F166" i="86"/>
  <c r="H165" i="86"/>
  <c r="G165" i="86"/>
  <c r="F165" i="86"/>
  <c r="H164" i="86"/>
  <c r="G164" i="86"/>
  <c r="F164" i="86"/>
  <c r="H163" i="86"/>
  <c r="G163" i="86"/>
  <c r="F163" i="86"/>
  <c r="H162" i="86"/>
  <c r="G162" i="86"/>
  <c r="F162" i="86"/>
  <c r="H161" i="86"/>
  <c r="G161" i="86"/>
  <c r="F161" i="86"/>
  <c r="H160" i="86"/>
  <c r="G160" i="86"/>
  <c r="F160" i="86"/>
  <c r="H159" i="86"/>
  <c r="G159" i="86"/>
  <c r="F159" i="86"/>
  <c r="H158" i="86"/>
  <c r="G158" i="86"/>
  <c r="F158" i="86"/>
  <c r="H157" i="86"/>
  <c r="G157" i="86"/>
  <c r="F157" i="86"/>
  <c r="H156" i="86"/>
  <c r="G156" i="86"/>
  <c r="F156" i="86"/>
  <c r="H155" i="86"/>
  <c r="G155" i="86"/>
  <c r="F155" i="86"/>
  <c r="H154" i="86"/>
  <c r="G154" i="86"/>
  <c r="F154" i="86"/>
  <c r="H153" i="86"/>
  <c r="G153" i="86"/>
  <c r="F153" i="86"/>
  <c r="H152" i="86"/>
  <c r="G152" i="86"/>
  <c r="F152" i="86"/>
  <c r="H151" i="86"/>
  <c r="G151" i="86"/>
  <c r="F151" i="86"/>
  <c r="H150" i="86"/>
  <c r="G150" i="86"/>
  <c r="F150" i="86"/>
  <c r="H149" i="86"/>
  <c r="G149" i="86"/>
  <c r="F149" i="86"/>
  <c r="H148" i="86"/>
  <c r="G148" i="86"/>
  <c r="F148" i="86"/>
  <c r="H147" i="86"/>
  <c r="G147" i="86"/>
  <c r="F147" i="86"/>
  <c r="H146" i="86"/>
  <c r="G146" i="86"/>
  <c r="F146" i="86"/>
  <c r="H145" i="86"/>
  <c r="G145" i="86"/>
  <c r="F145" i="86"/>
  <c r="H144" i="86"/>
  <c r="G144" i="86"/>
  <c r="F144" i="86"/>
  <c r="H143" i="86"/>
  <c r="G143" i="86"/>
  <c r="F143" i="86"/>
  <c r="H142" i="86"/>
  <c r="G142" i="86"/>
  <c r="F142" i="86"/>
  <c r="H141" i="86"/>
  <c r="G141" i="86"/>
  <c r="F141" i="86"/>
  <c r="H140" i="86"/>
  <c r="G140" i="86"/>
  <c r="F140" i="86"/>
  <c r="H139" i="86"/>
  <c r="G139" i="86"/>
  <c r="F139" i="86"/>
  <c r="H138" i="86"/>
  <c r="G138" i="86"/>
  <c r="F138" i="86"/>
  <c r="H137" i="86"/>
  <c r="G137" i="86"/>
  <c r="F137" i="86"/>
  <c r="H136" i="86"/>
  <c r="G136" i="86"/>
  <c r="F136" i="86"/>
  <c r="H135" i="86"/>
  <c r="G135" i="86"/>
  <c r="F135" i="86"/>
  <c r="H134" i="86"/>
  <c r="G134" i="86"/>
  <c r="F134" i="86"/>
  <c r="H133" i="86"/>
  <c r="G133" i="86"/>
  <c r="F133" i="86"/>
  <c r="H132" i="86"/>
  <c r="G132" i="86"/>
  <c r="F132" i="86"/>
  <c r="H131" i="86"/>
  <c r="G131" i="86"/>
  <c r="F131" i="86"/>
  <c r="H130" i="86"/>
  <c r="G130" i="86"/>
  <c r="F130" i="86"/>
  <c r="H129" i="86"/>
  <c r="G129" i="86"/>
  <c r="F129" i="86"/>
  <c r="H128" i="86"/>
  <c r="G128" i="86"/>
  <c r="F128" i="86"/>
  <c r="H127" i="86"/>
  <c r="G127" i="86"/>
  <c r="F127" i="86"/>
  <c r="H126" i="86"/>
  <c r="G126" i="86"/>
  <c r="F126" i="86"/>
  <c r="H125" i="86"/>
  <c r="G125" i="86"/>
  <c r="F125" i="86"/>
  <c r="H124" i="86"/>
  <c r="G124" i="86"/>
  <c r="F124" i="86"/>
  <c r="H123" i="86"/>
  <c r="G123" i="86"/>
  <c r="F123" i="86"/>
  <c r="H122" i="86"/>
  <c r="G122" i="86"/>
  <c r="F122" i="86"/>
  <c r="H121" i="86"/>
  <c r="G121" i="86"/>
  <c r="F121" i="86"/>
  <c r="H120" i="86"/>
  <c r="G120" i="86"/>
  <c r="F120" i="86"/>
  <c r="H119" i="86"/>
  <c r="G119" i="86"/>
  <c r="F119" i="86"/>
  <c r="H118" i="86"/>
  <c r="G118" i="86"/>
  <c r="F118" i="86"/>
  <c r="H117" i="86"/>
  <c r="G117" i="86"/>
  <c r="F117" i="86"/>
  <c r="H116" i="86"/>
  <c r="G116" i="86"/>
  <c r="F116" i="86"/>
  <c r="H115" i="86"/>
  <c r="G115" i="86"/>
  <c r="F115" i="86"/>
  <c r="H114" i="86"/>
  <c r="G114" i="86"/>
  <c r="F114" i="86"/>
  <c r="H113" i="86"/>
  <c r="G113" i="86"/>
  <c r="F113" i="86"/>
  <c r="H112" i="86"/>
  <c r="G112" i="86"/>
  <c r="F112" i="86"/>
  <c r="H111" i="86"/>
  <c r="G111" i="86"/>
  <c r="F111" i="86"/>
  <c r="H110" i="86"/>
  <c r="G110" i="86"/>
  <c r="F110" i="86"/>
  <c r="H109" i="86"/>
  <c r="G109" i="86"/>
  <c r="F109" i="86"/>
  <c r="H108" i="86"/>
  <c r="G108" i="86"/>
  <c r="F108" i="86"/>
  <c r="H107" i="86"/>
  <c r="G107" i="86"/>
  <c r="F107" i="86"/>
  <c r="H106" i="86"/>
  <c r="G106" i="86"/>
  <c r="F106" i="86"/>
  <c r="H105" i="86"/>
  <c r="G105" i="86"/>
  <c r="F105" i="86"/>
  <c r="H104" i="86"/>
  <c r="G104" i="86"/>
  <c r="F104" i="86"/>
  <c r="H103" i="86"/>
  <c r="G103" i="86"/>
  <c r="F103" i="86"/>
  <c r="H102" i="86"/>
  <c r="G102" i="86"/>
  <c r="F102" i="86"/>
  <c r="H101" i="86"/>
  <c r="G101" i="86"/>
  <c r="F101" i="86"/>
  <c r="H100" i="86"/>
  <c r="G100" i="86"/>
  <c r="F100" i="86"/>
  <c r="H99" i="86"/>
  <c r="G99" i="86"/>
  <c r="F99" i="86"/>
  <c r="H98" i="86"/>
  <c r="G98" i="86"/>
  <c r="F98" i="86"/>
  <c r="H97" i="86"/>
  <c r="G97" i="86"/>
  <c r="F97" i="86"/>
  <c r="H96" i="86"/>
  <c r="G96" i="86"/>
  <c r="F96" i="86"/>
  <c r="H95" i="86"/>
  <c r="G95" i="86"/>
  <c r="F95" i="86"/>
  <c r="H94" i="86"/>
  <c r="G94" i="86"/>
  <c r="F94" i="86"/>
  <c r="H93" i="86"/>
  <c r="G93" i="86"/>
  <c r="F93" i="86"/>
  <c r="H92" i="86"/>
  <c r="G92" i="86"/>
  <c r="F92" i="86"/>
  <c r="H91" i="86"/>
  <c r="G91" i="86"/>
  <c r="F91" i="86"/>
  <c r="H90" i="86"/>
  <c r="G90" i="86"/>
  <c r="F90" i="86"/>
  <c r="H89" i="86"/>
  <c r="G89" i="86"/>
  <c r="F89" i="86"/>
  <c r="H88" i="86"/>
  <c r="G88" i="86"/>
  <c r="F88" i="86"/>
  <c r="H87" i="86"/>
  <c r="G87" i="86"/>
  <c r="F87" i="86"/>
  <c r="H86" i="86"/>
  <c r="G86" i="86"/>
  <c r="F86" i="86"/>
  <c r="H85" i="86"/>
  <c r="G85" i="86"/>
  <c r="F85" i="86"/>
  <c r="H84" i="86"/>
  <c r="G84" i="86"/>
  <c r="F84" i="86"/>
  <c r="H83" i="86"/>
  <c r="G83" i="86"/>
  <c r="F83" i="86"/>
  <c r="H82" i="86"/>
  <c r="G82" i="86"/>
  <c r="F82" i="86"/>
  <c r="H81" i="86"/>
  <c r="G81" i="86"/>
  <c r="F81" i="86"/>
  <c r="H80" i="86"/>
  <c r="G80" i="86"/>
  <c r="F80" i="86"/>
  <c r="H79" i="86"/>
  <c r="G79" i="86"/>
  <c r="F79" i="86"/>
  <c r="H78" i="86"/>
  <c r="G78" i="86"/>
  <c r="F78" i="86"/>
  <c r="H77" i="86"/>
  <c r="G77" i="86"/>
  <c r="F77" i="86"/>
  <c r="H76" i="86"/>
  <c r="G76" i="86"/>
  <c r="F76" i="86"/>
  <c r="H75" i="86"/>
  <c r="G75" i="86"/>
  <c r="F75" i="86"/>
  <c r="H74" i="86"/>
  <c r="G74" i="86"/>
  <c r="F74" i="86"/>
  <c r="H73" i="86"/>
  <c r="G73" i="86"/>
  <c r="F73" i="86"/>
  <c r="H72" i="86"/>
  <c r="G72" i="86"/>
  <c r="F72" i="86"/>
  <c r="H71" i="86"/>
  <c r="G71" i="86"/>
  <c r="F71" i="86"/>
  <c r="H70" i="86"/>
  <c r="G70" i="86"/>
  <c r="F70" i="86"/>
  <c r="H69" i="86"/>
  <c r="G69" i="86"/>
  <c r="F69" i="86"/>
  <c r="H68" i="86"/>
  <c r="G68" i="86"/>
  <c r="F68" i="86"/>
  <c r="H67" i="86"/>
  <c r="G67" i="86"/>
  <c r="F67" i="86"/>
  <c r="H66" i="86"/>
  <c r="G66" i="86"/>
  <c r="F66" i="86"/>
  <c r="H65" i="86"/>
  <c r="G65" i="86"/>
  <c r="F65" i="86"/>
  <c r="H64" i="86"/>
  <c r="G64" i="86"/>
  <c r="F64" i="86"/>
  <c r="H63" i="86"/>
  <c r="G63" i="86"/>
  <c r="F63" i="86"/>
  <c r="H62" i="86"/>
  <c r="G62" i="86"/>
  <c r="F62" i="86"/>
  <c r="G61" i="86"/>
  <c r="H60" i="86"/>
  <c r="G60" i="86"/>
  <c r="F60" i="86"/>
  <c r="H59" i="86"/>
  <c r="G59" i="86"/>
  <c r="F59" i="86"/>
  <c r="H58" i="86"/>
  <c r="G58" i="86"/>
  <c r="F58" i="86"/>
  <c r="H57" i="86"/>
  <c r="G57" i="86"/>
  <c r="F57" i="86"/>
  <c r="H56" i="86"/>
  <c r="G56" i="86"/>
  <c r="F56" i="86"/>
  <c r="H55" i="86"/>
  <c r="G55" i="86"/>
  <c r="F55" i="86"/>
  <c r="H54" i="86"/>
  <c r="G54" i="86"/>
  <c r="F54" i="86"/>
  <c r="H53" i="86"/>
  <c r="G53" i="86"/>
  <c r="F53" i="86"/>
  <c r="H52" i="86"/>
  <c r="G52" i="86"/>
  <c r="F52" i="86"/>
  <c r="H51" i="86"/>
  <c r="G51" i="86"/>
  <c r="F51" i="86"/>
  <c r="H50" i="86"/>
  <c r="G50" i="86"/>
  <c r="F50" i="86"/>
  <c r="H49" i="86"/>
  <c r="G49" i="86"/>
  <c r="F49" i="86"/>
  <c r="H48" i="86"/>
  <c r="G48" i="86"/>
  <c r="F48" i="86"/>
  <c r="H47" i="86"/>
  <c r="G47" i="86"/>
  <c r="F47" i="86"/>
  <c r="H46" i="86"/>
  <c r="G46" i="86"/>
  <c r="F46" i="86"/>
  <c r="H45" i="86"/>
  <c r="G45" i="86"/>
  <c r="F45" i="86"/>
  <c r="H44" i="86"/>
  <c r="G44" i="86"/>
  <c r="F44" i="86"/>
  <c r="H43" i="86"/>
  <c r="G43" i="86"/>
  <c r="F43" i="86"/>
  <c r="H42" i="86"/>
  <c r="G42" i="86"/>
  <c r="F42" i="86"/>
  <c r="H41" i="86"/>
  <c r="G41" i="86"/>
  <c r="F41" i="86"/>
  <c r="H40" i="86"/>
  <c r="G40" i="86"/>
  <c r="F40" i="86"/>
  <c r="H39" i="86"/>
  <c r="G39" i="86"/>
  <c r="F39" i="86"/>
  <c r="H38" i="86"/>
  <c r="G38" i="86"/>
  <c r="F38" i="86"/>
  <c r="H37" i="86"/>
  <c r="G37" i="86"/>
  <c r="F37" i="86"/>
  <c r="H36" i="86"/>
  <c r="G36" i="86"/>
  <c r="F36" i="86"/>
  <c r="H35" i="86"/>
  <c r="G35" i="86"/>
  <c r="F35" i="86"/>
  <c r="H34" i="86"/>
  <c r="G34" i="86"/>
  <c r="F34" i="86"/>
  <c r="H33" i="86"/>
  <c r="G33" i="86"/>
  <c r="F33" i="86"/>
  <c r="H32" i="86"/>
  <c r="G32" i="86"/>
  <c r="F32" i="86"/>
  <c r="H31" i="86"/>
  <c r="G31" i="86"/>
  <c r="F31" i="86"/>
  <c r="H30" i="86"/>
  <c r="G30" i="86"/>
  <c r="F30" i="86"/>
  <c r="H29" i="86"/>
  <c r="G29" i="86"/>
  <c r="F29" i="86"/>
  <c r="H28" i="86"/>
  <c r="G28" i="86"/>
  <c r="F28" i="86"/>
  <c r="H27" i="86"/>
  <c r="G27" i="86"/>
  <c r="F27" i="86"/>
  <c r="H26" i="86"/>
  <c r="G26" i="86"/>
  <c r="F26" i="86"/>
  <c r="H25" i="86"/>
  <c r="G25" i="86"/>
  <c r="F25" i="86"/>
  <c r="H24" i="86"/>
  <c r="G24" i="86"/>
  <c r="F24" i="86"/>
  <c r="H23" i="86"/>
  <c r="G23" i="86"/>
  <c r="F23" i="86"/>
  <c r="H22" i="86"/>
  <c r="G22" i="86"/>
  <c r="F22" i="86"/>
  <c r="H21" i="86"/>
  <c r="G21" i="86"/>
  <c r="F21" i="86"/>
  <c r="H20" i="86"/>
  <c r="G20" i="86"/>
  <c r="F20" i="86"/>
  <c r="H19" i="86"/>
  <c r="G19" i="86"/>
  <c r="F19" i="86"/>
  <c r="H18" i="86"/>
  <c r="G18" i="86"/>
  <c r="F18" i="86"/>
  <c r="H17" i="86"/>
  <c r="G17" i="86"/>
  <c r="F17" i="86"/>
  <c r="H16" i="86"/>
  <c r="G16" i="86"/>
  <c r="F16" i="86"/>
  <c r="H15" i="86"/>
  <c r="G15" i="86"/>
  <c r="F15" i="86"/>
  <c r="H14" i="86"/>
  <c r="G14" i="86"/>
  <c r="F14" i="86"/>
  <c r="H13" i="86"/>
  <c r="G13" i="86"/>
  <c r="F13" i="86"/>
  <c r="H12" i="86"/>
  <c r="G12" i="86"/>
  <c r="F12" i="86"/>
  <c r="H11" i="86"/>
  <c r="G11" i="86"/>
  <c r="F11" i="86"/>
  <c r="E5" i="86"/>
  <c r="E4" i="86"/>
  <c r="G184" i="85"/>
  <c r="H183" i="85"/>
  <c r="G183" i="85"/>
  <c r="F183" i="85"/>
  <c r="H182" i="85"/>
  <c r="G182" i="85"/>
  <c r="F182" i="85"/>
  <c r="H181" i="85"/>
  <c r="G181" i="85"/>
  <c r="F181" i="85"/>
  <c r="H180" i="85"/>
  <c r="G180" i="85"/>
  <c r="F180" i="85"/>
  <c r="H179" i="85"/>
  <c r="G179" i="85"/>
  <c r="F179" i="85"/>
  <c r="H178" i="85"/>
  <c r="G178" i="85"/>
  <c r="F178" i="85"/>
  <c r="H177" i="85"/>
  <c r="G177" i="85"/>
  <c r="F177" i="85"/>
  <c r="H176" i="85"/>
  <c r="G176" i="85"/>
  <c r="F176" i="85"/>
  <c r="H175" i="85"/>
  <c r="G175" i="85"/>
  <c r="F175" i="85"/>
  <c r="H174" i="85"/>
  <c r="G174" i="85"/>
  <c r="F174" i="85"/>
  <c r="H173" i="85"/>
  <c r="G173" i="85"/>
  <c r="F173" i="85"/>
  <c r="H172" i="85"/>
  <c r="G172" i="85"/>
  <c r="F172" i="85"/>
  <c r="H171" i="85"/>
  <c r="G171" i="85"/>
  <c r="F171" i="85"/>
  <c r="H170" i="85"/>
  <c r="G170" i="85"/>
  <c r="F170" i="85"/>
  <c r="H169" i="85"/>
  <c r="G169" i="85"/>
  <c r="F169" i="85"/>
  <c r="H168" i="85"/>
  <c r="G168" i="85"/>
  <c r="F168" i="85"/>
  <c r="H167" i="85"/>
  <c r="G167" i="85"/>
  <c r="F167" i="85"/>
  <c r="H166" i="85"/>
  <c r="G166" i="85"/>
  <c r="F166" i="85"/>
  <c r="H165" i="85"/>
  <c r="G165" i="85"/>
  <c r="F165" i="85"/>
  <c r="H164" i="85"/>
  <c r="G164" i="85"/>
  <c r="F164" i="85"/>
  <c r="H163" i="85"/>
  <c r="G163" i="85"/>
  <c r="F163" i="85"/>
  <c r="H162" i="85"/>
  <c r="G162" i="85"/>
  <c r="F162" i="85"/>
  <c r="H161" i="85"/>
  <c r="G161" i="85"/>
  <c r="F161" i="85"/>
  <c r="H160" i="85"/>
  <c r="G160" i="85"/>
  <c r="F160" i="85"/>
  <c r="H159" i="85"/>
  <c r="G159" i="85"/>
  <c r="F159" i="85"/>
  <c r="H158" i="85"/>
  <c r="G158" i="85"/>
  <c r="F158" i="85"/>
  <c r="H157" i="85"/>
  <c r="G157" i="85"/>
  <c r="F157" i="85"/>
  <c r="H156" i="85"/>
  <c r="G156" i="85"/>
  <c r="F156" i="85"/>
  <c r="H155" i="85"/>
  <c r="G155" i="85"/>
  <c r="F155" i="85"/>
  <c r="H154" i="85"/>
  <c r="G154" i="85"/>
  <c r="F154" i="85"/>
  <c r="H153" i="85"/>
  <c r="G153" i="85"/>
  <c r="F153" i="85"/>
  <c r="H152" i="85"/>
  <c r="G152" i="85"/>
  <c r="F152" i="85"/>
  <c r="H151" i="85"/>
  <c r="G151" i="85"/>
  <c r="F151" i="85"/>
  <c r="H150" i="85"/>
  <c r="G150" i="85"/>
  <c r="F150" i="85"/>
  <c r="H149" i="85"/>
  <c r="G149" i="85"/>
  <c r="F149" i="85"/>
  <c r="H148" i="85"/>
  <c r="G148" i="85"/>
  <c r="F148" i="85"/>
  <c r="H147" i="85"/>
  <c r="G147" i="85"/>
  <c r="F147" i="85"/>
  <c r="H146" i="85"/>
  <c r="G146" i="85"/>
  <c r="F146" i="85"/>
  <c r="H145" i="85"/>
  <c r="G145" i="85"/>
  <c r="F145" i="85"/>
  <c r="H144" i="85"/>
  <c r="G144" i="85"/>
  <c r="F144" i="85"/>
  <c r="H143" i="85"/>
  <c r="G143" i="85"/>
  <c r="F143" i="85"/>
  <c r="H142" i="85"/>
  <c r="G142" i="85"/>
  <c r="F142" i="85"/>
  <c r="H141" i="85"/>
  <c r="G141" i="85"/>
  <c r="F141" i="85"/>
  <c r="H140" i="85"/>
  <c r="G140" i="85"/>
  <c r="F140" i="85"/>
  <c r="H139" i="85"/>
  <c r="G139" i="85"/>
  <c r="F139" i="85"/>
  <c r="H138" i="85"/>
  <c r="G138" i="85"/>
  <c r="F138" i="85"/>
  <c r="H137" i="85"/>
  <c r="G137" i="85"/>
  <c r="F137" i="85"/>
  <c r="H136" i="85"/>
  <c r="G136" i="85"/>
  <c r="F136" i="85"/>
  <c r="H135" i="85"/>
  <c r="G135" i="85"/>
  <c r="F135" i="85"/>
  <c r="H134" i="85"/>
  <c r="G134" i="85"/>
  <c r="F134" i="85"/>
  <c r="H133" i="85"/>
  <c r="G133" i="85"/>
  <c r="F133" i="85"/>
  <c r="H132" i="85"/>
  <c r="G132" i="85"/>
  <c r="F132" i="85"/>
  <c r="H131" i="85"/>
  <c r="G131" i="85"/>
  <c r="F131" i="85"/>
  <c r="H130" i="85"/>
  <c r="G130" i="85"/>
  <c r="F130" i="85"/>
  <c r="H129" i="85"/>
  <c r="G129" i="85"/>
  <c r="F129" i="85"/>
  <c r="H128" i="85"/>
  <c r="G128" i="85"/>
  <c r="F128" i="85"/>
  <c r="H127" i="85"/>
  <c r="G127" i="85"/>
  <c r="F127" i="85"/>
  <c r="H126" i="85"/>
  <c r="G126" i="85"/>
  <c r="F126" i="85"/>
  <c r="H125" i="85"/>
  <c r="G125" i="85"/>
  <c r="F125" i="85"/>
  <c r="H124" i="85"/>
  <c r="G124" i="85"/>
  <c r="F124" i="85"/>
  <c r="H123" i="85"/>
  <c r="G123" i="85"/>
  <c r="F123" i="85"/>
  <c r="H122" i="85"/>
  <c r="G122" i="85"/>
  <c r="F122" i="85"/>
  <c r="H121" i="85"/>
  <c r="G121" i="85"/>
  <c r="F121" i="85"/>
  <c r="H120" i="85"/>
  <c r="G120" i="85"/>
  <c r="F120" i="85"/>
  <c r="H119" i="85"/>
  <c r="G119" i="85"/>
  <c r="F119" i="85"/>
  <c r="H118" i="85"/>
  <c r="G118" i="85"/>
  <c r="F118" i="85"/>
  <c r="H117" i="85"/>
  <c r="G117" i="85"/>
  <c r="F117" i="85"/>
  <c r="H116" i="85"/>
  <c r="G116" i="85"/>
  <c r="F116" i="85"/>
  <c r="H115" i="85"/>
  <c r="G115" i="85"/>
  <c r="F115" i="85"/>
  <c r="H114" i="85"/>
  <c r="G114" i="85"/>
  <c r="F114" i="85"/>
  <c r="H113" i="85"/>
  <c r="G113" i="85"/>
  <c r="F113" i="85"/>
  <c r="H112" i="85"/>
  <c r="G112" i="85"/>
  <c r="F112" i="85"/>
  <c r="H111" i="85"/>
  <c r="G111" i="85"/>
  <c r="F111" i="85"/>
  <c r="H110" i="85"/>
  <c r="G110" i="85"/>
  <c r="F110" i="85"/>
  <c r="H109" i="85"/>
  <c r="G109" i="85"/>
  <c r="F109" i="85"/>
  <c r="H108" i="85"/>
  <c r="G108" i="85"/>
  <c r="F108" i="85"/>
  <c r="H107" i="85"/>
  <c r="G107" i="85"/>
  <c r="F107" i="85"/>
  <c r="H106" i="85"/>
  <c r="G106" i="85"/>
  <c r="F106" i="85"/>
  <c r="H105" i="85"/>
  <c r="G105" i="85"/>
  <c r="F105" i="85"/>
  <c r="H104" i="85"/>
  <c r="G104" i="85"/>
  <c r="F104" i="85"/>
  <c r="H103" i="85"/>
  <c r="G103" i="85"/>
  <c r="F103" i="85"/>
  <c r="H102" i="85"/>
  <c r="G102" i="85"/>
  <c r="F102" i="85"/>
  <c r="H101" i="85"/>
  <c r="G101" i="85"/>
  <c r="F101" i="85"/>
  <c r="H100" i="85"/>
  <c r="G100" i="85"/>
  <c r="F100" i="85"/>
  <c r="H99" i="85"/>
  <c r="G99" i="85"/>
  <c r="F99" i="85"/>
  <c r="H98" i="85"/>
  <c r="G98" i="85"/>
  <c r="F98" i="85"/>
  <c r="H97" i="85"/>
  <c r="G97" i="85"/>
  <c r="F97" i="85"/>
  <c r="H96" i="85"/>
  <c r="G96" i="85"/>
  <c r="F96" i="85"/>
  <c r="H95" i="85"/>
  <c r="G95" i="85"/>
  <c r="F95" i="85"/>
  <c r="H94" i="85"/>
  <c r="G94" i="85"/>
  <c r="F94" i="85"/>
  <c r="H93" i="85"/>
  <c r="G93" i="85"/>
  <c r="F93" i="85"/>
  <c r="H92" i="85"/>
  <c r="G92" i="85"/>
  <c r="F92" i="85"/>
  <c r="H91" i="85"/>
  <c r="G91" i="85"/>
  <c r="F91" i="85"/>
  <c r="H90" i="85"/>
  <c r="G90" i="85"/>
  <c r="F90" i="85"/>
  <c r="H89" i="85"/>
  <c r="G89" i="85"/>
  <c r="F89" i="85"/>
  <c r="H88" i="85"/>
  <c r="G88" i="85"/>
  <c r="F88" i="85"/>
  <c r="H87" i="85"/>
  <c r="G87" i="85"/>
  <c r="F87" i="85"/>
  <c r="H86" i="85"/>
  <c r="G86" i="85"/>
  <c r="F86" i="85"/>
  <c r="H85" i="85"/>
  <c r="G85" i="85"/>
  <c r="F85" i="85"/>
  <c r="H84" i="85"/>
  <c r="G84" i="85"/>
  <c r="F84" i="85"/>
  <c r="H83" i="85"/>
  <c r="G83" i="85"/>
  <c r="F83" i="85"/>
  <c r="H82" i="85"/>
  <c r="G82" i="85"/>
  <c r="F82" i="85"/>
  <c r="H81" i="85"/>
  <c r="G81" i="85"/>
  <c r="F81" i="85"/>
  <c r="H80" i="85"/>
  <c r="G80" i="85"/>
  <c r="F80" i="85"/>
  <c r="H79" i="85"/>
  <c r="G79" i="85"/>
  <c r="F79" i="85"/>
  <c r="H78" i="85"/>
  <c r="G78" i="85"/>
  <c r="F78" i="85"/>
  <c r="H77" i="85"/>
  <c r="G77" i="85"/>
  <c r="F77" i="85"/>
  <c r="H76" i="85"/>
  <c r="G76" i="85"/>
  <c r="F76" i="85"/>
  <c r="H75" i="85"/>
  <c r="G75" i="85"/>
  <c r="F75" i="85"/>
  <c r="H74" i="85"/>
  <c r="G74" i="85"/>
  <c r="F74" i="85"/>
  <c r="H73" i="85"/>
  <c r="G73" i="85"/>
  <c r="F73" i="85"/>
  <c r="H72" i="85"/>
  <c r="G72" i="85"/>
  <c r="F72" i="85"/>
  <c r="H71" i="85"/>
  <c r="G71" i="85"/>
  <c r="F71" i="85"/>
  <c r="H70" i="85"/>
  <c r="G70" i="85"/>
  <c r="F70" i="85"/>
  <c r="H69" i="85"/>
  <c r="G69" i="85"/>
  <c r="F69" i="85"/>
  <c r="H68" i="85"/>
  <c r="G68" i="85"/>
  <c r="F68" i="85"/>
  <c r="H67" i="85"/>
  <c r="G67" i="85"/>
  <c r="F67" i="85"/>
  <c r="H66" i="85"/>
  <c r="G66" i="85"/>
  <c r="F66" i="85"/>
  <c r="H65" i="85"/>
  <c r="G65" i="85"/>
  <c r="F65" i="85"/>
  <c r="H64" i="85"/>
  <c r="G64" i="85"/>
  <c r="F64" i="85"/>
  <c r="H63" i="85"/>
  <c r="G63" i="85"/>
  <c r="F63" i="85"/>
  <c r="H62" i="85"/>
  <c r="G62" i="85"/>
  <c r="F62" i="85"/>
  <c r="G61" i="85"/>
  <c r="H60" i="85"/>
  <c r="G60" i="85"/>
  <c r="F60" i="85"/>
  <c r="H59" i="85"/>
  <c r="G59" i="85"/>
  <c r="F59" i="85"/>
  <c r="H58" i="85"/>
  <c r="G58" i="85"/>
  <c r="F58" i="85"/>
  <c r="H57" i="85"/>
  <c r="G57" i="85"/>
  <c r="F57" i="85"/>
  <c r="H56" i="85"/>
  <c r="G56" i="85"/>
  <c r="F56" i="85"/>
  <c r="H55" i="85"/>
  <c r="G55" i="85"/>
  <c r="F55" i="85"/>
  <c r="H54" i="85"/>
  <c r="G54" i="85"/>
  <c r="F54" i="85"/>
  <c r="H53" i="85"/>
  <c r="G53" i="85"/>
  <c r="F53" i="85"/>
  <c r="H52" i="85"/>
  <c r="G52" i="85"/>
  <c r="F52" i="85"/>
  <c r="H51" i="85"/>
  <c r="G51" i="85"/>
  <c r="F51" i="85"/>
  <c r="H50" i="85"/>
  <c r="G50" i="85"/>
  <c r="F50" i="85"/>
  <c r="H49" i="85"/>
  <c r="G49" i="85"/>
  <c r="F49" i="85"/>
  <c r="H48" i="85"/>
  <c r="G48" i="85"/>
  <c r="F48" i="85"/>
  <c r="H47" i="85"/>
  <c r="G47" i="85"/>
  <c r="F47" i="85"/>
  <c r="H46" i="85"/>
  <c r="G46" i="85"/>
  <c r="F46" i="85"/>
  <c r="H45" i="85"/>
  <c r="G45" i="85"/>
  <c r="F45" i="85"/>
  <c r="H44" i="85"/>
  <c r="G44" i="85"/>
  <c r="F44" i="85"/>
  <c r="H43" i="85"/>
  <c r="G43" i="85"/>
  <c r="F43" i="85"/>
  <c r="H42" i="85"/>
  <c r="G42" i="85"/>
  <c r="F42" i="85"/>
  <c r="H41" i="85"/>
  <c r="G41" i="85"/>
  <c r="F41" i="85"/>
  <c r="H40" i="85"/>
  <c r="G40" i="85"/>
  <c r="F40" i="85"/>
  <c r="H39" i="85"/>
  <c r="G39" i="85"/>
  <c r="F39" i="85"/>
  <c r="H38" i="85"/>
  <c r="G38" i="85"/>
  <c r="F38" i="85"/>
  <c r="H37" i="85"/>
  <c r="G37" i="85"/>
  <c r="F37" i="85"/>
  <c r="H36" i="85"/>
  <c r="G36" i="85"/>
  <c r="F36" i="85"/>
  <c r="H35" i="85"/>
  <c r="G35" i="85"/>
  <c r="F35" i="85"/>
  <c r="H34" i="85"/>
  <c r="G34" i="85"/>
  <c r="F34" i="85"/>
  <c r="H33" i="85"/>
  <c r="G33" i="85"/>
  <c r="F33" i="85"/>
  <c r="H32" i="85"/>
  <c r="G32" i="85"/>
  <c r="F32" i="85"/>
  <c r="H31" i="85"/>
  <c r="G31" i="85"/>
  <c r="F31" i="85"/>
  <c r="H30" i="85"/>
  <c r="G30" i="85"/>
  <c r="F30" i="85"/>
  <c r="H29" i="85"/>
  <c r="G29" i="85"/>
  <c r="F29" i="85"/>
  <c r="H28" i="85"/>
  <c r="G28" i="85"/>
  <c r="F28" i="85"/>
  <c r="H27" i="85"/>
  <c r="G27" i="85"/>
  <c r="F27" i="85"/>
  <c r="H26" i="85"/>
  <c r="G26" i="85"/>
  <c r="F26" i="85"/>
  <c r="H25" i="85"/>
  <c r="G25" i="85"/>
  <c r="F25" i="85"/>
  <c r="H24" i="85"/>
  <c r="G24" i="85"/>
  <c r="F24" i="85"/>
  <c r="H23" i="85"/>
  <c r="G23" i="85"/>
  <c r="F23" i="85"/>
  <c r="H22" i="85"/>
  <c r="G22" i="85"/>
  <c r="F22" i="85"/>
  <c r="H21" i="85"/>
  <c r="G21" i="85"/>
  <c r="F21" i="85"/>
  <c r="H20" i="85"/>
  <c r="G20" i="85"/>
  <c r="F20" i="85"/>
  <c r="H19" i="85"/>
  <c r="G19" i="85"/>
  <c r="F19" i="85"/>
  <c r="H18" i="85"/>
  <c r="G18" i="85"/>
  <c r="F18" i="85"/>
  <c r="H17" i="85"/>
  <c r="G17" i="85"/>
  <c r="F17" i="85"/>
  <c r="H16" i="85"/>
  <c r="G16" i="85"/>
  <c r="F16" i="85"/>
  <c r="H15" i="85"/>
  <c r="G15" i="85"/>
  <c r="F15" i="85"/>
  <c r="H14" i="85"/>
  <c r="G14" i="85"/>
  <c r="F14" i="85"/>
  <c r="H13" i="85"/>
  <c r="G13" i="85"/>
  <c r="F13" i="85"/>
  <c r="H12" i="85"/>
  <c r="G12" i="85"/>
  <c r="F12" i="85"/>
  <c r="H11" i="85"/>
  <c r="G11" i="85"/>
  <c r="F11" i="85"/>
  <c r="E5" i="85"/>
  <c r="E4" i="85"/>
  <c r="G184" i="84"/>
  <c r="H183" i="84"/>
  <c r="G183" i="84"/>
  <c r="F183" i="84"/>
  <c r="H182" i="84"/>
  <c r="G182" i="84"/>
  <c r="F182" i="84"/>
  <c r="H181" i="84"/>
  <c r="G181" i="84"/>
  <c r="F181" i="84"/>
  <c r="H180" i="84"/>
  <c r="G180" i="84"/>
  <c r="F180" i="84"/>
  <c r="H179" i="84"/>
  <c r="G179" i="84"/>
  <c r="F179" i="84"/>
  <c r="H178" i="84"/>
  <c r="G178" i="84"/>
  <c r="F178" i="84"/>
  <c r="H177" i="84"/>
  <c r="G177" i="84"/>
  <c r="F177" i="84"/>
  <c r="H176" i="84"/>
  <c r="G176" i="84"/>
  <c r="F176" i="84"/>
  <c r="H175" i="84"/>
  <c r="G175" i="84"/>
  <c r="F175" i="84"/>
  <c r="H174" i="84"/>
  <c r="G174" i="84"/>
  <c r="F174" i="84"/>
  <c r="H173" i="84"/>
  <c r="G173" i="84"/>
  <c r="F173" i="84"/>
  <c r="H172" i="84"/>
  <c r="G172" i="84"/>
  <c r="F172" i="84"/>
  <c r="H171" i="84"/>
  <c r="G171" i="84"/>
  <c r="F171" i="84"/>
  <c r="H170" i="84"/>
  <c r="G170" i="84"/>
  <c r="F170" i="84"/>
  <c r="H169" i="84"/>
  <c r="G169" i="84"/>
  <c r="F169" i="84"/>
  <c r="H168" i="84"/>
  <c r="G168" i="84"/>
  <c r="F168" i="84"/>
  <c r="H167" i="84"/>
  <c r="G167" i="84"/>
  <c r="F167" i="84"/>
  <c r="H166" i="84"/>
  <c r="G166" i="84"/>
  <c r="F166" i="84"/>
  <c r="H165" i="84"/>
  <c r="G165" i="84"/>
  <c r="F165" i="84"/>
  <c r="H164" i="84"/>
  <c r="G164" i="84"/>
  <c r="F164" i="84"/>
  <c r="H163" i="84"/>
  <c r="G163" i="84"/>
  <c r="F163" i="84"/>
  <c r="H162" i="84"/>
  <c r="G162" i="84"/>
  <c r="F162" i="84"/>
  <c r="H161" i="84"/>
  <c r="G161" i="84"/>
  <c r="F161" i="84"/>
  <c r="H160" i="84"/>
  <c r="G160" i="84"/>
  <c r="F160" i="84"/>
  <c r="H159" i="84"/>
  <c r="G159" i="84"/>
  <c r="F159" i="84"/>
  <c r="H158" i="84"/>
  <c r="G158" i="84"/>
  <c r="F158" i="84"/>
  <c r="H157" i="84"/>
  <c r="G157" i="84"/>
  <c r="F157" i="84"/>
  <c r="H156" i="84"/>
  <c r="G156" i="84"/>
  <c r="F156" i="84"/>
  <c r="H155" i="84"/>
  <c r="G155" i="84"/>
  <c r="F155" i="84"/>
  <c r="H154" i="84"/>
  <c r="G154" i="84"/>
  <c r="F154" i="84"/>
  <c r="H153" i="84"/>
  <c r="G153" i="84"/>
  <c r="F153" i="84"/>
  <c r="H152" i="84"/>
  <c r="G152" i="84"/>
  <c r="F152" i="84"/>
  <c r="H151" i="84"/>
  <c r="G151" i="84"/>
  <c r="F151" i="84"/>
  <c r="H150" i="84"/>
  <c r="G150" i="84"/>
  <c r="F150" i="84"/>
  <c r="H149" i="84"/>
  <c r="G149" i="84"/>
  <c r="F149" i="84"/>
  <c r="H148" i="84"/>
  <c r="G148" i="84"/>
  <c r="F148" i="84"/>
  <c r="H147" i="84"/>
  <c r="G147" i="84"/>
  <c r="F147" i="84"/>
  <c r="H146" i="84"/>
  <c r="G146" i="84"/>
  <c r="F146" i="84"/>
  <c r="H145" i="84"/>
  <c r="G145" i="84"/>
  <c r="F145" i="84"/>
  <c r="H144" i="84"/>
  <c r="G144" i="84"/>
  <c r="F144" i="84"/>
  <c r="H143" i="84"/>
  <c r="G143" i="84"/>
  <c r="F143" i="84"/>
  <c r="H142" i="84"/>
  <c r="G142" i="84"/>
  <c r="F142" i="84"/>
  <c r="H141" i="84"/>
  <c r="G141" i="84"/>
  <c r="F141" i="84"/>
  <c r="H140" i="84"/>
  <c r="G140" i="84"/>
  <c r="F140" i="84"/>
  <c r="H139" i="84"/>
  <c r="G139" i="84"/>
  <c r="F139" i="84"/>
  <c r="H138" i="84"/>
  <c r="G138" i="84"/>
  <c r="F138" i="84"/>
  <c r="H137" i="84"/>
  <c r="G137" i="84"/>
  <c r="F137" i="84"/>
  <c r="H136" i="84"/>
  <c r="G136" i="84"/>
  <c r="F136" i="84"/>
  <c r="H135" i="84"/>
  <c r="G135" i="84"/>
  <c r="F135" i="84"/>
  <c r="H134" i="84"/>
  <c r="G134" i="84"/>
  <c r="F134" i="84"/>
  <c r="H133" i="84"/>
  <c r="G133" i="84"/>
  <c r="F133" i="84"/>
  <c r="H132" i="84"/>
  <c r="G132" i="84"/>
  <c r="F132" i="84"/>
  <c r="H131" i="84"/>
  <c r="G131" i="84"/>
  <c r="F131" i="84"/>
  <c r="H130" i="84"/>
  <c r="G130" i="84"/>
  <c r="F130" i="84"/>
  <c r="H129" i="84"/>
  <c r="G129" i="84"/>
  <c r="F129" i="84"/>
  <c r="H128" i="84"/>
  <c r="G128" i="84"/>
  <c r="F128" i="84"/>
  <c r="H127" i="84"/>
  <c r="G127" i="84"/>
  <c r="F127" i="84"/>
  <c r="H126" i="84"/>
  <c r="G126" i="84"/>
  <c r="F126" i="84"/>
  <c r="H125" i="84"/>
  <c r="G125" i="84"/>
  <c r="F125" i="84"/>
  <c r="H124" i="84"/>
  <c r="G124" i="84"/>
  <c r="F124" i="84"/>
  <c r="H123" i="84"/>
  <c r="G123" i="84"/>
  <c r="F123" i="84"/>
  <c r="H122" i="84"/>
  <c r="G122" i="84"/>
  <c r="F122" i="84"/>
  <c r="H121" i="84"/>
  <c r="G121" i="84"/>
  <c r="F121" i="84"/>
  <c r="H120" i="84"/>
  <c r="G120" i="84"/>
  <c r="F120" i="84"/>
  <c r="H119" i="84"/>
  <c r="G119" i="84"/>
  <c r="F119" i="84"/>
  <c r="H118" i="84"/>
  <c r="G118" i="84"/>
  <c r="F118" i="84"/>
  <c r="H117" i="84"/>
  <c r="G117" i="84"/>
  <c r="F117" i="84"/>
  <c r="H116" i="84"/>
  <c r="G116" i="84"/>
  <c r="F116" i="84"/>
  <c r="H115" i="84"/>
  <c r="G115" i="84"/>
  <c r="F115" i="84"/>
  <c r="H114" i="84"/>
  <c r="G114" i="84"/>
  <c r="F114" i="84"/>
  <c r="H113" i="84"/>
  <c r="G113" i="84"/>
  <c r="F113" i="84"/>
  <c r="H112" i="84"/>
  <c r="G112" i="84"/>
  <c r="F112" i="84"/>
  <c r="H111" i="84"/>
  <c r="G111" i="84"/>
  <c r="F111" i="84"/>
  <c r="H110" i="84"/>
  <c r="G110" i="84"/>
  <c r="F110" i="84"/>
  <c r="H109" i="84"/>
  <c r="G109" i="84"/>
  <c r="F109" i="84"/>
  <c r="H108" i="84"/>
  <c r="G108" i="84"/>
  <c r="F108" i="84"/>
  <c r="H107" i="84"/>
  <c r="G107" i="84"/>
  <c r="F107" i="84"/>
  <c r="H106" i="84"/>
  <c r="G106" i="84"/>
  <c r="F106" i="84"/>
  <c r="H105" i="84"/>
  <c r="G105" i="84"/>
  <c r="F105" i="84"/>
  <c r="H104" i="84"/>
  <c r="G104" i="84"/>
  <c r="F104" i="84"/>
  <c r="H103" i="84"/>
  <c r="G103" i="84"/>
  <c r="F103" i="84"/>
  <c r="H102" i="84"/>
  <c r="G102" i="84"/>
  <c r="F102" i="84"/>
  <c r="H101" i="84"/>
  <c r="G101" i="84"/>
  <c r="F101" i="84"/>
  <c r="H100" i="84"/>
  <c r="G100" i="84"/>
  <c r="F100" i="84"/>
  <c r="H99" i="84"/>
  <c r="G99" i="84"/>
  <c r="F99" i="84"/>
  <c r="H98" i="84"/>
  <c r="G98" i="84"/>
  <c r="F98" i="84"/>
  <c r="H97" i="84"/>
  <c r="G97" i="84"/>
  <c r="F97" i="84"/>
  <c r="H96" i="84"/>
  <c r="G96" i="84"/>
  <c r="F96" i="84"/>
  <c r="H95" i="84"/>
  <c r="G95" i="84"/>
  <c r="F95" i="84"/>
  <c r="H94" i="84"/>
  <c r="G94" i="84"/>
  <c r="F94" i="84"/>
  <c r="H93" i="84"/>
  <c r="G93" i="84"/>
  <c r="F93" i="84"/>
  <c r="H92" i="84"/>
  <c r="G92" i="84"/>
  <c r="F92" i="84"/>
  <c r="H91" i="84"/>
  <c r="G91" i="84"/>
  <c r="F91" i="84"/>
  <c r="H90" i="84"/>
  <c r="G90" i="84"/>
  <c r="F90" i="84"/>
  <c r="H89" i="84"/>
  <c r="G89" i="84"/>
  <c r="F89" i="84"/>
  <c r="H88" i="84"/>
  <c r="G88" i="84"/>
  <c r="F88" i="84"/>
  <c r="H87" i="84"/>
  <c r="G87" i="84"/>
  <c r="F87" i="84"/>
  <c r="H86" i="84"/>
  <c r="G86" i="84"/>
  <c r="F86" i="84"/>
  <c r="H85" i="84"/>
  <c r="G85" i="84"/>
  <c r="F85" i="84"/>
  <c r="H84" i="84"/>
  <c r="G84" i="84"/>
  <c r="F84" i="84"/>
  <c r="H83" i="84"/>
  <c r="G83" i="84"/>
  <c r="F83" i="84"/>
  <c r="H82" i="84"/>
  <c r="G82" i="84"/>
  <c r="F82" i="84"/>
  <c r="H81" i="84"/>
  <c r="G81" i="84"/>
  <c r="F81" i="84"/>
  <c r="H80" i="84"/>
  <c r="G80" i="84"/>
  <c r="F80" i="84"/>
  <c r="H79" i="84"/>
  <c r="G79" i="84"/>
  <c r="F79" i="84"/>
  <c r="H78" i="84"/>
  <c r="G78" i="84"/>
  <c r="F78" i="84"/>
  <c r="H77" i="84"/>
  <c r="G77" i="84"/>
  <c r="F77" i="84"/>
  <c r="H76" i="84"/>
  <c r="G76" i="84"/>
  <c r="F76" i="84"/>
  <c r="H75" i="84"/>
  <c r="G75" i="84"/>
  <c r="F75" i="84"/>
  <c r="H74" i="84"/>
  <c r="G74" i="84"/>
  <c r="F74" i="84"/>
  <c r="H73" i="84"/>
  <c r="G73" i="84"/>
  <c r="F73" i="84"/>
  <c r="H72" i="84"/>
  <c r="G72" i="84"/>
  <c r="F72" i="84"/>
  <c r="H71" i="84"/>
  <c r="G71" i="84"/>
  <c r="F71" i="84"/>
  <c r="H70" i="84"/>
  <c r="G70" i="84"/>
  <c r="F70" i="84"/>
  <c r="H69" i="84"/>
  <c r="G69" i="84"/>
  <c r="F69" i="84"/>
  <c r="H68" i="84"/>
  <c r="G68" i="84"/>
  <c r="F68" i="84"/>
  <c r="H67" i="84"/>
  <c r="G67" i="84"/>
  <c r="F67" i="84"/>
  <c r="H66" i="84"/>
  <c r="G66" i="84"/>
  <c r="F66" i="84"/>
  <c r="H65" i="84"/>
  <c r="G65" i="84"/>
  <c r="F65" i="84"/>
  <c r="H64" i="84"/>
  <c r="G64" i="84"/>
  <c r="F64" i="84"/>
  <c r="H63" i="84"/>
  <c r="G63" i="84"/>
  <c r="F63" i="84"/>
  <c r="H62" i="84"/>
  <c r="G62" i="84"/>
  <c r="F62" i="84"/>
  <c r="G61" i="84"/>
  <c r="H60" i="84"/>
  <c r="G60" i="84"/>
  <c r="F60" i="84"/>
  <c r="H59" i="84"/>
  <c r="G59" i="84"/>
  <c r="F59" i="84"/>
  <c r="H58" i="84"/>
  <c r="G58" i="84"/>
  <c r="F58" i="84"/>
  <c r="H57" i="84"/>
  <c r="G57" i="84"/>
  <c r="F57" i="84"/>
  <c r="H56" i="84"/>
  <c r="G56" i="84"/>
  <c r="F56" i="84"/>
  <c r="H55" i="84"/>
  <c r="G55" i="84"/>
  <c r="F55" i="84"/>
  <c r="H54" i="84"/>
  <c r="G54" i="84"/>
  <c r="F54" i="84"/>
  <c r="H53" i="84"/>
  <c r="G53" i="84"/>
  <c r="F53" i="84"/>
  <c r="H52" i="84"/>
  <c r="G52" i="84"/>
  <c r="F52" i="84"/>
  <c r="H51" i="84"/>
  <c r="G51" i="84"/>
  <c r="F51" i="84"/>
  <c r="H50" i="84"/>
  <c r="G50" i="84"/>
  <c r="F50" i="84"/>
  <c r="H49" i="84"/>
  <c r="G49" i="84"/>
  <c r="F49" i="84"/>
  <c r="H48" i="84"/>
  <c r="G48" i="84"/>
  <c r="F48" i="84"/>
  <c r="H47" i="84"/>
  <c r="G47" i="84"/>
  <c r="F47" i="84"/>
  <c r="H46" i="84"/>
  <c r="G46" i="84"/>
  <c r="F46" i="84"/>
  <c r="H45" i="84"/>
  <c r="G45" i="84"/>
  <c r="F45" i="84"/>
  <c r="H44" i="84"/>
  <c r="G44" i="84"/>
  <c r="F44" i="84"/>
  <c r="H43" i="84"/>
  <c r="G43" i="84"/>
  <c r="F43" i="84"/>
  <c r="H42" i="84"/>
  <c r="G42" i="84"/>
  <c r="F42" i="84"/>
  <c r="H41" i="84"/>
  <c r="G41" i="84"/>
  <c r="F41" i="84"/>
  <c r="H40" i="84"/>
  <c r="G40" i="84"/>
  <c r="F40" i="84"/>
  <c r="H39" i="84"/>
  <c r="G39" i="84"/>
  <c r="F39" i="84"/>
  <c r="H38" i="84"/>
  <c r="G38" i="84"/>
  <c r="F38" i="84"/>
  <c r="H37" i="84"/>
  <c r="G37" i="84"/>
  <c r="F37" i="84"/>
  <c r="H36" i="84"/>
  <c r="G36" i="84"/>
  <c r="F36" i="84"/>
  <c r="H35" i="84"/>
  <c r="G35" i="84"/>
  <c r="F35" i="84"/>
  <c r="H34" i="84"/>
  <c r="G34" i="84"/>
  <c r="F34" i="84"/>
  <c r="H33" i="84"/>
  <c r="G33" i="84"/>
  <c r="F33" i="84"/>
  <c r="H32" i="84"/>
  <c r="G32" i="84"/>
  <c r="F32" i="84"/>
  <c r="H31" i="84"/>
  <c r="G31" i="84"/>
  <c r="F31" i="84"/>
  <c r="H30" i="84"/>
  <c r="G30" i="84"/>
  <c r="F30" i="84"/>
  <c r="H29" i="84"/>
  <c r="G29" i="84"/>
  <c r="F29" i="84"/>
  <c r="H28" i="84"/>
  <c r="G28" i="84"/>
  <c r="F28" i="84"/>
  <c r="H27" i="84"/>
  <c r="G27" i="84"/>
  <c r="F27" i="84"/>
  <c r="H26" i="84"/>
  <c r="G26" i="84"/>
  <c r="F26" i="84"/>
  <c r="H25" i="84"/>
  <c r="G25" i="84"/>
  <c r="F25" i="84"/>
  <c r="H24" i="84"/>
  <c r="G24" i="84"/>
  <c r="F24" i="84"/>
  <c r="H23" i="84"/>
  <c r="G23" i="84"/>
  <c r="F23" i="84"/>
  <c r="H22" i="84"/>
  <c r="G22" i="84"/>
  <c r="F22" i="84"/>
  <c r="H21" i="84"/>
  <c r="G21" i="84"/>
  <c r="F21" i="84"/>
  <c r="H20" i="84"/>
  <c r="G20" i="84"/>
  <c r="F20" i="84"/>
  <c r="H19" i="84"/>
  <c r="G19" i="84"/>
  <c r="F19" i="84"/>
  <c r="H18" i="84"/>
  <c r="G18" i="84"/>
  <c r="F18" i="84"/>
  <c r="H17" i="84"/>
  <c r="G17" i="84"/>
  <c r="F17" i="84"/>
  <c r="H16" i="84"/>
  <c r="G16" i="84"/>
  <c r="F16" i="84"/>
  <c r="H15" i="84"/>
  <c r="G15" i="84"/>
  <c r="F15" i="84"/>
  <c r="H14" i="84"/>
  <c r="G14" i="84"/>
  <c r="F14" i="84"/>
  <c r="H13" i="84"/>
  <c r="G13" i="84"/>
  <c r="F13" i="84"/>
  <c r="H12" i="84"/>
  <c r="G12" i="84"/>
  <c r="F12" i="84"/>
  <c r="H11" i="84"/>
  <c r="G11" i="84"/>
  <c r="F11" i="84"/>
  <c r="E5" i="84"/>
  <c r="E4" i="84"/>
  <c r="G184" i="83"/>
  <c r="H183" i="83"/>
  <c r="G183" i="83"/>
  <c r="F183" i="83"/>
  <c r="H182" i="83"/>
  <c r="G182" i="83"/>
  <c r="F182" i="83"/>
  <c r="H181" i="83"/>
  <c r="G181" i="83"/>
  <c r="F181" i="83"/>
  <c r="H180" i="83"/>
  <c r="G180" i="83"/>
  <c r="F180" i="83"/>
  <c r="H179" i="83"/>
  <c r="G179" i="83"/>
  <c r="F179" i="83"/>
  <c r="H178" i="83"/>
  <c r="G178" i="83"/>
  <c r="F178" i="83"/>
  <c r="H177" i="83"/>
  <c r="G177" i="83"/>
  <c r="F177" i="83"/>
  <c r="H176" i="83"/>
  <c r="G176" i="83"/>
  <c r="F176" i="83"/>
  <c r="H175" i="83"/>
  <c r="G175" i="83"/>
  <c r="F175" i="83"/>
  <c r="H174" i="83"/>
  <c r="G174" i="83"/>
  <c r="F174" i="83"/>
  <c r="H173" i="83"/>
  <c r="G173" i="83"/>
  <c r="F173" i="83"/>
  <c r="H172" i="83"/>
  <c r="G172" i="83"/>
  <c r="F172" i="83"/>
  <c r="H171" i="83"/>
  <c r="G171" i="83"/>
  <c r="F171" i="83"/>
  <c r="H170" i="83"/>
  <c r="G170" i="83"/>
  <c r="F170" i="83"/>
  <c r="H169" i="83"/>
  <c r="G169" i="83"/>
  <c r="F169" i="83"/>
  <c r="H168" i="83"/>
  <c r="G168" i="83"/>
  <c r="F168" i="83"/>
  <c r="H167" i="83"/>
  <c r="G167" i="83"/>
  <c r="F167" i="83"/>
  <c r="H166" i="83"/>
  <c r="G166" i="83"/>
  <c r="F166" i="83"/>
  <c r="H165" i="83"/>
  <c r="G165" i="83"/>
  <c r="F165" i="83"/>
  <c r="H164" i="83"/>
  <c r="G164" i="83"/>
  <c r="F164" i="83"/>
  <c r="H163" i="83"/>
  <c r="G163" i="83"/>
  <c r="F163" i="83"/>
  <c r="H162" i="83"/>
  <c r="G162" i="83"/>
  <c r="F162" i="83"/>
  <c r="H161" i="83"/>
  <c r="G161" i="83"/>
  <c r="F161" i="83"/>
  <c r="H160" i="83"/>
  <c r="G160" i="83"/>
  <c r="F160" i="83"/>
  <c r="H159" i="83"/>
  <c r="G159" i="83"/>
  <c r="F159" i="83"/>
  <c r="H158" i="83"/>
  <c r="G158" i="83"/>
  <c r="F158" i="83"/>
  <c r="H157" i="83"/>
  <c r="G157" i="83"/>
  <c r="F157" i="83"/>
  <c r="H156" i="83"/>
  <c r="G156" i="83"/>
  <c r="F156" i="83"/>
  <c r="H155" i="83"/>
  <c r="G155" i="83"/>
  <c r="F155" i="83"/>
  <c r="H154" i="83"/>
  <c r="G154" i="83"/>
  <c r="F154" i="83"/>
  <c r="H153" i="83"/>
  <c r="G153" i="83"/>
  <c r="F153" i="83"/>
  <c r="H152" i="83"/>
  <c r="G152" i="83"/>
  <c r="F152" i="83"/>
  <c r="H151" i="83"/>
  <c r="G151" i="83"/>
  <c r="F151" i="83"/>
  <c r="H150" i="83"/>
  <c r="G150" i="83"/>
  <c r="F150" i="83"/>
  <c r="H149" i="83"/>
  <c r="G149" i="83"/>
  <c r="F149" i="83"/>
  <c r="H148" i="83"/>
  <c r="G148" i="83"/>
  <c r="F148" i="83"/>
  <c r="H147" i="83"/>
  <c r="G147" i="83"/>
  <c r="F147" i="83"/>
  <c r="H146" i="83"/>
  <c r="G146" i="83"/>
  <c r="F146" i="83"/>
  <c r="H145" i="83"/>
  <c r="G145" i="83"/>
  <c r="F145" i="83"/>
  <c r="H144" i="83"/>
  <c r="G144" i="83"/>
  <c r="F144" i="83"/>
  <c r="H143" i="83"/>
  <c r="G143" i="83"/>
  <c r="F143" i="83"/>
  <c r="H142" i="83"/>
  <c r="G142" i="83"/>
  <c r="F142" i="83"/>
  <c r="H141" i="83"/>
  <c r="G141" i="83"/>
  <c r="F141" i="83"/>
  <c r="H140" i="83"/>
  <c r="G140" i="83"/>
  <c r="F140" i="83"/>
  <c r="H139" i="83"/>
  <c r="G139" i="83"/>
  <c r="F139" i="83"/>
  <c r="H138" i="83"/>
  <c r="G138" i="83"/>
  <c r="F138" i="83"/>
  <c r="H137" i="83"/>
  <c r="G137" i="83"/>
  <c r="F137" i="83"/>
  <c r="H136" i="83"/>
  <c r="G136" i="83"/>
  <c r="F136" i="83"/>
  <c r="H135" i="83"/>
  <c r="G135" i="83"/>
  <c r="F135" i="83"/>
  <c r="H134" i="83"/>
  <c r="G134" i="83"/>
  <c r="F134" i="83"/>
  <c r="H133" i="83"/>
  <c r="G133" i="83"/>
  <c r="F133" i="83"/>
  <c r="H132" i="83"/>
  <c r="G132" i="83"/>
  <c r="F132" i="83"/>
  <c r="H131" i="83"/>
  <c r="G131" i="83"/>
  <c r="F131" i="83"/>
  <c r="H130" i="83"/>
  <c r="G130" i="83"/>
  <c r="F130" i="83"/>
  <c r="H129" i="83"/>
  <c r="G129" i="83"/>
  <c r="F129" i="83"/>
  <c r="H128" i="83"/>
  <c r="G128" i="83"/>
  <c r="F128" i="83"/>
  <c r="H127" i="83"/>
  <c r="G127" i="83"/>
  <c r="F127" i="83"/>
  <c r="H126" i="83"/>
  <c r="G126" i="83"/>
  <c r="F126" i="83"/>
  <c r="H125" i="83"/>
  <c r="G125" i="83"/>
  <c r="F125" i="83"/>
  <c r="H124" i="83"/>
  <c r="G124" i="83"/>
  <c r="F124" i="83"/>
  <c r="H123" i="83"/>
  <c r="G123" i="83"/>
  <c r="F123" i="83"/>
  <c r="H122" i="83"/>
  <c r="G122" i="83"/>
  <c r="F122" i="83"/>
  <c r="H121" i="83"/>
  <c r="G121" i="83"/>
  <c r="F121" i="83"/>
  <c r="H120" i="83"/>
  <c r="G120" i="83"/>
  <c r="F120" i="83"/>
  <c r="H119" i="83"/>
  <c r="G119" i="83"/>
  <c r="F119" i="83"/>
  <c r="H118" i="83"/>
  <c r="G118" i="83"/>
  <c r="F118" i="83"/>
  <c r="H117" i="83"/>
  <c r="G117" i="83"/>
  <c r="F117" i="83"/>
  <c r="H116" i="83"/>
  <c r="G116" i="83"/>
  <c r="F116" i="83"/>
  <c r="H115" i="83"/>
  <c r="G115" i="83"/>
  <c r="F115" i="83"/>
  <c r="H114" i="83"/>
  <c r="G114" i="83"/>
  <c r="F114" i="83"/>
  <c r="H113" i="83"/>
  <c r="G113" i="83"/>
  <c r="F113" i="83"/>
  <c r="H112" i="83"/>
  <c r="G112" i="83"/>
  <c r="F112" i="83"/>
  <c r="H111" i="83"/>
  <c r="G111" i="83"/>
  <c r="F111" i="83"/>
  <c r="H110" i="83"/>
  <c r="G110" i="83"/>
  <c r="F110" i="83"/>
  <c r="H109" i="83"/>
  <c r="G109" i="83"/>
  <c r="F109" i="83"/>
  <c r="H108" i="83"/>
  <c r="G108" i="83"/>
  <c r="F108" i="83"/>
  <c r="H107" i="83"/>
  <c r="G107" i="83"/>
  <c r="F107" i="83"/>
  <c r="H106" i="83"/>
  <c r="G106" i="83"/>
  <c r="F106" i="83"/>
  <c r="H105" i="83"/>
  <c r="G105" i="83"/>
  <c r="F105" i="83"/>
  <c r="H104" i="83"/>
  <c r="G104" i="83"/>
  <c r="F104" i="83"/>
  <c r="H103" i="83"/>
  <c r="G103" i="83"/>
  <c r="F103" i="83"/>
  <c r="H102" i="83"/>
  <c r="G102" i="83"/>
  <c r="F102" i="83"/>
  <c r="H101" i="83"/>
  <c r="G101" i="83"/>
  <c r="F101" i="83"/>
  <c r="H100" i="83"/>
  <c r="G100" i="83"/>
  <c r="F100" i="83"/>
  <c r="H99" i="83"/>
  <c r="G99" i="83"/>
  <c r="F99" i="83"/>
  <c r="H98" i="83"/>
  <c r="G98" i="83"/>
  <c r="F98" i="83"/>
  <c r="H97" i="83"/>
  <c r="G97" i="83"/>
  <c r="F97" i="83"/>
  <c r="H96" i="83"/>
  <c r="G96" i="83"/>
  <c r="F96" i="83"/>
  <c r="H95" i="83"/>
  <c r="G95" i="83"/>
  <c r="F95" i="83"/>
  <c r="H94" i="83"/>
  <c r="G94" i="83"/>
  <c r="F94" i="83"/>
  <c r="H93" i="83"/>
  <c r="G93" i="83"/>
  <c r="F93" i="83"/>
  <c r="H92" i="83"/>
  <c r="G92" i="83"/>
  <c r="F92" i="83"/>
  <c r="H91" i="83"/>
  <c r="G91" i="83"/>
  <c r="F91" i="83"/>
  <c r="H90" i="83"/>
  <c r="G90" i="83"/>
  <c r="F90" i="83"/>
  <c r="H89" i="83"/>
  <c r="G89" i="83"/>
  <c r="F89" i="83"/>
  <c r="H88" i="83"/>
  <c r="G88" i="83"/>
  <c r="F88" i="83"/>
  <c r="H87" i="83"/>
  <c r="G87" i="83"/>
  <c r="F87" i="83"/>
  <c r="H86" i="83"/>
  <c r="G86" i="83"/>
  <c r="F86" i="83"/>
  <c r="H85" i="83"/>
  <c r="G85" i="83"/>
  <c r="F85" i="83"/>
  <c r="H84" i="83"/>
  <c r="G84" i="83"/>
  <c r="F84" i="83"/>
  <c r="H83" i="83"/>
  <c r="G83" i="83"/>
  <c r="F83" i="83"/>
  <c r="H82" i="83"/>
  <c r="G82" i="83"/>
  <c r="F82" i="83"/>
  <c r="H81" i="83"/>
  <c r="G81" i="83"/>
  <c r="F81" i="83"/>
  <c r="H80" i="83"/>
  <c r="G80" i="83"/>
  <c r="F80" i="83"/>
  <c r="H79" i="83"/>
  <c r="G79" i="83"/>
  <c r="F79" i="83"/>
  <c r="H78" i="83"/>
  <c r="G78" i="83"/>
  <c r="F78" i="83"/>
  <c r="H77" i="83"/>
  <c r="G77" i="83"/>
  <c r="F77" i="83"/>
  <c r="H76" i="83"/>
  <c r="G76" i="83"/>
  <c r="F76" i="83"/>
  <c r="H75" i="83"/>
  <c r="G75" i="83"/>
  <c r="F75" i="83"/>
  <c r="H74" i="83"/>
  <c r="G74" i="83"/>
  <c r="F74" i="83"/>
  <c r="H73" i="83"/>
  <c r="G73" i="83"/>
  <c r="F73" i="83"/>
  <c r="H72" i="83"/>
  <c r="G72" i="83"/>
  <c r="F72" i="83"/>
  <c r="H71" i="83"/>
  <c r="G71" i="83"/>
  <c r="F71" i="83"/>
  <c r="H70" i="83"/>
  <c r="G70" i="83"/>
  <c r="F70" i="83"/>
  <c r="H69" i="83"/>
  <c r="G69" i="83"/>
  <c r="F69" i="83"/>
  <c r="H68" i="83"/>
  <c r="G68" i="83"/>
  <c r="F68" i="83"/>
  <c r="H67" i="83"/>
  <c r="G67" i="83"/>
  <c r="F67" i="83"/>
  <c r="H66" i="83"/>
  <c r="G66" i="83"/>
  <c r="F66" i="83"/>
  <c r="H65" i="83"/>
  <c r="G65" i="83"/>
  <c r="F65" i="83"/>
  <c r="H64" i="83"/>
  <c r="G64" i="83"/>
  <c r="F64" i="83"/>
  <c r="H63" i="83"/>
  <c r="G63" i="83"/>
  <c r="F63" i="83"/>
  <c r="H62" i="83"/>
  <c r="G62" i="83"/>
  <c r="F62" i="83"/>
  <c r="G61" i="83"/>
  <c r="H60" i="83"/>
  <c r="G60" i="83"/>
  <c r="F60" i="83"/>
  <c r="H59" i="83"/>
  <c r="G59" i="83"/>
  <c r="F59" i="83"/>
  <c r="H58" i="83"/>
  <c r="G58" i="83"/>
  <c r="F58" i="83"/>
  <c r="H57" i="83"/>
  <c r="G57" i="83"/>
  <c r="F57" i="83"/>
  <c r="H56" i="83"/>
  <c r="G56" i="83"/>
  <c r="F56" i="83"/>
  <c r="H55" i="83"/>
  <c r="G55" i="83"/>
  <c r="F55" i="83"/>
  <c r="H54" i="83"/>
  <c r="G54" i="83"/>
  <c r="F54" i="83"/>
  <c r="H53" i="83"/>
  <c r="G53" i="83"/>
  <c r="F53" i="83"/>
  <c r="H52" i="83"/>
  <c r="G52" i="83"/>
  <c r="F52" i="83"/>
  <c r="H51" i="83"/>
  <c r="G51" i="83"/>
  <c r="F51" i="83"/>
  <c r="H50" i="83"/>
  <c r="G50" i="83"/>
  <c r="F50" i="83"/>
  <c r="H49" i="83"/>
  <c r="G49" i="83"/>
  <c r="F49" i="83"/>
  <c r="H48" i="83"/>
  <c r="G48" i="83"/>
  <c r="F48" i="83"/>
  <c r="H47" i="83"/>
  <c r="G47" i="83"/>
  <c r="F47" i="83"/>
  <c r="H46" i="83"/>
  <c r="G46" i="83"/>
  <c r="F46" i="83"/>
  <c r="H45" i="83"/>
  <c r="G45" i="83"/>
  <c r="F45" i="83"/>
  <c r="H44" i="83"/>
  <c r="G44" i="83"/>
  <c r="F44" i="83"/>
  <c r="H43" i="83"/>
  <c r="G43" i="83"/>
  <c r="F43" i="83"/>
  <c r="H42" i="83"/>
  <c r="G42" i="83"/>
  <c r="F42" i="83"/>
  <c r="H41" i="83"/>
  <c r="G41" i="83"/>
  <c r="F41" i="83"/>
  <c r="H40" i="83"/>
  <c r="G40" i="83"/>
  <c r="F40" i="83"/>
  <c r="H39" i="83"/>
  <c r="G39" i="83"/>
  <c r="F39" i="83"/>
  <c r="H38" i="83"/>
  <c r="G38" i="83"/>
  <c r="F38" i="83"/>
  <c r="H37" i="83"/>
  <c r="G37" i="83"/>
  <c r="F37" i="83"/>
  <c r="H36" i="83"/>
  <c r="G36" i="83"/>
  <c r="F36" i="83"/>
  <c r="H35" i="83"/>
  <c r="G35" i="83"/>
  <c r="F35" i="83"/>
  <c r="H34" i="83"/>
  <c r="G34" i="83"/>
  <c r="F34" i="83"/>
  <c r="H33" i="83"/>
  <c r="G33" i="83"/>
  <c r="F33" i="83"/>
  <c r="H32" i="83"/>
  <c r="G32" i="83"/>
  <c r="F32" i="83"/>
  <c r="H31" i="83"/>
  <c r="G31" i="83"/>
  <c r="F31" i="83"/>
  <c r="H30" i="83"/>
  <c r="G30" i="83"/>
  <c r="F30" i="83"/>
  <c r="H29" i="83"/>
  <c r="G29" i="83"/>
  <c r="F29" i="83"/>
  <c r="H28" i="83"/>
  <c r="G28" i="83"/>
  <c r="F28" i="83"/>
  <c r="H27" i="83"/>
  <c r="G27" i="83"/>
  <c r="F27" i="83"/>
  <c r="H26" i="83"/>
  <c r="G26" i="83"/>
  <c r="F26" i="83"/>
  <c r="H25" i="83"/>
  <c r="G25" i="83"/>
  <c r="F25" i="83"/>
  <c r="H24" i="83"/>
  <c r="G24" i="83"/>
  <c r="F24" i="83"/>
  <c r="H23" i="83"/>
  <c r="G23" i="83"/>
  <c r="F23" i="83"/>
  <c r="H22" i="83"/>
  <c r="G22" i="83"/>
  <c r="F22" i="83"/>
  <c r="H21" i="83"/>
  <c r="G21" i="83"/>
  <c r="F21" i="83"/>
  <c r="H20" i="83"/>
  <c r="G20" i="83"/>
  <c r="F20" i="83"/>
  <c r="H19" i="83"/>
  <c r="G19" i="83"/>
  <c r="F19" i="83"/>
  <c r="H18" i="83"/>
  <c r="G18" i="83"/>
  <c r="F18" i="83"/>
  <c r="H17" i="83"/>
  <c r="G17" i="83"/>
  <c r="F17" i="83"/>
  <c r="H16" i="83"/>
  <c r="G16" i="83"/>
  <c r="F16" i="83"/>
  <c r="H15" i="83"/>
  <c r="G15" i="83"/>
  <c r="F15" i="83"/>
  <c r="H14" i="83"/>
  <c r="G14" i="83"/>
  <c r="F14" i="83"/>
  <c r="H13" i="83"/>
  <c r="G13" i="83"/>
  <c r="F13" i="83"/>
  <c r="H12" i="83"/>
  <c r="G12" i="83"/>
  <c r="F12" i="83"/>
  <c r="H11" i="83"/>
  <c r="G11" i="83"/>
  <c r="F11" i="83"/>
  <c r="E5" i="83"/>
  <c r="E4" i="83"/>
  <c r="G184" i="82"/>
  <c r="H183" i="82"/>
  <c r="G183" i="82"/>
  <c r="F183" i="82"/>
  <c r="H182" i="82"/>
  <c r="G182" i="82"/>
  <c r="F182" i="82"/>
  <c r="H181" i="82"/>
  <c r="G181" i="82"/>
  <c r="F181" i="82"/>
  <c r="H180" i="82"/>
  <c r="G180" i="82"/>
  <c r="F180" i="82"/>
  <c r="H179" i="82"/>
  <c r="G179" i="82"/>
  <c r="F179" i="82"/>
  <c r="H178" i="82"/>
  <c r="G178" i="82"/>
  <c r="F178" i="82"/>
  <c r="H177" i="82"/>
  <c r="G177" i="82"/>
  <c r="F177" i="82"/>
  <c r="H176" i="82"/>
  <c r="G176" i="82"/>
  <c r="F176" i="82"/>
  <c r="H175" i="82"/>
  <c r="G175" i="82"/>
  <c r="F175" i="82"/>
  <c r="H174" i="82"/>
  <c r="G174" i="82"/>
  <c r="F174" i="82"/>
  <c r="H173" i="82"/>
  <c r="G173" i="82"/>
  <c r="F173" i="82"/>
  <c r="H172" i="82"/>
  <c r="G172" i="82"/>
  <c r="F172" i="82"/>
  <c r="H171" i="82"/>
  <c r="G171" i="82"/>
  <c r="F171" i="82"/>
  <c r="H170" i="82"/>
  <c r="G170" i="82"/>
  <c r="F170" i="82"/>
  <c r="H169" i="82"/>
  <c r="G169" i="82"/>
  <c r="F169" i="82"/>
  <c r="H168" i="82"/>
  <c r="G168" i="82"/>
  <c r="F168" i="82"/>
  <c r="H167" i="82"/>
  <c r="G167" i="82"/>
  <c r="F167" i="82"/>
  <c r="H166" i="82"/>
  <c r="G166" i="82"/>
  <c r="F166" i="82"/>
  <c r="H165" i="82"/>
  <c r="G165" i="82"/>
  <c r="F165" i="82"/>
  <c r="H164" i="82"/>
  <c r="G164" i="82"/>
  <c r="F164" i="82"/>
  <c r="H163" i="82"/>
  <c r="G163" i="82"/>
  <c r="F163" i="82"/>
  <c r="H162" i="82"/>
  <c r="G162" i="82"/>
  <c r="F162" i="82"/>
  <c r="H161" i="82"/>
  <c r="G161" i="82"/>
  <c r="F161" i="82"/>
  <c r="H160" i="82"/>
  <c r="G160" i="82"/>
  <c r="F160" i="82"/>
  <c r="H159" i="82"/>
  <c r="G159" i="82"/>
  <c r="F159" i="82"/>
  <c r="H158" i="82"/>
  <c r="G158" i="82"/>
  <c r="F158" i="82"/>
  <c r="H157" i="82"/>
  <c r="G157" i="82"/>
  <c r="F157" i="82"/>
  <c r="H156" i="82"/>
  <c r="G156" i="82"/>
  <c r="F156" i="82"/>
  <c r="H155" i="82"/>
  <c r="G155" i="82"/>
  <c r="F155" i="82"/>
  <c r="H154" i="82"/>
  <c r="G154" i="82"/>
  <c r="F154" i="82"/>
  <c r="H153" i="82"/>
  <c r="G153" i="82"/>
  <c r="F153" i="82"/>
  <c r="H152" i="82"/>
  <c r="G152" i="82"/>
  <c r="F152" i="82"/>
  <c r="H151" i="82"/>
  <c r="G151" i="82"/>
  <c r="F151" i="82"/>
  <c r="H150" i="82"/>
  <c r="G150" i="82"/>
  <c r="F150" i="82"/>
  <c r="H149" i="82"/>
  <c r="G149" i="82"/>
  <c r="F149" i="82"/>
  <c r="H148" i="82"/>
  <c r="G148" i="82"/>
  <c r="F148" i="82"/>
  <c r="H147" i="82"/>
  <c r="G147" i="82"/>
  <c r="F147" i="82"/>
  <c r="H146" i="82"/>
  <c r="G146" i="82"/>
  <c r="F146" i="82"/>
  <c r="H145" i="82"/>
  <c r="G145" i="82"/>
  <c r="F145" i="82"/>
  <c r="H144" i="82"/>
  <c r="G144" i="82"/>
  <c r="F144" i="82"/>
  <c r="H143" i="82"/>
  <c r="G143" i="82"/>
  <c r="F143" i="82"/>
  <c r="H142" i="82"/>
  <c r="G142" i="82"/>
  <c r="F142" i="82"/>
  <c r="H141" i="82"/>
  <c r="G141" i="82"/>
  <c r="F141" i="82"/>
  <c r="H140" i="82"/>
  <c r="G140" i="82"/>
  <c r="F140" i="82"/>
  <c r="H139" i="82"/>
  <c r="G139" i="82"/>
  <c r="F139" i="82"/>
  <c r="H138" i="82"/>
  <c r="G138" i="82"/>
  <c r="F138" i="82"/>
  <c r="H137" i="82"/>
  <c r="G137" i="82"/>
  <c r="F137" i="82"/>
  <c r="H136" i="82"/>
  <c r="G136" i="82"/>
  <c r="F136" i="82"/>
  <c r="H135" i="82"/>
  <c r="G135" i="82"/>
  <c r="F135" i="82"/>
  <c r="H134" i="82"/>
  <c r="G134" i="82"/>
  <c r="F134" i="82"/>
  <c r="H133" i="82"/>
  <c r="G133" i="82"/>
  <c r="F133" i="82"/>
  <c r="H132" i="82"/>
  <c r="G132" i="82"/>
  <c r="F132" i="82"/>
  <c r="H131" i="82"/>
  <c r="G131" i="82"/>
  <c r="F131" i="82"/>
  <c r="H130" i="82"/>
  <c r="G130" i="82"/>
  <c r="F130" i="82"/>
  <c r="H129" i="82"/>
  <c r="G129" i="82"/>
  <c r="F129" i="82"/>
  <c r="H128" i="82"/>
  <c r="G128" i="82"/>
  <c r="F128" i="82"/>
  <c r="H127" i="82"/>
  <c r="G127" i="82"/>
  <c r="F127" i="82"/>
  <c r="H126" i="82"/>
  <c r="G126" i="82"/>
  <c r="F126" i="82"/>
  <c r="H125" i="82"/>
  <c r="G125" i="82"/>
  <c r="F125" i="82"/>
  <c r="H124" i="82"/>
  <c r="G124" i="82"/>
  <c r="F124" i="82"/>
  <c r="H123" i="82"/>
  <c r="G123" i="82"/>
  <c r="F123" i="82"/>
  <c r="H122" i="82"/>
  <c r="G122" i="82"/>
  <c r="F122" i="82"/>
  <c r="H121" i="82"/>
  <c r="G121" i="82"/>
  <c r="F121" i="82"/>
  <c r="H120" i="82"/>
  <c r="G120" i="82"/>
  <c r="F120" i="82"/>
  <c r="H119" i="82"/>
  <c r="G119" i="82"/>
  <c r="F119" i="82"/>
  <c r="H118" i="82"/>
  <c r="G118" i="82"/>
  <c r="F118" i="82"/>
  <c r="H117" i="82"/>
  <c r="G117" i="82"/>
  <c r="F117" i="82"/>
  <c r="H116" i="82"/>
  <c r="G116" i="82"/>
  <c r="F116" i="82"/>
  <c r="H115" i="82"/>
  <c r="G115" i="82"/>
  <c r="F115" i="82"/>
  <c r="H114" i="82"/>
  <c r="G114" i="82"/>
  <c r="F114" i="82"/>
  <c r="H113" i="82"/>
  <c r="G113" i="82"/>
  <c r="F113" i="82"/>
  <c r="H112" i="82"/>
  <c r="G112" i="82"/>
  <c r="F112" i="82"/>
  <c r="H111" i="82"/>
  <c r="G111" i="82"/>
  <c r="F111" i="82"/>
  <c r="H110" i="82"/>
  <c r="G110" i="82"/>
  <c r="F110" i="82"/>
  <c r="H109" i="82"/>
  <c r="G109" i="82"/>
  <c r="F109" i="82"/>
  <c r="H108" i="82"/>
  <c r="G108" i="82"/>
  <c r="F108" i="82"/>
  <c r="H107" i="82"/>
  <c r="G107" i="82"/>
  <c r="F107" i="82"/>
  <c r="H106" i="82"/>
  <c r="G106" i="82"/>
  <c r="F106" i="82"/>
  <c r="H105" i="82"/>
  <c r="G105" i="82"/>
  <c r="F105" i="82"/>
  <c r="H104" i="82"/>
  <c r="G104" i="82"/>
  <c r="F104" i="82"/>
  <c r="H103" i="82"/>
  <c r="G103" i="82"/>
  <c r="F103" i="82"/>
  <c r="H102" i="82"/>
  <c r="G102" i="82"/>
  <c r="F102" i="82"/>
  <c r="H101" i="82"/>
  <c r="G101" i="82"/>
  <c r="F101" i="82"/>
  <c r="H100" i="82"/>
  <c r="G100" i="82"/>
  <c r="F100" i="82"/>
  <c r="H99" i="82"/>
  <c r="G99" i="82"/>
  <c r="F99" i="82"/>
  <c r="H98" i="82"/>
  <c r="G98" i="82"/>
  <c r="F98" i="82"/>
  <c r="H97" i="82"/>
  <c r="G97" i="82"/>
  <c r="F97" i="82"/>
  <c r="H96" i="82"/>
  <c r="G96" i="82"/>
  <c r="F96" i="82"/>
  <c r="H95" i="82"/>
  <c r="G95" i="82"/>
  <c r="F95" i="82"/>
  <c r="H94" i="82"/>
  <c r="G94" i="82"/>
  <c r="F94" i="82"/>
  <c r="H93" i="82"/>
  <c r="G93" i="82"/>
  <c r="F93" i="82"/>
  <c r="H92" i="82"/>
  <c r="G92" i="82"/>
  <c r="F92" i="82"/>
  <c r="H91" i="82"/>
  <c r="G91" i="82"/>
  <c r="F91" i="82"/>
  <c r="H90" i="82"/>
  <c r="G90" i="82"/>
  <c r="F90" i="82"/>
  <c r="H89" i="82"/>
  <c r="G89" i="82"/>
  <c r="F89" i="82"/>
  <c r="H88" i="82"/>
  <c r="G88" i="82"/>
  <c r="F88" i="82"/>
  <c r="H87" i="82"/>
  <c r="G87" i="82"/>
  <c r="F87" i="82"/>
  <c r="H86" i="82"/>
  <c r="G86" i="82"/>
  <c r="F86" i="82"/>
  <c r="H85" i="82"/>
  <c r="G85" i="82"/>
  <c r="F85" i="82"/>
  <c r="H84" i="82"/>
  <c r="G84" i="82"/>
  <c r="F84" i="82"/>
  <c r="H83" i="82"/>
  <c r="G83" i="82"/>
  <c r="F83" i="82"/>
  <c r="H82" i="82"/>
  <c r="G82" i="82"/>
  <c r="F82" i="82"/>
  <c r="H81" i="82"/>
  <c r="G81" i="82"/>
  <c r="F81" i="82"/>
  <c r="H80" i="82"/>
  <c r="G80" i="82"/>
  <c r="F80" i="82"/>
  <c r="H79" i="82"/>
  <c r="G79" i="82"/>
  <c r="F79" i="82"/>
  <c r="H78" i="82"/>
  <c r="G78" i="82"/>
  <c r="F78" i="82"/>
  <c r="H77" i="82"/>
  <c r="G77" i="82"/>
  <c r="F77" i="82"/>
  <c r="H76" i="82"/>
  <c r="G76" i="82"/>
  <c r="F76" i="82"/>
  <c r="H75" i="82"/>
  <c r="G75" i="82"/>
  <c r="F75" i="82"/>
  <c r="H74" i="82"/>
  <c r="G74" i="82"/>
  <c r="F74" i="82"/>
  <c r="H73" i="82"/>
  <c r="G73" i="82"/>
  <c r="F73" i="82"/>
  <c r="H72" i="82"/>
  <c r="G72" i="82"/>
  <c r="F72" i="82"/>
  <c r="H71" i="82"/>
  <c r="G71" i="82"/>
  <c r="F71" i="82"/>
  <c r="H70" i="82"/>
  <c r="G70" i="82"/>
  <c r="F70" i="82"/>
  <c r="H69" i="82"/>
  <c r="G69" i="82"/>
  <c r="F69" i="82"/>
  <c r="H68" i="82"/>
  <c r="G68" i="82"/>
  <c r="F68" i="82"/>
  <c r="H67" i="82"/>
  <c r="G67" i="82"/>
  <c r="F67" i="82"/>
  <c r="H66" i="82"/>
  <c r="G66" i="82"/>
  <c r="F66" i="82"/>
  <c r="H65" i="82"/>
  <c r="G65" i="82"/>
  <c r="F65" i="82"/>
  <c r="H64" i="82"/>
  <c r="G64" i="82"/>
  <c r="F64" i="82"/>
  <c r="H63" i="82"/>
  <c r="G63" i="82"/>
  <c r="F63" i="82"/>
  <c r="H62" i="82"/>
  <c r="G62" i="82"/>
  <c r="F62" i="82"/>
  <c r="G61" i="82"/>
  <c r="H60" i="82"/>
  <c r="G60" i="82"/>
  <c r="F60" i="82"/>
  <c r="H59" i="82"/>
  <c r="G59" i="82"/>
  <c r="F59" i="82"/>
  <c r="H58" i="82"/>
  <c r="G58" i="82"/>
  <c r="F58" i="82"/>
  <c r="H57" i="82"/>
  <c r="G57" i="82"/>
  <c r="F57" i="82"/>
  <c r="H56" i="82"/>
  <c r="G56" i="82"/>
  <c r="F56" i="82"/>
  <c r="H55" i="82"/>
  <c r="G55" i="82"/>
  <c r="F55" i="82"/>
  <c r="H54" i="82"/>
  <c r="G54" i="82"/>
  <c r="F54" i="82"/>
  <c r="H53" i="82"/>
  <c r="G53" i="82"/>
  <c r="F53" i="82"/>
  <c r="H52" i="82"/>
  <c r="G52" i="82"/>
  <c r="F52" i="82"/>
  <c r="H51" i="82"/>
  <c r="G51" i="82"/>
  <c r="F51" i="82"/>
  <c r="H50" i="82"/>
  <c r="G50" i="82"/>
  <c r="F50" i="82"/>
  <c r="H49" i="82"/>
  <c r="G49" i="82"/>
  <c r="F49" i="82"/>
  <c r="H48" i="82"/>
  <c r="G48" i="82"/>
  <c r="F48" i="82"/>
  <c r="H47" i="82"/>
  <c r="G47" i="82"/>
  <c r="F47" i="82"/>
  <c r="H46" i="82"/>
  <c r="G46" i="82"/>
  <c r="F46" i="82"/>
  <c r="H45" i="82"/>
  <c r="G45" i="82"/>
  <c r="F45" i="82"/>
  <c r="H44" i="82"/>
  <c r="G44" i="82"/>
  <c r="F44" i="82"/>
  <c r="H43" i="82"/>
  <c r="G43" i="82"/>
  <c r="F43" i="82"/>
  <c r="H42" i="82"/>
  <c r="G42" i="82"/>
  <c r="F42" i="82"/>
  <c r="H41" i="82"/>
  <c r="G41" i="82"/>
  <c r="F41" i="82"/>
  <c r="H40" i="82"/>
  <c r="G40" i="82"/>
  <c r="F40" i="82"/>
  <c r="H39" i="82"/>
  <c r="G39" i="82"/>
  <c r="F39" i="82"/>
  <c r="H38" i="82"/>
  <c r="G38" i="82"/>
  <c r="F38" i="82"/>
  <c r="H37" i="82"/>
  <c r="G37" i="82"/>
  <c r="F37" i="82"/>
  <c r="H36" i="82"/>
  <c r="G36" i="82"/>
  <c r="F36" i="82"/>
  <c r="H35" i="82"/>
  <c r="G35" i="82"/>
  <c r="F35" i="82"/>
  <c r="H34" i="82"/>
  <c r="G34" i="82"/>
  <c r="F34" i="82"/>
  <c r="H33" i="82"/>
  <c r="G33" i="82"/>
  <c r="F33" i="82"/>
  <c r="H32" i="82"/>
  <c r="G32" i="82"/>
  <c r="F32" i="82"/>
  <c r="H31" i="82"/>
  <c r="G31" i="82"/>
  <c r="F31" i="82"/>
  <c r="H30" i="82"/>
  <c r="G30" i="82"/>
  <c r="F30" i="82"/>
  <c r="H29" i="82"/>
  <c r="G29" i="82"/>
  <c r="F29" i="82"/>
  <c r="H28" i="82"/>
  <c r="G28" i="82"/>
  <c r="F28" i="82"/>
  <c r="H27" i="82"/>
  <c r="G27" i="82"/>
  <c r="F27" i="82"/>
  <c r="H26" i="82"/>
  <c r="G26" i="82"/>
  <c r="F26" i="82"/>
  <c r="H25" i="82"/>
  <c r="G25" i="82"/>
  <c r="F25" i="82"/>
  <c r="H24" i="82"/>
  <c r="G24" i="82"/>
  <c r="F24" i="82"/>
  <c r="H23" i="82"/>
  <c r="G23" i="82"/>
  <c r="F23" i="82"/>
  <c r="H22" i="82"/>
  <c r="G22" i="82"/>
  <c r="F22" i="82"/>
  <c r="H21" i="82"/>
  <c r="G21" i="82"/>
  <c r="F21" i="82"/>
  <c r="H20" i="82"/>
  <c r="G20" i="82"/>
  <c r="F20" i="82"/>
  <c r="H19" i="82"/>
  <c r="G19" i="82"/>
  <c r="F19" i="82"/>
  <c r="H18" i="82"/>
  <c r="G18" i="82"/>
  <c r="F18" i="82"/>
  <c r="H17" i="82"/>
  <c r="G17" i="82"/>
  <c r="F17" i="82"/>
  <c r="H16" i="82"/>
  <c r="G16" i="82"/>
  <c r="F16" i="82"/>
  <c r="H15" i="82"/>
  <c r="G15" i="82"/>
  <c r="F15" i="82"/>
  <c r="H14" i="82"/>
  <c r="G14" i="82"/>
  <c r="F14" i="82"/>
  <c r="H13" i="82"/>
  <c r="G13" i="82"/>
  <c r="F13" i="82"/>
  <c r="H12" i="82"/>
  <c r="G12" i="82"/>
  <c r="F12" i="82"/>
  <c r="H11" i="82"/>
  <c r="G11" i="82"/>
  <c r="F11" i="82"/>
  <c r="E5" i="82"/>
  <c r="E4" i="82"/>
  <c r="G184" i="81"/>
  <c r="H183" i="81"/>
  <c r="G183" i="81"/>
  <c r="F183" i="81"/>
  <c r="H182" i="81"/>
  <c r="G182" i="81"/>
  <c r="F182" i="81"/>
  <c r="H181" i="81"/>
  <c r="G181" i="81"/>
  <c r="F181" i="81"/>
  <c r="H180" i="81"/>
  <c r="G180" i="81"/>
  <c r="F180" i="81"/>
  <c r="H179" i="81"/>
  <c r="G179" i="81"/>
  <c r="F179" i="81"/>
  <c r="H178" i="81"/>
  <c r="G178" i="81"/>
  <c r="F178" i="81"/>
  <c r="H177" i="81"/>
  <c r="G177" i="81"/>
  <c r="F177" i="81"/>
  <c r="H176" i="81"/>
  <c r="G176" i="81"/>
  <c r="F176" i="81"/>
  <c r="H175" i="81"/>
  <c r="G175" i="81"/>
  <c r="F175" i="81"/>
  <c r="H174" i="81"/>
  <c r="G174" i="81"/>
  <c r="F174" i="81"/>
  <c r="H173" i="81"/>
  <c r="G173" i="81"/>
  <c r="F173" i="81"/>
  <c r="H172" i="81"/>
  <c r="G172" i="81"/>
  <c r="F172" i="81"/>
  <c r="H171" i="81"/>
  <c r="G171" i="81"/>
  <c r="F171" i="81"/>
  <c r="H170" i="81"/>
  <c r="G170" i="81"/>
  <c r="F170" i="81"/>
  <c r="H169" i="81"/>
  <c r="G169" i="81"/>
  <c r="F169" i="81"/>
  <c r="H168" i="81"/>
  <c r="G168" i="81"/>
  <c r="F168" i="81"/>
  <c r="H167" i="81"/>
  <c r="G167" i="81"/>
  <c r="F167" i="81"/>
  <c r="H166" i="81"/>
  <c r="G166" i="81"/>
  <c r="F166" i="81"/>
  <c r="H165" i="81"/>
  <c r="G165" i="81"/>
  <c r="F165" i="81"/>
  <c r="H164" i="81"/>
  <c r="G164" i="81"/>
  <c r="F164" i="81"/>
  <c r="H163" i="81"/>
  <c r="G163" i="81"/>
  <c r="F163" i="81"/>
  <c r="H162" i="81"/>
  <c r="G162" i="81"/>
  <c r="F162" i="81"/>
  <c r="H161" i="81"/>
  <c r="G161" i="81"/>
  <c r="F161" i="81"/>
  <c r="H160" i="81"/>
  <c r="G160" i="81"/>
  <c r="F160" i="81"/>
  <c r="H159" i="81"/>
  <c r="G159" i="81"/>
  <c r="F159" i="81"/>
  <c r="H158" i="81"/>
  <c r="G158" i="81"/>
  <c r="F158" i="81"/>
  <c r="H157" i="81"/>
  <c r="G157" i="81"/>
  <c r="F157" i="81"/>
  <c r="H156" i="81"/>
  <c r="G156" i="81"/>
  <c r="F156" i="81"/>
  <c r="H155" i="81"/>
  <c r="G155" i="81"/>
  <c r="F155" i="81"/>
  <c r="H154" i="81"/>
  <c r="G154" i="81"/>
  <c r="F154" i="81"/>
  <c r="H153" i="81"/>
  <c r="G153" i="81"/>
  <c r="F153" i="81"/>
  <c r="H152" i="81"/>
  <c r="G152" i="81"/>
  <c r="F152" i="81"/>
  <c r="H151" i="81"/>
  <c r="G151" i="81"/>
  <c r="F151" i="81"/>
  <c r="H150" i="81"/>
  <c r="G150" i="81"/>
  <c r="F150" i="81"/>
  <c r="H149" i="81"/>
  <c r="G149" i="81"/>
  <c r="F149" i="81"/>
  <c r="H148" i="81"/>
  <c r="G148" i="81"/>
  <c r="F148" i="81"/>
  <c r="H147" i="81"/>
  <c r="G147" i="81"/>
  <c r="F147" i="81"/>
  <c r="H146" i="81"/>
  <c r="G146" i="81"/>
  <c r="F146" i="81"/>
  <c r="H145" i="81"/>
  <c r="G145" i="81"/>
  <c r="F145" i="81"/>
  <c r="H144" i="81"/>
  <c r="G144" i="81"/>
  <c r="F144" i="81"/>
  <c r="H143" i="81"/>
  <c r="G143" i="81"/>
  <c r="F143" i="81"/>
  <c r="H142" i="81"/>
  <c r="G142" i="81"/>
  <c r="F142" i="81"/>
  <c r="H141" i="81"/>
  <c r="G141" i="81"/>
  <c r="F141" i="81"/>
  <c r="H140" i="81"/>
  <c r="G140" i="81"/>
  <c r="F140" i="81"/>
  <c r="H139" i="81"/>
  <c r="G139" i="81"/>
  <c r="F139" i="81"/>
  <c r="H138" i="81"/>
  <c r="G138" i="81"/>
  <c r="F138" i="81"/>
  <c r="H137" i="81"/>
  <c r="G137" i="81"/>
  <c r="F137" i="81"/>
  <c r="H136" i="81"/>
  <c r="G136" i="81"/>
  <c r="F136" i="81"/>
  <c r="H135" i="81"/>
  <c r="G135" i="81"/>
  <c r="F135" i="81"/>
  <c r="H134" i="81"/>
  <c r="G134" i="81"/>
  <c r="F134" i="81"/>
  <c r="H133" i="81"/>
  <c r="G133" i="81"/>
  <c r="F133" i="81"/>
  <c r="H132" i="81"/>
  <c r="G132" i="81"/>
  <c r="F132" i="81"/>
  <c r="H131" i="81"/>
  <c r="G131" i="81"/>
  <c r="F131" i="81"/>
  <c r="H130" i="81"/>
  <c r="G130" i="81"/>
  <c r="F130" i="81"/>
  <c r="H129" i="81"/>
  <c r="G129" i="81"/>
  <c r="F129" i="81"/>
  <c r="H128" i="81"/>
  <c r="G128" i="81"/>
  <c r="F128" i="81"/>
  <c r="H127" i="81"/>
  <c r="G127" i="81"/>
  <c r="F127" i="81"/>
  <c r="H126" i="81"/>
  <c r="G126" i="81"/>
  <c r="F126" i="81"/>
  <c r="H125" i="81"/>
  <c r="G125" i="81"/>
  <c r="F125" i="81"/>
  <c r="H124" i="81"/>
  <c r="G124" i="81"/>
  <c r="F124" i="81"/>
  <c r="H123" i="81"/>
  <c r="G123" i="81"/>
  <c r="F123" i="81"/>
  <c r="H122" i="81"/>
  <c r="G122" i="81"/>
  <c r="F122" i="81"/>
  <c r="H121" i="81"/>
  <c r="G121" i="81"/>
  <c r="F121" i="81"/>
  <c r="H120" i="81"/>
  <c r="G120" i="81"/>
  <c r="F120" i="81"/>
  <c r="H119" i="81"/>
  <c r="G119" i="81"/>
  <c r="F119" i="81"/>
  <c r="H118" i="81"/>
  <c r="G118" i="81"/>
  <c r="F118" i="81"/>
  <c r="H117" i="81"/>
  <c r="G117" i="81"/>
  <c r="F117" i="81"/>
  <c r="H116" i="81"/>
  <c r="G116" i="81"/>
  <c r="F116" i="81"/>
  <c r="H115" i="81"/>
  <c r="G115" i="81"/>
  <c r="F115" i="81"/>
  <c r="H114" i="81"/>
  <c r="G114" i="81"/>
  <c r="F114" i="81"/>
  <c r="H113" i="81"/>
  <c r="G113" i="81"/>
  <c r="F113" i="81"/>
  <c r="H112" i="81"/>
  <c r="G112" i="81"/>
  <c r="F112" i="81"/>
  <c r="H111" i="81"/>
  <c r="G111" i="81"/>
  <c r="F111" i="81"/>
  <c r="H110" i="81"/>
  <c r="G110" i="81"/>
  <c r="F110" i="81"/>
  <c r="H109" i="81"/>
  <c r="G109" i="81"/>
  <c r="F109" i="81"/>
  <c r="H108" i="81"/>
  <c r="G108" i="81"/>
  <c r="F108" i="81"/>
  <c r="H107" i="81"/>
  <c r="G107" i="81"/>
  <c r="F107" i="81"/>
  <c r="H106" i="81"/>
  <c r="G106" i="81"/>
  <c r="F106" i="81"/>
  <c r="H105" i="81"/>
  <c r="G105" i="81"/>
  <c r="F105" i="81"/>
  <c r="H104" i="81"/>
  <c r="G104" i="81"/>
  <c r="F104" i="81"/>
  <c r="H103" i="81"/>
  <c r="G103" i="81"/>
  <c r="F103" i="81"/>
  <c r="H102" i="81"/>
  <c r="G102" i="81"/>
  <c r="F102" i="81"/>
  <c r="H101" i="81"/>
  <c r="G101" i="81"/>
  <c r="F101" i="81"/>
  <c r="H100" i="81"/>
  <c r="G100" i="81"/>
  <c r="F100" i="81"/>
  <c r="H99" i="81"/>
  <c r="G99" i="81"/>
  <c r="F99" i="81"/>
  <c r="H98" i="81"/>
  <c r="G98" i="81"/>
  <c r="F98" i="81"/>
  <c r="H97" i="81"/>
  <c r="G97" i="81"/>
  <c r="F97" i="81"/>
  <c r="H96" i="81"/>
  <c r="G96" i="81"/>
  <c r="F96" i="81"/>
  <c r="H95" i="81"/>
  <c r="G95" i="81"/>
  <c r="F95" i="81"/>
  <c r="H94" i="81"/>
  <c r="G94" i="81"/>
  <c r="F94" i="81"/>
  <c r="H93" i="81"/>
  <c r="G93" i="81"/>
  <c r="F93" i="81"/>
  <c r="H92" i="81"/>
  <c r="G92" i="81"/>
  <c r="F92" i="81"/>
  <c r="H91" i="81"/>
  <c r="G91" i="81"/>
  <c r="F91" i="81"/>
  <c r="H90" i="81"/>
  <c r="G90" i="81"/>
  <c r="F90" i="81"/>
  <c r="H89" i="81"/>
  <c r="G89" i="81"/>
  <c r="F89" i="81"/>
  <c r="H88" i="81"/>
  <c r="G88" i="81"/>
  <c r="F88" i="81"/>
  <c r="H87" i="81"/>
  <c r="G87" i="81"/>
  <c r="F87" i="81"/>
  <c r="H86" i="81"/>
  <c r="G86" i="81"/>
  <c r="F86" i="81"/>
  <c r="H85" i="81"/>
  <c r="G85" i="81"/>
  <c r="F85" i="81"/>
  <c r="H84" i="81"/>
  <c r="G84" i="81"/>
  <c r="F84" i="81"/>
  <c r="H83" i="81"/>
  <c r="G83" i="81"/>
  <c r="F83" i="81"/>
  <c r="H82" i="81"/>
  <c r="G82" i="81"/>
  <c r="F82" i="81"/>
  <c r="H81" i="81"/>
  <c r="G81" i="81"/>
  <c r="F81" i="81"/>
  <c r="H80" i="81"/>
  <c r="G80" i="81"/>
  <c r="F80" i="81"/>
  <c r="H79" i="81"/>
  <c r="G79" i="81"/>
  <c r="F79" i="81"/>
  <c r="H78" i="81"/>
  <c r="G78" i="81"/>
  <c r="F78" i="81"/>
  <c r="H77" i="81"/>
  <c r="G77" i="81"/>
  <c r="F77" i="81"/>
  <c r="H76" i="81"/>
  <c r="G76" i="81"/>
  <c r="F76" i="81"/>
  <c r="H75" i="81"/>
  <c r="G75" i="81"/>
  <c r="F75" i="81"/>
  <c r="H74" i="81"/>
  <c r="G74" i="81"/>
  <c r="F74" i="81"/>
  <c r="H73" i="81"/>
  <c r="G73" i="81"/>
  <c r="F73" i="81"/>
  <c r="H72" i="81"/>
  <c r="G72" i="81"/>
  <c r="F72" i="81"/>
  <c r="H71" i="81"/>
  <c r="G71" i="81"/>
  <c r="F71" i="81"/>
  <c r="H70" i="81"/>
  <c r="G70" i="81"/>
  <c r="F70" i="81"/>
  <c r="H69" i="81"/>
  <c r="G69" i="81"/>
  <c r="F69" i="81"/>
  <c r="H68" i="81"/>
  <c r="G68" i="81"/>
  <c r="F68" i="81"/>
  <c r="H67" i="81"/>
  <c r="G67" i="81"/>
  <c r="F67" i="81"/>
  <c r="H66" i="81"/>
  <c r="G66" i="81"/>
  <c r="F66" i="81"/>
  <c r="H65" i="81"/>
  <c r="G65" i="81"/>
  <c r="F65" i="81"/>
  <c r="H64" i="81"/>
  <c r="G64" i="81"/>
  <c r="F64" i="81"/>
  <c r="H63" i="81"/>
  <c r="G63" i="81"/>
  <c r="F63" i="81"/>
  <c r="H62" i="81"/>
  <c r="G62" i="81"/>
  <c r="F62" i="81"/>
  <c r="G61" i="81"/>
  <c r="H60" i="81"/>
  <c r="G60" i="81"/>
  <c r="F60" i="81"/>
  <c r="H59" i="81"/>
  <c r="G59" i="81"/>
  <c r="F59" i="81"/>
  <c r="H58" i="81"/>
  <c r="G58" i="81"/>
  <c r="F58" i="81"/>
  <c r="H57" i="81"/>
  <c r="G57" i="81"/>
  <c r="F57" i="81"/>
  <c r="H56" i="81"/>
  <c r="G56" i="81"/>
  <c r="F56" i="81"/>
  <c r="H55" i="81"/>
  <c r="G55" i="81"/>
  <c r="F55" i="81"/>
  <c r="H54" i="81"/>
  <c r="G54" i="81"/>
  <c r="F54" i="81"/>
  <c r="H53" i="81"/>
  <c r="G53" i="81"/>
  <c r="F53" i="81"/>
  <c r="H52" i="81"/>
  <c r="G52" i="81"/>
  <c r="F52" i="81"/>
  <c r="H51" i="81"/>
  <c r="G51" i="81"/>
  <c r="F51" i="81"/>
  <c r="H50" i="81"/>
  <c r="G50" i="81"/>
  <c r="F50" i="81"/>
  <c r="H49" i="81"/>
  <c r="G49" i="81"/>
  <c r="F49" i="81"/>
  <c r="H48" i="81"/>
  <c r="G48" i="81"/>
  <c r="F48" i="81"/>
  <c r="H47" i="81"/>
  <c r="G47" i="81"/>
  <c r="F47" i="81"/>
  <c r="H46" i="81"/>
  <c r="G46" i="81"/>
  <c r="F46" i="81"/>
  <c r="H45" i="81"/>
  <c r="G45" i="81"/>
  <c r="F45" i="81"/>
  <c r="H44" i="81"/>
  <c r="G44" i="81"/>
  <c r="F44" i="81"/>
  <c r="H43" i="81"/>
  <c r="G43" i="81"/>
  <c r="F43" i="81"/>
  <c r="H42" i="81"/>
  <c r="G42" i="81"/>
  <c r="F42" i="81"/>
  <c r="H41" i="81"/>
  <c r="G41" i="81"/>
  <c r="F41" i="81"/>
  <c r="H40" i="81"/>
  <c r="G40" i="81"/>
  <c r="F40" i="81"/>
  <c r="H39" i="81"/>
  <c r="G39" i="81"/>
  <c r="F39" i="81"/>
  <c r="H38" i="81"/>
  <c r="G38" i="81"/>
  <c r="F38" i="81"/>
  <c r="H37" i="81"/>
  <c r="G37" i="81"/>
  <c r="F37" i="81"/>
  <c r="H36" i="81"/>
  <c r="G36" i="81"/>
  <c r="F36" i="81"/>
  <c r="H35" i="81"/>
  <c r="G35" i="81"/>
  <c r="F35" i="81"/>
  <c r="H34" i="81"/>
  <c r="G34" i="81"/>
  <c r="F34" i="81"/>
  <c r="H33" i="81"/>
  <c r="G33" i="81"/>
  <c r="F33" i="81"/>
  <c r="H32" i="81"/>
  <c r="G32" i="81"/>
  <c r="F32" i="81"/>
  <c r="H31" i="81"/>
  <c r="G31" i="81"/>
  <c r="F31" i="81"/>
  <c r="H30" i="81"/>
  <c r="G30" i="81"/>
  <c r="F30" i="81"/>
  <c r="H29" i="81"/>
  <c r="G29" i="81"/>
  <c r="F29" i="81"/>
  <c r="H28" i="81"/>
  <c r="G28" i="81"/>
  <c r="F28" i="81"/>
  <c r="H27" i="81"/>
  <c r="G27" i="81"/>
  <c r="F27" i="81"/>
  <c r="H26" i="81"/>
  <c r="G26" i="81"/>
  <c r="F26" i="81"/>
  <c r="H25" i="81"/>
  <c r="G25" i="81"/>
  <c r="F25" i="81"/>
  <c r="H24" i="81"/>
  <c r="G24" i="81"/>
  <c r="F24" i="81"/>
  <c r="H23" i="81"/>
  <c r="G23" i="81"/>
  <c r="F23" i="81"/>
  <c r="H22" i="81"/>
  <c r="G22" i="81"/>
  <c r="F22" i="81"/>
  <c r="H21" i="81"/>
  <c r="G21" i="81"/>
  <c r="F21" i="81"/>
  <c r="H20" i="81"/>
  <c r="G20" i="81"/>
  <c r="F20" i="81"/>
  <c r="H19" i="81"/>
  <c r="G19" i="81"/>
  <c r="F19" i="81"/>
  <c r="H18" i="81"/>
  <c r="G18" i="81"/>
  <c r="F18" i="81"/>
  <c r="H17" i="81"/>
  <c r="G17" i="81"/>
  <c r="F17" i="81"/>
  <c r="H16" i="81"/>
  <c r="G16" i="81"/>
  <c r="F16" i="81"/>
  <c r="H15" i="81"/>
  <c r="G15" i="81"/>
  <c r="F15" i="81"/>
  <c r="H14" i="81"/>
  <c r="G14" i="81"/>
  <c r="F14" i="81"/>
  <c r="H13" i="81"/>
  <c r="G13" i="81"/>
  <c r="F13" i="81"/>
  <c r="H12" i="81"/>
  <c r="G12" i="81"/>
  <c r="F12" i="81"/>
  <c r="H11" i="81"/>
  <c r="G11" i="81"/>
  <c r="F11" i="81"/>
  <c r="E5" i="81"/>
  <c r="E4" i="81"/>
  <c r="G184" i="80"/>
  <c r="H183" i="80"/>
  <c r="G183" i="80"/>
  <c r="F183" i="80"/>
  <c r="H182" i="80"/>
  <c r="G182" i="80"/>
  <c r="F182" i="80"/>
  <c r="H181" i="80"/>
  <c r="G181" i="80"/>
  <c r="F181" i="80"/>
  <c r="H180" i="80"/>
  <c r="G180" i="80"/>
  <c r="F180" i="80"/>
  <c r="H179" i="80"/>
  <c r="G179" i="80"/>
  <c r="F179" i="80"/>
  <c r="H178" i="80"/>
  <c r="G178" i="80"/>
  <c r="F178" i="80"/>
  <c r="H177" i="80"/>
  <c r="G177" i="80"/>
  <c r="F177" i="80"/>
  <c r="H176" i="80"/>
  <c r="G176" i="80"/>
  <c r="F176" i="80"/>
  <c r="H175" i="80"/>
  <c r="G175" i="80"/>
  <c r="F175" i="80"/>
  <c r="H174" i="80"/>
  <c r="G174" i="80"/>
  <c r="F174" i="80"/>
  <c r="H173" i="80"/>
  <c r="G173" i="80"/>
  <c r="F173" i="80"/>
  <c r="H172" i="80"/>
  <c r="G172" i="80"/>
  <c r="F172" i="80"/>
  <c r="H171" i="80"/>
  <c r="G171" i="80"/>
  <c r="F171" i="80"/>
  <c r="H170" i="80"/>
  <c r="G170" i="80"/>
  <c r="F170" i="80"/>
  <c r="H169" i="80"/>
  <c r="G169" i="80"/>
  <c r="F169" i="80"/>
  <c r="H168" i="80"/>
  <c r="G168" i="80"/>
  <c r="F168" i="80"/>
  <c r="H167" i="80"/>
  <c r="G167" i="80"/>
  <c r="F167" i="80"/>
  <c r="H166" i="80"/>
  <c r="G166" i="80"/>
  <c r="F166" i="80"/>
  <c r="H165" i="80"/>
  <c r="G165" i="80"/>
  <c r="F165" i="80"/>
  <c r="H164" i="80"/>
  <c r="G164" i="80"/>
  <c r="F164" i="80"/>
  <c r="H163" i="80"/>
  <c r="G163" i="80"/>
  <c r="F163" i="80"/>
  <c r="H162" i="80"/>
  <c r="G162" i="80"/>
  <c r="F162" i="80"/>
  <c r="H161" i="80"/>
  <c r="G161" i="80"/>
  <c r="F161" i="80"/>
  <c r="H160" i="80"/>
  <c r="G160" i="80"/>
  <c r="F160" i="80"/>
  <c r="H159" i="80"/>
  <c r="G159" i="80"/>
  <c r="F159" i="80"/>
  <c r="H158" i="80"/>
  <c r="G158" i="80"/>
  <c r="F158" i="80"/>
  <c r="H157" i="80"/>
  <c r="G157" i="80"/>
  <c r="F157" i="80"/>
  <c r="H156" i="80"/>
  <c r="G156" i="80"/>
  <c r="F156" i="80"/>
  <c r="H155" i="80"/>
  <c r="G155" i="80"/>
  <c r="F155" i="80"/>
  <c r="H154" i="80"/>
  <c r="G154" i="80"/>
  <c r="F154" i="80"/>
  <c r="H153" i="80"/>
  <c r="G153" i="80"/>
  <c r="F153" i="80"/>
  <c r="H152" i="80"/>
  <c r="G152" i="80"/>
  <c r="F152" i="80"/>
  <c r="H151" i="80"/>
  <c r="G151" i="80"/>
  <c r="F151" i="80"/>
  <c r="H150" i="80"/>
  <c r="G150" i="80"/>
  <c r="F150" i="80"/>
  <c r="H149" i="80"/>
  <c r="G149" i="80"/>
  <c r="F149" i="80"/>
  <c r="H148" i="80"/>
  <c r="G148" i="80"/>
  <c r="F148" i="80"/>
  <c r="H147" i="80"/>
  <c r="G147" i="80"/>
  <c r="F147" i="80"/>
  <c r="H146" i="80"/>
  <c r="G146" i="80"/>
  <c r="F146" i="80"/>
  <c r="H145" i="80"/>
  <c r="G145" i="80"/>
  <c r="F145" i="80"/>
  <c r="H144" i="80"/>
  <c r="G144" i="80"/>
  <c r="F144" i="80"/>
  <c r="H143" i="80"/>
  <c r="G143" i="80"/>
  <c r="F143" i="80"/>
  <c r="H142" i="80"/>
  <c r="G142" i="80"/>
  <c r="F142" i="80"/>
  <c r="H141" i="80"/>
  <c r="G141" i="80"/>
  <c r="F141" i="80"/>
  <c r="H140" i="80"/>
  <c r="G140" i="80"/>
  <c r="F140" i="80"/>
  <c r="H139" i="80"/>
  <c r="G139" i="80"/>
  <c r="F139" i="80"/>
  <c r="H138" i="80"/>
  <c r="G138" i="80"/>
  <c r="F138" i="80"/>
  <c r="H137" i="80"/>
  <c r="G137" i="80"/>
  <c r="F137" i="80"/>
  <c r="H136" i="80"/>
  <c r="G136" i="80"/>
  <c r="F136" i="80"/>
  <c r="H135" i="80"/>
  <c r="G135" i="80"/>
  <c r="F135" i="80"/>
  <c r="H134" i="80"/>
  <c r="G134" i="80"/>
  <c r="F134" i="80"/>
  <c r="H133" i="80"/>
  <c r="G133" i="80"/>
  <c r="F133" i="80"/>
  <c r="H132" i="80"/>
  <c r="G132" i="80"/>
  <c r="F132" i="80"/>
  <c r="H131" i="80"/>
  <c r="G131" i="80"/>
  <c r="F131" i="80"/>
  <c r="H130" i="80"/>
  <c r="G130" i="80"/>
  <c r="F130" i="80"/>
  <c r="H129" i="80"/>
  <c r="G129" i="80"/>
  <c r="F129" i="80"/>
  <c r="H128" i="80"/>
  <c r="G128" i="80"/>
  <c r="F128" i="80"/>
  <c r="H127" i="80"/>
  <c r="G127" i="80"/>
  <c r="F127" i="80"/>
  <c r="H126" i="80"/>
  <c r="G126" i="80"/>
  <c r="F126" i="80"/>
  <c r="H125" i="80"/>
  <c r="G125" i="80"/>
  <c r="F125" i="80"/>
  <c r="H124" i="80"/>
  <c r="G124" i="80"/>
  <c r="F124" i="80"/>
  <c r="H123" i="80"/>
  <c r="G123" i="80"/>
  <c r="F123" i="80"/>
  <c r="H122" i="80"/>
  <c r="G122" i="80"/>
  <c r="F122" i="80"/>
  <c r="H121" i="80"/>
  <c r="G121" i="80"/>
  <c r="F121" i="80"/>
  <c r="H120" i="80"/>
  <c r="G120" i="80"/>
  <c r="F120" i="80"/>
  <c r="H119" i="80"/>
  <c r="G119" i="80"/>
  <c r="F119" i="80"/>
  <c r="H118" i="80"/>
  <c r="G118" i="80"/>
  <c r="F118" i="80"/>
  <c r="H117" i="80"/>
  <c r="G117" i="80"/>
  <c r="F117" i="80"/>
  <c r="H116" i="80"/>
  <c r="G116" i="80"/>
  <c r="F116" i="80"/>
  <c r="H115" i="80"/>
  <c r="G115" i="80"/>
  <c r="F115" i="80"/>
  <c r="H114" i="80"/>
  <c r="G114" i="80"/>
  <c r="F114" i="80"/>
  <c r="H113" i="80"/>
  <c r="G113" i="80"/>
  <c r="F113" i="80"/>
  <c r="H112" i="80"/>
  <c r="G112" i="80"/>
  <c r="F112" i="80"/>
  <c r="H111" i="80"/>
  <c r="G111" i="80"/>
  <c r="F111" i="80"/>
  <c r="H110" i="80"/>
  <c r="G110" i="80"/>
  <c r="F110" i="80"/>
  <c r="H109" i="80"/>
  <c r="G109" i="80"/>
  <c r="F109" i="80"/>
  <c r="H108" i="80"/>
  <c r="G108" i="80"/>
  <c r="F108" i="80"/>
  <c r="H107" i="80"/>
  <c r="G107" i="80"/>
  <c r="F107" i="80"/>
  <c r="H106" i="80"/>
  <c r="G106" i="80"/>
  <c r="F106" i="80"/>
  <c r="H105" i="80"/>
  <c r="G105" i="80"/>
  <c r="F105" i="80"/>
  <c r="H104" i="80"/>
  <c r="G104" i="80"/>
  <c r="F104" i="80"/>
  <c r="H103" i="80"/>
  <c r="G103" i="80"/>
  <c r="F103" i="80"/>
  <c r="H102" i="80"/>
  <c r="G102" i="80"/>
  <c r="F102" i="80"/>
  <c r="H101" i="80"/>
  <c r="G101" i="80"/>
  <c r="F101" i="80"/>
  <c r="H100" i="80"/>
  <c r="G100" i="80"/>
  <c r="F100" i="80"/>
  <c r="H99" i="80"/>
  <c r="G99" i="80"/>
  <c r="F99" i="80"/>
  <c r="H98" i="80"/>
  <c r="G98" i="80"/>
  <c r="F98" i="80"/>
  <c r="H97" i="80"/>
  <c r="G97" i="80"/>
  <c r="F97" i="80"/>
  <c r="H96" i="80"/>
  <c r="G96" i="80"/>
  <c r="F96" i="80"/>
  <c r="H95" i="80"/>
  <c r="G95" i="80"/>
  <c r="F95" i="80"/>
  <c r="H94" i="80"/>
  <c r="G94" i="80"/>
  <c r="F94" i="80"/>
  <c r="H93" i="80"/>
  <c r="G93" i="80"/>
  <c r="F93" i="80"/>
  <c r="H92" i="80"/>
  <c r="G92" i="80"/>
  <c r="F92" i="80"/>
  <c r="H91" i="80"/>
  <c r="G91" i="80"/>
  <c r="F91" i="80"/>
  <c r="H90" i="80"/>
  <c r="G90" i="80"/>
  <c r="F90" i="80"/>
  <c r="H89" i="80"/>
  <c r="G89" i="80"/>
  <c r="F89" i="80"/>
  <c r="H88" i="80"/>
  <c r="G88" i="80"/>
  <c r="F88" i="80"/>
  <c r="H87" i="80"/>
  <c r="G87" i="80"/>
  <c r="F87" i="80"/>
  <c r="H86" i="80"/>
  <c r="G86" i="80"/>
  <c r="F86" i="80"/>
  <c r="H85" i="80"/>
  <c r="G85" i="80"/>
  <c r="F85" i="80"/>
  <c r="H84" i="80"/>
  <c r="G84" i="80"/>
  <c r="F84" i="80"/>
  <c r="H83" i="80"/>
  <c r="G83" i="80"/>
  <c r="F83" i="80"/>
  <c r="H82" i="80"/>
  <c r="G82" i="80"/>
  <c r="F82" i="80"/>
  <c r="H81" i="80"/>
  <c r="G81" i="80"/>
  <c r="F81" i="80"/>
  <c r="H80" i="80"/>
  <c r="G80" i="80"/>
  <c r="F80" i="80"/>
  <c r="H79" i="80"/>
  <c r="G79" i="80"/>
  <c r="F79" i="80"/>
  <c r="H78" i="80"/>
  <c r="G78" i="80"/>
  <c r="F78" i="80"/>
  <c r="H77" i="80"/>
  <c r="G77" i="80"/>
  <c r="F77" i="80"/>
  <c r="H76" i="80"/>
  <c r="G76" i="80"/>
  <c r="F76" i="80"/>
  <c r="H75" i="80"/>
  <c r="G75" i="80"/>
  <c r="F75" i="80"/>
  <c r="H74" i="80"/>
  <c r="G74" i="80"/>
  <c r="F74" i="80"/>
  <c r="H73" i="80"/>
  <c r="G73" i="80"/>
  <c r="F73" i="80"/>
  <c r="H72" i="80"/>
  <c r="G72" i="80"/>
  <c r="F72" i="80"/>
  <c r="H71" i="80"/>
  <c r="G71" i="80"/>
  <c r="F71" i="80"/>
  <c r="H70" i="80"/>
  <c r="G70" i="80"/>
  <c r="F70" i="80"/>
  <c r="H69" i="80"/>
  <c r="G69" i="80"/>
  <c r="F69" i="80"/>
  <c r="H68" i="80"/>
  <c r="G68" i="80"/>
  <c r="F68" i="80"/>
  <c r="H67" i="80"/>
  <c r="G67" i="80"/>
  <c r="F67" i="80"/>
  <c r="H66" i="80"/>
  <c r="G66" i="80"/>
  <c r="F66" i="80"/>
  <c r="H65" i="80"/>
  <c r="G65" i="80"/>
  <c r="F65" i="80"/>
  <c r="H64" i="80"/>
  <c r="G64" i="80"/>
  <c r="F64" i="80"/>
  <c r="H63" i="80"/>
  <c r="G63" i="80"/>
  <c r="F63" i="80"/>
  <c r="H62" i="80"/>
  <c r="G62" i="80"/>
  <c r="F62" i="80"/>
  <c r="G61" i="80"/>
  <c r="H60" i="80"/>
  <c r="G60" i="80"/>
  <c r="F60" i="80"/>
  <c r="H59" i="80"/>
  <c r="G59" i="80"/>
  <c r="F59" i="80"/>
  <c r="H58" i="80"/>
  <c r="G58" i="80"/>
  <c r="F58" i="80"/>
  <c r="H57" i="80"/>
  <c r="G57" i="80"/>
  <c r="F57" i="80"/>
  <c r="H56" i="80"/>
  <c r="G56" i="80"/>
  <c r="F56" i="80"/>
  <c r="H55" i="80"/>
  <c r="G55" i="80"/>
  <c r="F55" i="80"/>
  <c r="H54" i="80"/>
  <c r="G54" i="80"/>
  <c r="F54" i="80"/>
  <c r="H53" i="80"/>
  <c r="G53" i="80"/>
  <c r="F53" i="80"/>
  <c r="H52" i="80"/>
  <c r="G52" i="80"/>
  <c r="F52" i="80"/>
  <c r="H51" i="80"/>
  <c r="G51" i="80"/>
  <c r="F51" i="80"/>
  <c r="H50" i="80"/>
  <c r="G50" i="80"/>
  <c r="F50" i="80"/>
  <c r="H49" i="80"/>
  <c r="G49" i="80"/>
  <c r="F49" i="80"/>
  <c r="H48" i="80"/>
  <c r="G48" i="80"/>
  <c r="F48" i="80"/>
  <c r="H47" i="80"/>
  <c r="G47" i="80"/>
  <c r="F47" i="80"/>
  <c r="H46" i="80"/>
  <c r="G46" i="80"/>
  <c r="F46" i="80"/>
  <c r="H45" i="80"/>
  <c r="G45" i="80"/>
  <c r="F45" i="80"/>
  <c r="H44" i="80"/>
  <c r="G44" i="80"/>
  <c r="F44" i="80"/>
  <c r="H43" i="80"/>
  <c r="G43" i="80"/>
  <c r="F43" i="80"/>
  <c r="H42" i="80"/>
  <c r="G42" i="80"/>
  <c r="F42" i="80"/>
  <c r="H41" i="80"/>
  <c r="G41" i="80"/>
  <c r="F41" i="80"/>
  <c r="H40" i="80"/>
  <c r="G40" i="80"/>
  <c r="F40" i="80"/>
  <c r="H39" i="80"/>
  <c r="G39" i="80"/>
  <c r="F39" i="80"/>
  <c r="H38" i="80"/>
  <c r="G38" i="80"/>
  <c r="F38" i="80"/>
  <c r="H37" i="80"/>
  <c r="G37" i="80"/>
  <c r="F37" i="80"/>
  <c r="H36" i="80"/>
  <c r="G36" i="80"/>
  <c r="F36" i="80"/>
  <c r="H35" i="80"/>
  <c r="G35" i="80"/>
  <c r="F35" i="80"/>
  <c r="H34" i="80"/>
  <c r="G34" i="80"/>
  <c r="F34" i="80"/>
  <c r="H33" i="80"/>
  <c r="G33" i="80"/>
  <c r="F33" i="80"/>
  <c r="H32" i="80"/>
  <c r="G32" i="80"/>
  <c r="F32" i="80"/>
  <c r="H31" i="80"/>
  <c r="G31" i="80"/>
  <c r="F31" i="80"/>
  <c r="H30" i="80"/>
  <c r="G30" i="80"/>
  <c r="F30" i="80"/>
  <c r="H29" i="80"/>
  <c r="G29" i="80"/>
  <c r="F29" i="80"/>
  <c r="H28" i="80"/>
  <c r="G28" i="80"/>
  <c r="F28" i="80"/>
  <c r="H27" i="80"/>
  <c r="G27" i="80"/>
  <c r="F27" i="80"/>
  <c r="H26" i="80"/>
  <c r="G26" i="80"/>
  <c r="F26" i="80"/>
  <c r="H25" i="80"/>
  <c r="G25" i="80"/>
  <c r="F25" i="80"/>
  <c r="H24" i="80"/>
  <c r="G24" i="80"/>
  <c r="F24" i="80"/>
  <c r="H23" i="80"/>
  <c r="G23" i="80"/>
  <c r="F23" i="80"/>
  <c r="H22" i="80"/>
  <c r="G22" i="80"/>
  <c r="F22" i="80"/>
  <c r="H21" i="80"/>
  <c r="G21" i="80"/>
  <c r="F21" i="80"/>
  <c r="H20" i="80"/>
  <c r="G20" i="80"/>
  <c r="F20" i="80"/>
  <c r="H19" i="80"/>
  <c r="G19" i="80"/>
  <c r="F19" i="80"/>
  <c r="H18" i="80"/>
  <c r="G18" i="80"/>
  <c r="F18" i="80"/>
  <c r="H17" i="80"/>
  <c r="G17" i="80"/>
  <c r="F17" i="80"/>
  <c r="H16" i="80"/>
  <c r="G16" i="80"/>
  <c r="F16" i="80"/>
  <c r="H15" i="80"/>
  <c r="G15" i="80"/>
  <c r="F15" i="80"/>
  <c r="H14" i="80"/>
  <c r="G14" i="80"/>
  <c r="F14" i="80"/>
  <c r="H13" i="80"/>
  <c r="G13" i="80"/>
  <c r="F13" i="80"/>
  <c r="H12" i="80"/>
  <c r="G12" i="80"/>
  <c r="F12" i="80"/>
  <c r="H11" i="80"/>
  <c r="G11" i="80"/>
  <c r="F11" i="80"/>
  <c r="E5" i="80"/>
  <c r="E4" i="80"/>
  <c r="H121" i="79"/>
  <c r="G121" i="79"/>
  <c r="F121" i="79"/>
  <c r="E6" i="96" l="1"/>
  <c r="E6" i="100"/>
  <c r="E6" i="104"/>
  <c r="E6" i="108"/>
  <c r="F4" i="93"/>
  <c r="E6" i="103"/>
  <c r="E6" i="83"/>
  <c r="E6" i="85"/>
  <c r="F4" i="87"/>
  <c r="F4" i="88"/>
  <c r="E6" i="89"/>
  <c r="E6" i="84"/>
  <c r="E6" i="87"/>
  <c r="F4" i="91"/>
  <c r="F4" i="84"/>
  <c r="F4" i="85"/>
  <c r="F4" i="96"/>
  <c r="E6" i="102"/>
  <c r="E6" i="105"/>
  <c r="E6" i="82"/>
  <c r="F4" i="90"/>
  <c r="E6" i="91"/>
  <c r="E6" i="93"/>
  <c r="F4" i="95"/>
  <c r="F4" i="80"/>
  <c r="F4" i="92"/>
  <c r="F4" i="97"/>
  <c r="F4" i="103"/>
  <c r="F4" i="82"/>
  <c r="E6" i="86"/>
  <c r="F4" i="94"/>
  <c r="F4" i="108"/>
  <c r="G6" i="108" s="1"/>
  <c r="E6" i="97"/>
  <c r="F4" i="98"/>
  <c r="F4" i="105"/>
  <c r="E6" i="88"/>
  <c r="F4" i="89"/>
  <c r="E6" i="94"/>
  <c r="E6" i="109"/>
  <c r="F4" i="109"/>
  <c r="F4" i="107"/>
  <c r="E6" i="107"/>
  <c r="E6" i="106"/>
  <c r="F4" i="106"/>
  <c r="F4" i="104"/>
  <c r="F4" i="102"/>
  <c r="G6" i="102" s="1"/>
  <c r="F4" i="101"/>
  <c r="E6" i="101"/>
  <c r="F4" i="100"/>
  <c r="E6" i="99"/>
  <c r="F4" i="99"/>
  <c r="E6" i="98"/>
  <c r="G6" i="96"/>
  <c r="G153" i="95"/>
  <c r="E6" i="95"/>
  <c r="E6" i="92"/>
  <c r="E6" i="90"/>
  <c r="F4" i="86"/>
  <c r="F4" i="83"/>
  <c r="E6" i="81"/>
  <c r="F4" i="81"/>
  <c r="E6" i="80"/>
  <c r="G61" i="79"/>
  <c r="G184" i="79"/>
  <c r="H183" i="79"/>
  <c r="G183" i="79"/>
  <c r="F183" i="79"/>
  <c r="H182" i="79"/>
  <c r="G182" i="79"/>
  <c r="F182" i="79"/>
  <c r="H181" i="79"/>
  <c r="G181" i="79"/>
  <c r="F181" i="79"/>
  <c r="H180" i="79"/>
  <c r="G180" i="79"/>
  <c r="F180" i="79"/>
  <c r="H179" i="79"/>
  <c r="G179" i="79"/>
  <c r="F179" i="79"/>
  <c r="H178" i="79"/>
  <c r="G178" i="79"/>
  <c r="F178" i="79"/>
  <c r="H177" i="79"/>
  <c r="G177" i="79"/>
  <c r="F177" i="79"/>
  <c r="H176" i="79"/>
  <c r="G176" i="79"/>
  <c r="F176" i="79"/>
  <c r="H175" i="79"/>
  <c r="G175" i="79"/>
  <c r="F175" i="79"/>
  <c r="H174" i="79"/>
  <c r="G174" i="79"/>
  <c r="F174" i="79"/>
  <c r="H173" i="79"/>
  <c r="G173" i="79"/>
  <c r="F173" i="79"/>
  <c r="H172" i="79"/>
  <c r="G172" i="79"/>
  <c r="F172" i="79"/>
  <c r="H171" i="79"/>
  <c r="G171" i="79"/>
  <c r="F171" i="79"/>
  <c r="H170" i="79"/>
  <c r="G170" i="79"/>
  <c r="F170" i="79"/>
  <c r="H169" i="79"/>
  <c r="G169" i="79"/>
  <c r="F169" i="79"/>
  <c r="H168" i="79"/>
  <c r="G168" i="79"/>
  <c r="F168" i="79"/>
  <c r="H167" i="79"/>
  <c r="G167" i="79"/>
  <c r="F167" i="79"/>
  <c r="H166" i="79"/>
  <c r="G166" i="79"/>
  <c r="F166" i="79"/>
  <c r="H165" i="79"/>
  <c r="G165" i="79"/>
  <c r="F165" i="79"/>
  <c r="H164" i="79"/>
  <c r="G164" i="79"/>
  <c r="F164" i="79"/>
  <c r="H163" i="79"/>
  <c r="G163" i="79"/>
  <c r="F163" i="79"/>
  <c r="H162" i="79"/>
  <c r="G162" i="79"/>
  <c r="F162" i="79"/>
  <c r="H161" i="79"/>
  <c r="G161" i="79"/>
  <c r="F161" i="79"/>
  <c r="H160" i="79"/>
  <c r="G160" i="79"/>
  <c r="F160" i="79"/>
  <c r="H159" i="79"/>
  <c r="G159" i="79"/>
  <c r="F159" i="79"/>
  <c r="H158" i="79"/>
  <c r="G158" i="79"/>
  <c r="F158" i="79"/>
  <c r="H157" i="79"/>
  <c r="G157" i="79"/>
  <c r="F157" i="79"/>
  <c r="H156" i="79"/>
  <c r="G156" i="79"/>
  <c r="F156" i="79"/>
  <c r="H155" i="79"/>
  <c r="G155" i="79"/>
  <c r="F155" i="79"/>
  <c r="H154" i="79"/>
  <c r="G154" i="79"/>
  <c r="F154" i="79"/>
  <c r="H153" i="79"/>
  <c r="G153" i="79"/>
  <c r="F153" i="79"/>
  <c r="H152" i="79"/>
  <c r="G152" i="79"/>
  <c r="F152" i="79"/>
  <c r="H151" i="79"/>
  <c r="G151" i="79"/>
  <c r="F151" i="79"/>
  <c r="H150" i="79"/>
  <c r="G150" i="79"/>
  <c r="F150" i="79"/>
  <c r="H149" i="79"/>
  <c r="G149" i="79"/>
  <c r="F149" i="79"/>
  <c r="H148" i="79"/>
  <c r="G148" i="79"/>
  <c r="F148" i="79"/>
  <c r="H147" i="79"/>
  <c r="G147" i="79"/>
  <c r="F147" i="79"/>
  <c r="H146" i="79"/>
  <c r="G146" i="79"/>
  <c r="F146" i="79"/>
  <c r="H145" i="79"/>
  <c r="G145" i="79"/>
  <c r="F145" i="79"/>
  <c r="H144" i="79"/>
  <c r="G144" i="79"/>
  <c r="F144" i="79"/>
  <c r="H143" i="79"/>
  <c r="G143" i="79"/>
  <c r="F143" i="79"/>
  <c r="H142" i="79"/>
  <c r="G142" i="79"/>
  <c r="F142" i="79"/>
  <c r="H141" i="79"/>
  <c r="G141" i="79"/>
  <c r="F141" i="79"/>
  <c r="H140" i="79"/>
  <c r="G140" i="79"/>
  <c r="F140" i="79"/>
  <c r="H139" i="79"/>
  <c r="G139" i="79"/>
  <c r="F139" i="79"/>
  <c r="H138" i="79"/>
  <c r="G138" i="79"/>
  <c r="F138" i="79"/>
  <c r="H137" i="79"/>
  <c r="G137" i="79"/>
  <c r="F137" i="79"/>
  <c r="H136" i="79"/>
  <c r="G136" i="79"/>
  <c r="F136" i="79"/>
  <c r="H135" i="79"/>
  <c r="G135" i="79"/>
  <c r="F135" i="79"/>
  <c r="H134" i="79"/>
  <c r="G134" i="79"/>
  <c r="F134" i="79"/>
  <c r="H133" i="79"/>
  <c r="G133" i="79"/>
  <c r="F133" i="79"/>
  <c r="H132" i="79"/>
  <c r="G132" i="79"/>
  <c r="F132" i="79"/>
  <c r="H131" i="79"/>
  <c r="G131" i="79"/>
  <c r="F131" i="79"/>
  <c r="H130" i="79"/>
  <c r="G130" i="79"/>
  <c r="F130" i="79"/>
  <c r="H129" i="79"/>
  <c r="G129" i="79"/>
  <c r="F129" i="79"/>
  <c r="H128" i="79"/>
  <c r="G128" i="79"/>
  <c r="F128" i="79"/>
  <c r="H127" i="79"/>
  <c r="G127" i="79"/>
  <c r="F127" i="79"/>
  <c r="H126" i="79"/>
  <c r="G126" i="79"/>
  <c r="F126" i="79"/>
  <c r="H125" i="79"/>
  <c r="G125" i="79"/>
  <c r="F125" i="79"/>
  <c r="H124" i="79"/>
  <c r="G124" i="79"/>
  <c r="F124" i="79"/>
  <c r="H123" i="79"/>
  <c r="G123" i="79"/>
  <c r="F123" i="79"/>
  <c r="H122" i="79"/>
  <c r="G122" i="79"/>
  <c r="F122" i="79"/>
  <c r="H120" i="79"/>
  <c r="G120" i="79"/>
  <c r="F120" i="79"/>
  <c r="H119" i="79"/>
  <c r="G119" i="79"/>
  <c r="F119" i="79"/>
  <c r="H118" i="79"/>
  <c r="G118" i="79"/>
  <c r="F118" i="79"/>
  <c r="H117" i="79"/>
  <c r="G117" i="79"/>
  <c r="F117" i="79"/>
  <c r="H116" i="79"/>
  <c r="G116" i="79"/>
  <c r="F116" i="79"/>
  <c r="H115" i="79"/>
  <c r="G115" i="79"/>
  <c r="F115" i="79"/>
  <c r="H114" i="79"/>
  <c r="G114" i="79"/>
  <c r="F114" i="79"/>
  <c r="H113" i="79"/>
  <c r="G113" i="79"/>
  <c r="F113" i="79"/>
  <c r="H112" i="79"/>
  <c r="G112" i="79"/>
  <c r="F112" i="79"/>
  <c r="H111" i="79"/>
  <c r="G111" i="79"/>
  <c r="F111" i="79"/>
  <c r="H110" i="79"/>
  <c r="G110" i="79"/>
  <c r="F110" i="79"/>
  <c r="H109" i="79"/>
  <c r="G109" i="79"/>
  <c r="F109" i="79"/>
  <c r="H108" i="79"/>
  <c r="G108" i="79"/>
  <c r="F108" i="79"/>
  <c r="H107" i="79"/>
  <c r="G107" i="79"/>
  <c r="F107" i="79"/>
  <c r="H106" i="79"/>
  <c r="G106" i="79"/>
  <c r="F106" i="79"/>
  <c r="H105" i="79"/>
  <c r="G105" i="79"/>
  <c r="F105" i="79"/>
  <c r="H104" i="79"/>
  <c r="G104" i="79"/>
  <c r="F104" i="79"/>
  <c r="H103" i="79"/>
  <c r="G103" i="79"/>
  <c r="F103" i="79"/>
  <c r="H102" i="79"/>
  <c r="G102" i="79"/>
  <c r="F102" i="79"/>
  <c r="H101" i="79"/>
  <c r="G101" i="79"/>
  <c r="F101" i="79"/>
  <c r="H100" i="79"/>
  <c r="G100" i="79"/>
  <c r="F100" i="79"/>
  <c r="H99" i="79"/>
  <c r="G99" i="79"/>
  <c r="F99" i="79"/>
  <c r="H98" i="79"/>
  <c r="G98" i="79"/>
  <c r="F98" i="79"/>
  <c r="H97" i="79"/>
  <c r="G97" i="79"/>
  <c r="F97" i="79"/>
  <c r="H96" i="79"/>
  <c r="G96" i="79"/>
  <c r="F96" i="79"/>
  <c r="H95" i="79"/>
  <c r="G95" i="79"/>
  <c r="F95" i="79"/>
  <c r="H94" i="79"/>
  <c r="G94" i="79"/>
  <c r="F94" i="79"/>
  <c r="H93" i="79"/>
  <c r="G93" i="79"/>
  <c r="F93" i="79"/>
  <c r="H92" i="79"/>
  <c r="G92" i="79"/>
  <c r="F92" i="79"/>
  <c r="H91" i="79"/>
  <c r="G91" i="79"/>
  <c r="F91" i="79"/>
  <c r="H90" i="79"/>
  <c r="G90" i="79"/>
  <c r="F90" i="79"/>
  <c r="H89" i="79"/>
  <c r="G89" i="79"/>
  <c r="F89" i="79"/>
  <c r="H88" i="79"/>
  <c r="G88" i="79"/>
  <c r="F88" i="79"/>
  <c r="H87" i="79"/>
  <c r="G87" i="79"/>
  <c r="F87" i="79"/>
  <c r="H86" i="79"/>
  <c r="G86" i="79"/>
  <c r="F86" i="79"/>
  <c r="H85" i="79"/>
  <c r="G85" i="79"/>
  <c r="F85" i="79"/>
  <c r="H84" i="79"/>
  <c r="G84" i="79"/>
  <c r="F84" i="79"/>
  <c r="H83" i="79"/>
  <c r="G83" i="79"/>
  <c r="F83" i="79"/>
  <c r="H82" i="79"/>
  <c r="G82" i="79"/>
  <c r="F82" i="79"/>
  <c r="H81" i="79"/>
  <c r="G81" i="79"/>
  <c r="F81" i="79"/>
  <c r="H80" i="79"/>
  <c r="G80" i="79"/>
  <c r="F80" i="79"/>
  <c r="H79" i="79"/>
  <c r="G79" i="79"/>
  <c r="F79" i="79"/>
  <c r="H78" i="79"/>
  <c r="G78" i="79"/>
  <c r="F78" i="79"/>
  <c r="H77" i="79"/>
  <c r="G77" i="79"/>
  <c r="F77" i="79"/>
  <c r="H76" i="79"/>
  <c r="G76" i="79"/>
  <c r="F76" i="79"/>
  <c r="H75" i="79"/>
  <c r="G75" i="79"/>
  <c r="F75" i="79"/>
  <c r="H74" i="79"/>
  <c r="G74" i="79"/>
  <c r="F74" i="79"/>
  <c r="H73" i="79"/>
  <c r="G73" i="79"/>
  <c r="F73" i="79"/>
  <c r="H72" i="79"/>
  <c r="G72" i="79"/>
  <c r="F72" i="79"/>
  <c r="H71" i="79"/>
  <c r="G71" i="79"/>
  <c r="F71" i="79"/>
  <c r="H70" i="79"/>
  <c r="G70" i="79"/>
  <c r="F70" i="79"/>
  <c r="H69" i="79"/>
  <c r="G69" i="79"/>
  <c r="F69" i="79"/>
  <c r="H68" i="79"/>
  <c r="G68" i="79"/>
  <c r="F68" i="79"/>
  <c r="H67" i="79"/>
  <c r="G67" i="79"/>
  <c r="F67" i="79"/>
  <c r="H66" i="79"/>
  <c r="G66" i="79"/>
  <c r="F66" i="79"/>
  <c r="H65" i="79"/>
  <c r="G65" i="79"/>
  <c r="F65" i="79"/>
  <c r="H64" i="79"/>
  <c r="G64" i="79"/>
  <c r="F64" i="79"/>
  <c r="H63" i="79"/>
  <c r="G63" i="79"/>
  <c r="F63" i="79"/>
  <c r="H62" i="79"/>
  <c r="G62" i="79"/>
  <c r="F62" i="79"/>
  <c r="H60" i="79"/>
  <c r="G60" i="79"/>
  <c r="F60" i="79"/>
  <c r="H59" i="79"/>
  <c r="G59" i="79"/>
  <c r="F59" i="79"/>
  <c r="H58" i="79"/>
  <c r="G58" i="79"/>
  <c r="F58" i="79"/>
  <c r="H57" i="79"/>
  <c r="G57" i="79"/>
  <c r="F57" i="79"/>
  <c r="H56" i="79"/>
  <c r="G56" i="79"/>
  <c r="F56" i="79"/>
  <c r="H55" i="79"/>
  <c r="G55" i="79"/>
  <c r="F55" i="79"/>
  <c r="H54" i="79"/>
  <c r="G54" i="79"/>
  <c r="F54" i="79"/>
  <c r="H53" i="79"/>
  <c r="G53" i="79"/>
  <c r="F53" i="79"/>
  <c r="H52" i="79"/>
  <c r="G52" i="79"/>
  <c r="F52" i="79"/>
  <c r="H51" i="79"/>
  <c r="G51" i="79"/>
  <c r="F51" i="79"/>
  <c r="H50" i="79"/>
  <c r="G50" i="79"/>
  <c r="F50" i="79"/>
  <c r="H49" i="79"/>
  <c r="G49" i="79"/>
  <c r="F49" i="79"/>
  <c r="H48" i="79"/>
  <c r="G48" i="79"/>
  <c r="F48" i="79"/>
  <c r="H47" i="79"/>
  <c r="G47" i="79"/>
  <c r="F47" i="79"/>
  <c r="H46" i="79"/>
  <c r="G46" i="79"/>
  <c r="F46" i="79"/>
  <c r="H45" i="79"/>
  <c r="G45" i="79"/>
  <c r="F45" i="79"/>
  <c r="H44" i="79"/>
  <c r="G44" i="79"/>
  <c r="F44" i="79"/>
  <c r="H43" i="79"/>
  <c r="G43" i="79"/>
  <c r="F43" i="79"/>
  <c r="H42" i="79"/>
  <c r="G42" i="79"/>
  <c r="F42" i="79"/>
  <c r="H41" i="79"/>
  <c r="G41" i="79"/>
  <c r="F41" i="79"/>
  <c r="H40" i="79"/>
  <c r="G40" i="79"/>
  <c r="F40" i="79"/>
  <c r="H39" i="79"/>
  <c r="G39" i="79"/>
  <c r="F39" i="79"/>
  <c r="H38" i="79"/>
  <c r="G38" i="79"/>
  <c r="F38" i="79"/>
  <c r="H37" i="79"/>
  <c r="G37" i="79"/>
  <c r="F37" i="79"/>
  <c r="H36" i="79"/>
  <c r="G36" i="79"/>
  <c r="F36" i="79"/>
  <c r="H35" i="79"/>
  <c r="G35" i="79"/>
  <c r="F35" i="79"/>
  <c r="H34" i="79"/>
  <c r="G34" i="79"/>
  <c r="F34" i="79"/>
  <c r="H33" i="79"/>
  <c r="G33" i="79"/>
  <c r="F33" i="79"/>
  <c r="H32" i="79"/>
  <c r="G32" i="79"/>
  <c r="F32" i="79"/>
  <c r="H31" i="79"/>
  <c r="G31" i="79"/>
  <c r="F31" i="79"/>
  <c r="H30" i="79"/>
  <c r="G30" i="79"/>
  <c r="F30" i="79"/>
  <c r="H29" i="79"/>
  <c r="G29" i="79"/>
  <c r="F29" i="79"/>
  <c r="H28" i="79"/>
  <c r="G28" i="79"/>
  <c r="F28" i="79"/>
  <c r="H27" i="79"/>
  <c r="G27" i="79"/>
  <c r="F27" i="79"/>
  <c r="H26" i="79"/>
  <c r="G26" i="79"/>
  <c r="F26" i="79"/>
  <c r="H25" i="79"/>
  <c r="G25" i="79"/>
  <c r="F25" i="79"/>
  <c r="H24" i="79"/>
  <c r="G24" i="79"/>
  <c r="F24" i="79"/>
  <c r="H23" i="79"/>
  <c r="G23" i="79"/>
  <c r="F23" i="79"/>
  <c r="H22" i="79"/>
  <c r="G22" i="79"/>
  <c r="F22" i="79"/>
  <c r="H21" i="79"/>
  <c r="G21" i="79"/>
  <c r="F21" i="79"/>
  <c r="H20" i="79"/>
  <c r="G20" i="79"/>
  <c r="F20" i="79"/>
  <c r="H19" i="79"/>
  <c r="G19" i="79"/>
  <c r="F19" i="79"/>
  <c r="H18" i="79"/>
  <c r="G18" i="79"/>
  <c r="F18" i="79"/>
  <c r="H17" i="79"/>
  <c r="G17" i="79"/>
  <c r="F17" i="79"/>
  <c r="H16" i="79"/>
  <c r="G16" i="79"/>
  <c r="F16" i="79"/>
  <c r="H15" i="79"/>
  <c r="G15" i="79"/>
  <c r="F15" i="79"/>
  <c r="H14" i="79"/>
  <c r="G14" i="79"/>
  <c r="F14" i="79"/>
  <c r="H13" i="79"/>
  <c r="G13" i="79"/>
  <c r="F13" i="79"/>
  <c r="H12" i="79"/>
  <c r="G12" i="79"/>
  <c r="F12" i="79"/>
  <c r="H11" i="79"/>
  <c r="G11" i="79"/>
  <c r="F11" i="79"/>
  <c r="E5" i="79"/>
  <c r="E4" i="79"/>
  <c r="G6" i="91" l="1"/>
  <c r="G6" i="100"/>
  <c r="G6" i="104"/>
  <c r="G6" i="105"/>
  <c r="G6" i="85"/>
  <c r="G6" i="87"/>
  <c r="G6" i="86"/>
  <c r="G6" i="88"/>
  <c r="G6" i="93"/>
  <c r="G6" i="82"/>
  <c r="G6" i="89"/>
  <c r="G6" i="84"/>
  <c r="G6" i="103"/>
  <c r="G6" i="106"/>
  <c r="G6" i="83"/>
  <c r="G6" i="98"/>
  <c r="G6" i="94"/>
  <c r="G6" i="97"/>
  <c r="G6" i="109"/>
  <c r="G6" i="107"/>
  <c r="G6" i="101"/>
  <c r="G6" i="99"/>
  <c r="G6" i="95"/>
  <c r="G6" i="92"/>
  <c r="G6" i="90"/>
  <c r="G6" i="81"/>
  <c r="G6" i="80"/>
  <c r="F4" i="79"/>
  <c r="E6" i="79"/>
  <c r="G182" i="78"/>
  <c r="H181" i="78"/>
  <c r="G181" i="78"/>
  <c r="F181" i="78"/>
  <c r="H180" i="78"/>
  <c r="G180" i="78"/>
  <c r="F180" i="78"/>
  <c r="H179" i="78"/>
  <c r="G179" i="78"/>
  <c r="F179" i="78"/>
  <c r="H178" i="78"/>
  <c r="G178" i="78"/>
  <c r="F178" i="78"/>
  <c r="H177" i="78"/>
  <c r="G177" i="78"/>
  <c r="F177" i="78"/>
  <c r="H176" i="78"/>
  <c r="G176" i="78"/>
  <c r="F176" i="78"/>
  <c r="H175" i="78"/>
  <c r="G175" i="78"/>
  <c r="F175" i="78"/>
  <c r="H174" i="78"/>
  <c r="G174" i="78"/>
  <c r="F174" i="78"/>
  <c r="H173" i="78"/>
  <c r="G173" i="78"/>
  <c r="F173" i="78"/>
  <c r="H172" i="78"/>
  <c r="G172" i="78"/>
  <c r="F172" i="78"/>
  <c r="H171" i="78"/>
  <c r="G171" i="78"/>
  <c r="F171" i="78"/>
  <c r="H170" i="78"/>
  <c r="G170" i="78"/>
  <c r="F170" i="78"/>
  <c r="H169" i="78"/>
  <c r="G169" i="78"/>
  <c r="F169" i="78"/>
  <c r="H168" i="78"/>
  <c r="G168" i="78"/>
  <c r="F168" i="78"/>
  <c r="H167" i="78"/>
  <c r="G167" i="78"/>
  <c r="F167" i="78"/>
  <c r="H166" i="78"/>
  <c r="G166" i="78"/>
  <c r="F166" i="78"/>
  <c r="H165" i="78"/>
  <c r="G165" i="78"/>
  <c r="F165" i="78"/>
  <c r="H164" i="78"/>
  <c r="G164" i="78"/>
  <c r="F164" i="78"/>
  <c r="H163" i="78"/>
  <c r="G163" i="78"/>
  <c r="F163" i="78"/>
  <c r="H162" i="78"/>
  <c r="G162" i="78"/>
  <c r="F162" i="78"/>
  <c r="H161" i="78"/>
  <c r="G161" i="78"/>
  <c r="F161" i="78"/>
  <c r="H160" i="78"/>
  <c r="G160" i="78"/>
  <c r="F160" i="78"/>
  <c r="H159" i="78"/>
  <c r="G159" i="78"/>
  <c r="F159" i="78"/>
  <c r="H158" i="78"/>
  <c r="G158" i="78"/>
  <c r="F158" i="78"/>
  <c r="H157" i="78"/>
  <c r="G157" i="78"/>
  <c r="F157" i="78"/>
  <c r="H156" i="78"/>
  <c r="G156" i="78"/>
  <c r="F156" i="78"/>
  <c r="H155" i="78"/>
  <c r="G155" i="78"/>
  <c r="F155" i="78"/>
  <c r="H154" i="78"/>
  <c r="G154" i="78"/>
  <c r="F154" i="78"/>
  <c r="H153" i="78"/>
  <c r="G153" i="78"/>
  <c r="F153" i="78"/>
  <c r="H152" i="78"/>
  <c r="G152" i="78"/>
  <c r="F152" i="78"/>
  <c r="H151" i="78"/>
  <c r="G151" i="78"/>
  <c r="F151" i="78"/>
  <c r="H150" i="78"/>
  <c r="G150" i="78"/>
  <c r="F150" i="78"/>
  <c r="H149" i="78"/>
  <c r="G149" i="78"/>
  <c r="F149" i="78"/>
  <c r="H148" i="78"/>
  <c r="G148" i="78"/>
  <c r="F148" i="78"/>
  <c r="H147" i="78"/>
  <c r="G147" i="78"/>
  <c r="F147" i="78"/>
  <c r="H146" i="78"/>
  <c r="G146" i="78"/>
  <c r="F146" i="78"/>
  <c r="H145" i="78"/>
  <c r="G145" i="78"/>
  <c r="F145" i="78"/>
  <c r="H144" i="78"/>
  <c r="G144" i="78"/>
  <c r="F144" i="78"/>
  <c r="H143" i="78"/>
  <c r="G143" i="78"/>
  <c r="F143" i="78"/>
  <c r="H142" i="78"/>
  <c r="G142" i="78"/>
  <c r="F142" i="78"/>
  <c r="H141" i="78"/>
  <c r="G141" i="78"/>
  <c r="F141" i="78"/>
  <c r="H140" i="78"/>
  <c r="G140" i="78"/>
  <c r="F140" i="78"/>
  <c r="H139" i="78"/>
  <c r="G139" i="78"/>
  <c r="F139" i="78"/>
  <c r="H138" i="78"/>
  <c r="G138" i="78"/>
  <c r="F138" i="78"/>
  <c r="H137" i="78"/>
  <c r="G137" i="78"/>
  <c r="F137" i="78"/>
  <c r="H136" i="78"/>
  <c r="G136" i="78"/>
  <c r="F136" i="78"/>
  <c r="H135" i="78"/>
  <c r="G135" i="78"/>
  <c r="F135" i="78"/>
  <c r="H134" i="78"/>
  <c r="G134" i="78"/>
  <c r="F134" i="78"/>
  <c r="H133" i="78"/>
  <c r="G133" i="78"/>
  <c r="F133" i="78"/>
  <c r="H132" i="78"/>
  <c r="G132" i="78"/>
  <c r="F132" i="78"/>
  <c r="H131" i="78"/>
  <c r="G131" i="78"/>
  <c r="F131" i="78"/>
  <c r="H130" i="78"/>
  <c r="G130" i="78"/>
  <c r="F130" i="78"/>
  <c r="H129" i="78"/>
  <c r="G129" i="78"/>
  <c r="F129" i="78"/>
  <c r="H128" i="78"/>
  <c r="G128" i="78"/>
  <c r="F128" i="78"/>
  <c r="H127" i="78"/>
  <c r="G127" i="78"/>
  <c r="F127" i="78"/>
  <c r="H126" i="78"/>
  <c r="G126" i="78"/>
  <c r="F126" i="78"/>
  <c r="H125" i="78"/>
  <c r="G125" i="78"/>
  <c r="F125" i="78"/>
  <c r="H124" i="78"/>
  <c r="G124" i="78"/>
  <c r="F124" i="78"/>
  <c r="H123" i="78"/>
  <c r="G123" i="78"/>
  <c r="F123" i="78"/>
  <c r="H122" i="78"/>
  <c r="G122" i="78"/>
  <c r="F122" i="78"/>
  <c r="H121" i="78"/>
  <c r="G121" i="78"/>
  <c r="F121" i="78"/>
  <c r="H120" i="78"/>
  <c r="G120" i="78"/>
  <c r="F120" i="78"/>
  <c r="H119" i="78"/>
  <c r="G119" i="78"/>
  <c r="F119" i="78"/>
  <c r="H118" i="78"/>
  <c r="G118" i="78"/>
  <c r="F118" i="78"/>
  <c r="H117" i="78"/>
  <c r="G117" i="78"/>
  <c r="F117" i="78"/>
  <c r="H116" i="78"/>
  <c r="G116" i="78"/>
  <c r="F116" i="78"/>
  <c r="H115" i="78"/>
  <c r="G115" i="78"/>
  <c r="F115" i="78"/>
  <c r="H114" i="78"/>
  <c r="G114" i="78"/>
  <c r="F114" i="78"/>
  <c r="H113" i="78"/>
  <c r="G113" i="78"/>
  <c r="F113" i="78"/>
  <c r="H112" i="78"/>
  <c r="G112" i="78"/>
  <c r="F112" i="78"/>
  <c r="H111" i="78"/>
  <c r="G111" i="78"/>
  <c r="F111" i="78"/>
  <c r="H110" i="78"/>
  <c r="G110" i="78"/>
  <c r="F110" i="78"/>
  <c r="H109" i="78"/>
  <c r="G109" i="78"/>
  <c r="F109" i="78"/>
  <c r="H108" i="78"/>
  <c r="G108" i="78"/>
  <c r="F108" i="78"/>
  <c r="H107" i="78"/>
  <c r="G107" i="78"/>
  <c r="F107" i="78"/>
  <c r="H106" i="78"/>
  <c r="G106" i="78"/>
  <c r="F106" i="78"/>
  <c r="H105" i="78"/>
  <c r="G105" i="78"/>
  <c r="F105" i="78"/>
  <c r="H104" i="78"/>
  <c r="G104" i="78"/>
  <c r="F104" i="78"/>
  <c r="H103" i="78"/>
  <c r="G103" i="78"/>
  <c r="F103" i="78"/>
  <c r="H102" i="78"/>
  <c r="G102" i="78"/>
  <c r="F102" i="78"/>
  <c r="H101" i="78"/>
  <c r="G101" i="78"/>
  <c r="F101" i="78"/>
  <c r="H100" i="78"/>
  <c r="G100" i="78"/>
  <c r="F100" i="78"/>
  <c r="H99" i="78"/>
  <c r="G99" i="78"/>
  <c r="F99" i="78"/>
  <c r="H98" i="78"/>
  <c r="G98" i="78"/>
  <c r="F98" i="78"/>
  <c r="H97" i="78"/>
  <c r="G97" i="78"/>
  <c r="F97" i="78"/>
  <c r="H96" i="78"/>
  <c r="G96" i="78"/>
  <c r="F96" i="78"/>
  <c r="H95" i="78"/>
  <c r="G95" i="78"/>
  <c r="F95" i="78"/>
  <c r="H94" i="78"/>
  <c r="G94" i="78"/>
  <c r="F94" i="78"/>
  <c r="H93" i="78"/>
  <c r="G93" i="78"/>
  <c r="F93" i="78"/>
  <c r="H92" i="78"/>
  <c r="G92" i="78"/>
  <c r="F92" i="78"/>
  <c r="H91" i="78"/>
  <c r="G91" i="78"/>
  <c r="F91" i="78"/>
  <c r="H90" i="78"/>
  <c r="G90" i="78"/>
  <c r="F90" i="78"/>
  <c r="H89" i="78"/>
  <c r="G89" i="78"/>
  <c r="F89" i="78"/>
  <c r="H88" i="78"/>
  <c r="G88" i="78"/>
  <c r="F88" i="78"/>
  <c r="H87" i="78"/>
  <c r="G87" i="78"/>
  <c r="F87" i="78"/>
  <c r="H86" i="78"/>
  <c r="G86" i="78"/>
  <c r="F86" i="78"/>
  <c r="H85" i="78"/>
  <c r="G85" i="78"/>
  <c r="F85" i="78"/>
  <c r="H84" i="78"/>
  <c r="G84" i="78"/>
  <c r="F84" i="78"/>
  <c r="H83" i="78"/>
  <c r="G83" i="78"/>
  <c r="F83" i="78"/>
  <c r="H82" i="78"/>
  <c r="G82" i="78"/>
  <c r="F82" i="78"/>
  <c r="H81" i="78"/>
  <c r="G81" i="78"/>
  <c r="F81" i="78"/>
  <c r="H80" i="78"/>
  <c r="G80" i="78"/>
  <c r="F80" i="78"/>
  <c r="H79" i="78"/>
  <c r="G79" i="78"/>
  <c r="F79" i="78"/>
  <c r="H78" i="78"/>
  <c r="G78" i="78"/>
  <c r="F78" i="78"/>
  <c r="H77" i="78"/>
  <c r="G77" i="78"/>
  <c r="F77" i="78"/>
  <c r="H76" i="78"/>
  <c r="G76" i="78"/>
  <c r="F76" i="78"/>
  <c r="H75" i="78"/>
  <c r="G75" i="78"/>
  <c r="F75" i="78"/>
  <c r="H74" i="78"/>
  <c r="G74" i="78"/>
  <c r="F74" i="78"/>
  <c r="H73" i="78"/>
  <c r="G73" i="78"/>
  <c r="F73" i="78"/>
  <c r="H72" i="78"/>
  <c r="G72" i="78"/>
  <c r="F72" i="78"/>
  <c r="H71" i="78"/>
  <c r="G71" i="78"/>
  <c r="F71" i="78"/>
  <c r="H70" i="78"/>
  <c r="G70" i="78"/>
  <c r="F70" i="78"/>
  <c r="H69" i="78"/>
  <c r="G69" i="78"/>
  <c r="F69" i="78"/>
  <c r="H68" i="78"/>
  <c r="G68" i="78"/>
  <c r="F68" i="78"/>
  <c r="H67" i="78"/>
  <c r="G67" i="78"/>
  <c r="F67" i="78"/>
  <c r="H66" i="78"/>
  <c r="G66" i="78"/>
  <c r="F66" i="78"/>
  <c r="H65" i="78"/>
  <c r="G65" i="78"/>
  <c r="F65" i="78"/>
  <c r="H64" i="78"/>
  <c r="G64" i="78"/>
  <c r="F64" i="78"/>
  <c r="H63" i="78"/>
  <c r="G63" i="78"/>
  <c r="F63" i="78"/>
  <c r="H62" i="78"/>
  <c r="G62" i="78"/>
  <c r="F62" i="78"/>
  <c r="H61" i="78"/>
  <c r="G61" i="78"/>
  <c r="F61" i="78"/>
  <c r="H60" i="78"/>
  <c r="G60" i="78"/>
  <c r="F60" i="78"/>
  <c r="H59" i="78"/>
  <c r="G59" i="78"/>
  <c r="F59" i="78"/>
  <c r="H58" i="78"/>
  <c r="G58" i="78"/>
  <c r="F58" i="78"/>
  <c r="H57" i="78"/>
  <c r="G57" i="78"/>
  <c r="F57" i="78"/>
  <c r="H56" i="78"/>
  <c r="G56" i="78"/>
  <c r="F56" i="78"/>
  <c r="H55" i="78"/>
  <c r="G55" i="78"/>
  <c r="F55" i="78"/>
  <c r="H54" i="78"/>
  <c r="G54" i="78"/>
  <c r="F54" i="78"/>
  <c r="H53" i="78"/>
  <c r="G53" i="78"/>
  <c r="F53" i="78"/>
  <c r="H52" i="78"/>
  <c r="G52" i="78"/>
  <c r="F52" i="78"/>
  <c r="H51" i="78"/>
  <c r="G51" i="78"/>
  <c r="F51" i="78"/>
  <c r="H50" i="78"/>
  <c r="G50" i="78"/>
  <c r="F50" i="78"/>
  <c r="H49" i="78"/>
  <c r="G49" i="78"/>
  <c r="F49" i="78"/>
  <c r="H48" i="78"/>
  <c r="G48" i="78"/>
  <c r="F48" i="78"/>
  <c r="H47" i="78"/>
  <c r="G47" i="78"/>
  <c r="F47" i="78"/>
  <c r="H46" i="78"/>
  <c r="G46" i="78"/>
  <c r="F46" i="78"/>
  <c r="H45" i="78"/>
  <c r="G45" i="78"/>
  <c r="F45" i="78"/>
  <c r="H44" i="78"/>
  <c r="G44" i="78"/>
  <c r="F44" i="78"/>
  <c r="H43" i="78"/>
  <c r="G43" i="78"/>
  <c r="F43" i="78"/>
  <c r="H42" i="78"/>
  <c r="G42" i="78"/>
  <c r="F42" i="78"/>
  <c r="H41" i="78"/>
  <c r="G41" i="78"/>
  <c r="F41" i="78"/>
  <c r="H40" i="78"/>
  <c r="G40" i="78"/>
  <c r="F40" i="78"/>
  <c r="H39" i="78"/>
  <c r="G39" i="78"/>
  <c r="F39" i="78"/>
  <c r="H38" i="78"/>
  <c r="G38" i="78"/>
  <c r="F38" i="78"/>
  <c r="H37" i="78"/>
  <c r="G37" i="78"/>
  <c r="F37" i="78"/>
  <c r="H36" i="78"/>
  <c r="G36" i="78"/>
  <c r="F36" i="78"/>
  <c r="H35" i="78"/>
  <c r="G35" i="78"/>
  <c r="F35" i="78"/>
  <c r="H34" i="78"/>
  <c r="G34" i="78"/>
  <c r="F34" i="78"/>
  <c r="H33" i="78"/>
  <c r="G33" i="78"/>
  <c r="F33" i="78"/>
  <c r="H32" i="78"/>
  <c r="G32" i="78"/>
  <c r="F32" i="78"/>
  <c r="H31" i="78"/>
  <c r="G31" i="78"/>
  <c r="F31" i="78"/>
  <c r="H30" i="78"/>
  <c r="G30" i="78"/>
  <c r="F30" i="78"/>
  <c r="H29" i="78"/>
  <c r="G29" i="78"/>
  <c r="F29" i="78"/>
  <c r="H28" i="78"/>
  <c r="G28" i="78"/>
  <c r="F28" i="78"/>
  <c r="H27" i="78"/>
  <c r="G27" i="78"/>
  <c r="F27" i="78"/>
  <c r="H26" i="78"/>
  <c r="G26" i="78"/>
  <c r="F26" i="78"/>
  <c r="H25" i="78"/>
  <c r="G25" i="78"/>
  <c r="F25" i="78"/>
  <c r="H24" i="78"/>
  <c r="G24" i="78"/>
  <c r="F24" i="78"/>
  <c r="H23" i="78"/>
  <c r="G23" i="78"/>
  <c r="F23" i="78"/>
  <c r="H22" i="78"/>
  <c r="G22" i="78"/>
  <c r="F22" i="78"/>
  <c r="H21" i="78"/>
  <c r="G21" i="78"/>
  <c r="F21" i="78"/>
  <c r="H20" i="78"/>
  <c r="G20" i="78"/>
  <c r="F20" i="78"/>
  <c r="H19" i="78"/>
  <c r="G19" i="78"/>
  <c r="F19" i="78"/>
  <c r="H18" i="78"/>
  <c r="G18" i="78"/>
  <c r="F18" i="78"/>
  <c r="H17" i="78"/>
  <c r="G17" i="78"/>
  <c r="F17" i="78"/>
  <c r="H16" i="78"/>
  <c r="G16" i="78"/>
  <c r="F16" i="78"/>
  <c r="H15" i="78"/>
  <c r="G15" i="78"/>
  <c r="F15" i="78"/>
  <c r="H14" i="78"/>
  <c r="G14" i="78"/>
  <c r="F14" i="78"/>
  <c r="H13" i="78"/>
  <c r="G13" i="78"/>
  <c r="F13" i="78"/>
  <c r="H12" i="78"/>
  <c r="G12" i="78"/>
  <c r="F12" i="78"/>
  <c r="H11" i="78"/>
  <c r="G11" i="78"/>
  <c r="F11" i="78"/>
  <c r="E5" i="78"/>
  <c r="E4" i="78"/>
  <c r="G182" i="77"/>
  <c r="H181" i="77"/>
  <c r="G181" i="77"/>
  <c r="F181" i="77"/>
  <c r="H180" i="77"/>
  <c r="G180" i="77"/>
  <c r="F180" i="77"/>
  <c r="H179" i="77"/>
  <c r="G179" i="77"/>
  <c r="F179" i="77"/>
  <c r="H178" i="77"/>
  <c r="G178" i="77"/>
  <c r="F178" i="77"/>
  <c r="H177" i="77"/>
  <c r="G177" i="77"/>
  <c r="F177" i="77"/>
  <c r="H176" i="77"/>
  <c r="G176" i="77"/>
  <c r="F176" i="77"/>
  <c r="H175" i="77"/>
  <c r="G175" i="77"/>
  <c r="F175" i="77"/>
  <c r="H174" i="77"/>
  <c r="G174" i="77"/>
  <c r="F174" i="77"/>
  <c r="H173" i="77"/>
  <c r="G173" i="77"/>
  <c r="F173" i="77"/>
  <c r="H172" i="77"/>
  <c r="G172" i="77"/>
  <c r="F172" i="77"/>
  <c r="H171" i="77"/>
  <c r="G171" i="77"/>
  <c r="F171" i="77"/>
  <c r="H170" i="77"/>
  <c r="G170" i="77"/>
  <c r="F170" i="77"/>
  <c r="H169" i="77"/>
  <c r="G169" i="77"/>
  <c r="F169" i="77"/>
  <c r="H168" i="77"/>
  <c r="G168" i="77"/>
  <c r="F168" i="77"/>
  <c r="H167" i="77"/>
  <c r="G167" i="77"/>
  <c r="F167" i="77"/>
  <c r="H166" i="77"/>
  <c r="G166" i="77"/>
  <c r="F166" i="77"/>
  <c r="H165" i="77"/>
  <c r="G165" i="77"/>
  <c r="F165" i="77"/>
  <c r="H164" i="77"/>
  <c r="G164" i="77"/>
  <c r="F164" i="77"/>
  <c r="H163" i="77"/>
  <c r="G163" i="77"/>
  <c r="F163" i="77"/>
  <c r="H162" i="77"/>
  <c r="G162" i="77"/>
  <c r="F162" i="77"/>
  <c r="H161" i="77"/>
  <c r="G161" i="77"/>
  <c r="F161" i="77"/>
  <c r="H160" i="77"/>
  <c r="G160" i="77"/>
  <c r="F160" i="77"/>
  <c r="H159" i="77"/>
  <c r="G159" i="77"/>
  <c r="F159" i="77"/>
  <c r="H158" i="77"/>
  <c r="G158" i="77"/>
  <c r="F158" i="77"/>
  <c r="H157" i="77"/>
  <c r="G157" i="77"/>
  <c r="F157" i="77"/>
  <c r="H156" i="77"/>
  <c r="G156" i="77"/>
  <c r="F156" i="77"/>
  <c r="H155" i="77"/>
  <c r="G155" i="77"/>
  <c r="F155" i="77"/>
  <c r="H154" i="77"/>
  <c r="G154" i="77"/>
  <c r="F154" i="77"/>
  <c r="H153" i="77"/>
  <c r="G153" i="77"/>
  <c r="F153" i="77"/>
  <c r="H152" i="77"/>
  <c r="G152" i="77"/>
  <c r="F152" i="77"/>
  <c r="H151" i="77"/>
  <c r="G151" i="77"/>
  <c r="F151" i="77"/>
  <c r="H150" i="77"/>
  <c r="G150" i="77"/>
  <c r="F150" i="77"/>
  <c r="H149" i="77"/>
  <c r="G149" i="77"/>
  <c r="F149" i="77"/>
  <c r="H148" i="77"/>
  <c r="G148" i="77"/>
  <c r="F148" i="77"/>
  <c r="H147" i="77"/>
  <c r="G147" i="77"/>
  <c r="F147" i="77"/>
  <c r="H146" i="77"/>
  <c r="G146" i="77"/>
  <c r="F146" i="77"/>
  <c r="H145" i="77"/>
  <c r="G145" i="77"/>
  <c r="F145" i="77"/>
  <c r="H144" i="77"/>
  <c r="G144" i="77"/>
  <c r="F144" i="77"/>
  <c r="H143" i="77"/>
  <c r="G143" i="77"/>
  <c r="F143" i="77"/>
  <c r="H142" i="77"/>
  <c r="G142" i="77"/>
  <c r="F142" i="77"/>
  <c r="H141" i="77"/>
  <c r="G141" i="77"/>
  <c r="F141" i="77"/>
  <c r="H140" i="77"/>
  <c r="G140" i="77"/>
  <c r="F140" i="77"/>
  <c r="H139" i="77"/>
  <c r="G139" i="77"/>
  <c r="F139" i="77"/>
  <c r="H138" i="77"/>
  <c r="G138" i="77"/>
  <c r="F138" i="77"/>
  <c r="H137" i="77"/>
  <c r="G137" i="77"/>
  <c r="F137" i="77"/>
  <c r="H136" i="77"/>
  <c r="G136" i="77"/>
  <c r="F136" i="77"/>
  <c r="H135" i="77"/>
  <c r="G135" i="77"/>
  <c r="F135" i="77"/>
  <c r="H134" i="77"/>
  <c r="G134" i="77"/>
  <c r="F134" i="77"/>
  <c r="H133" i="77"/>
  <c r="G133" i="77"/>
  <c r="F133" i="77"/>
  <c r="H132" i="77"/>
  <c r="G132" i="77"/>
  <c r="F132" i="77"/>
  <c r="H131" i="77"/>
  <c r="G131" i="77"/>
  <c r="F131" i="77"/>
  <c r="H130" i="77"/>
  <c r="G130" i="77"/>
  <c r="F130" i="77"/>
  <c r="H129" i="77"/>
  <c r="G129" i="77"/>
  <c r="F129" i="77"/>
  <c r="H128" i="77"/>
  <c r="G128" i="77"/>
  <c r="F128" i="77"/>
  <c r="H127" i="77"/>
  <c r="G127" i="77"/>
  <c r="F127" i="77"/>
  <c r="H126" i="77"/>
  <c r="G126" i="77"/>
  <c r="F126" i="77"/>
  <c r="H125" i="77"/>
  <c r="G125" i="77"/>
  <c r="F125" i="77"/>
  <c r="H124" i="77"/>
  <c r="G124" i="77"/>
  <c r="F124" i="77"/>
  <c r="H123" i="77"/>
  <c r="G123" i="77"/>
  <c r="F123" i="77"/>
  <c r="H122" i="77"/>
  <c r="G122" i="77"/>
  <c r="F122" i="77"/>
  <c r="H121" i="77"/>
  <c r="G121" i="77"/>
  <c r="F121" i="77"/>
  <c r="H120" i="77"/>
  <c r="G120" i="77"/>
  <c r="F120" i="77"/>
  <c r="H119" i="77"/>
  <c r="G119" i="77"/>
  <c r="F119" i="77"/>
  <c r="H118" i="77"/>
  <c r="G118" i="77"/>
  <c r="F118" i="77"/>
  <c r="H117" i="77"/>
  <c r="G117" i="77"/>
  <c r="F117" i="77"/>
  <c r="H116" i="77"/>
  <c r="G116" i="77"/>
  <c r="F116" i="77"/>
  <c r="H115" i="77"/>
  <c r="G115" i="77"/>
  <c r="F115" i="77"/>
  <c r="H114" i="77"/>
  <c r="G114" i="77"/>
  <c r="F114" i="77"/>
  <c r="H113" i="77"/>
  <c r="G113" i="77"/>
  <c r="F113" i="77"/>
  <c r="H112" i="77"/>
  <c r="G112" i="77"/>
  <c r="F112" i="77"/>
  <c r="H111" i="77"/>
  <c r="G111" i="77"/>
  <c r="F111" i="77"/>
  <c r="H110" i="77"/>
  <c r="G110" i="77"/>
  <c r="F110" i="77"/>
  <c r="H109" i="77"/>
  <c r="G109" i="77"/>
  <c r="F109" i="77"/>
  <c r="H108" i="77"/>
  <c r="G108" i="77"/>
  <c r="F108" i="77"/>
  <c r="H107" i="77"/>
  <c r="G107" i="77"/>
  <c r="F107" i="77"/>
  <c r="H106" i="77"/>
  <c r="G106" i="77"/>
  <c r="F106" i="77"/>
  <c r="H105" i="77"/>
  <c r="G105" i="77"/>
  <c r="F105" i="77"/>
  <c r="H104" i="77"/>
  <c r="G104" i="77"/>
  <c r="F104" i="77"/>
  <c r="H103" i="77"/>
  <c r="G103" i="77"/>
  <c r="F103" i="77"/>
  <c r="H102" i="77"/>
  <c r="G102" i="77"/>
  <c r="F102" i="77"/>
  <c r="H101" i="77"/>
  <c r="G101" i="77"/>
  <c r="F101" i="77"/>
  <c r="H100" i="77"/>
  <c r="G100" i="77"/>
  <c r="F100" i="77"/>
  <c r="H99" i="77"/>
  <c r="G99" i="77"/>
  <c r="F99" i="77"/>
  <c r="H98" i="77"/>
  <c r="G98" i="77"/>
  <c r="F98" i="77"/>
  <c r="H97" i="77"/>
  <c r="G97" i="77"/>
  <c r="F97" i="77"/>
  <c r="H96" i="77"/>
  <c r="G96" i="77"/>
  <c r="F96" i="77"/>
  <c r="H95" i="77"/>
  <c r="G95" i="77"/>
  <c r="F95" i="77"/>
  <c r="H94" i="77"/>
  <c r="G94" i="77"/>
  <c r="F94" i="77"/>
  <c r="H93" i="77"/>
  <c r="G93" i="77"/>
  <c r="F93" i="77"/>
  <c r="H92" i="77"/>
  <c r="G92" i="77"/>
  <c r="F92" i="77"/>
  <c r="H91" i="77"/>
  <c r="G91" i="77"/>
  <c r="F91" i="77"/>
  <c r="H90" i="77"/>
  <c r="G90" i="77"/>
  <c r="F90" i="77"/>
  <c r="H89" i="77"/>
  <c r="G89" i="77"/>
  <c r="F89" i="77"/>
  <c r="H88" i="77"/>
  <c r="G88" i="77"/>
  <c r="F88" i="77"/>
  <c r="H87" i="77"/>
  <c r="G87" i="77"/>
  <c r="F87" i="77"/>
  <c r="H86" i="77"/>
  <c r="G86" i="77"/>
  <c r="F86" i="77"/>
  <c r="H85" i="77"/>
  <c r="G85" i="77"/>
  <c r="F85" i="77"/>
  <c r="H84" i="77"/>
  <c r="G84" i="77"/>
  <c r="F84" i="77"/>
  <c r="H83" i="77"/>
  <c r="G83" i="77"/>
  <c r="F83" i="77"/>
  <c r="H82" i="77"/>
  <c r="G82" i="77"/>
  <c r="F82" i="77"/>
  <c r="H81" i="77"/>
  <c r="G81" i="77"/>
  <c r="F81" i="77"/>
  <c r="H80" i="77"/>
  <c r="G80" i="77"/>
  <c r="F80" i="77"/>
  <c r="H79" i="77"/>
  <c r="G79" i="77"/>
  <c r="F79" i="77"/>
  <c r="H78" i="77"/>
  <c r="G78" i="77"/>
  <c r="F78" i="77"/>
  <c r="H77" i="77"/>
  <c r="G77" i="77"/>
  <c r="F77" i="77"/>
  <c r="H76" i="77"/>
  <c r="G76" i="77"/>
  <c r="F76" i="77"/>
  <c r="H75" i="77"/>
  <c r="G75" i="77"/>
  <c r="F75" i="77"/>
  <c r="H74" i="77"/>
  <c r="G74" i="77"/>
  <c r="F74" i="77"/>
  <c r="H73" i="77"/>
  <c r="G73" i="77"/>
  <c r="F73" i="77"/>
  <c r="H72" i="77"/>
  <c r="G72" i="77"/>
  <c r="F72" i="77"/>
  <c r="H71" i="77"/>
  <c r="G71" i="77"/>
  <c r="F71" i="77"/>
  <c r="H70" i="77"/>
  <c r="G70" i="77"/>
  <c r="F70" i="77"/>
  <c r="H69" i="77"/>
  <c r="G69" i="77"/>
  <c r="F69" i="77"/>
  <c r="H68" i="77"/>
  <c r="G68" i="77"/>
  <c r="F68" i="77"/>
  <c r="H67" i="77"/>
  <c r="G67" i="77"/>
  <c r="F67" i="77"/>
  <c r="H66" i="77"/>
  <c r="G66" i="77"/>
  <c r="F66" i="77"/>
  <c r="H65" i="77"/>
  <c r="G65" i="77"/>
  <c r="F65" i="77"/>
  <c r="H64" i="77"/>
  <c r="G64" i="77"/>
  <c r="F64" i="77"/>
  <c r="H63" i="77"/>
  <c r="G63" i="77"/>
  <c r="F63" i="77"/>
  <c r="H62" i="77"/>
  <c r="G62" i="77"/>
  <c r="F62" i="77"/>
  <c r="H61" i="77"/>
  <c r="G61" i="77"/>
  <c r="F61" i="77"/>
  <c r="H60" i="77"/>
  <c r="G60" i="77"/>
  <c r="F60" i="77"/>
  <c r="H59" i="77"/>
  <c r="G59" i="77"/>
  <c r="F59" i="77"/>
  <c r="H58" i="77"/>
  <c r="G58" i="77"/>
  <c r="F58" i="77"/>
  <c r="H57" i="77"/>
  <c r="G57" i="77"/>
  <c r="F57" i="77"/>
  <c r="H56" i="77"/>
  <c r="G56" i="77"/>
  <c r="F56" i="77"/>
  <c r="H55" i="77"/>
  <c r="G55" i="77"/>
  <c r="F55" i="77"/>
  <c r="H54" i="77"/>
  <c r="G54" i="77"/>
  <c r="F54" i="77"/>
  <c r="H53" i="77"/>
  <c r="G53" i="77"/>
  <c r="F53" i="77"/>
  <c r="H52" i="77"/>
  <c r="G52" i="77"/>
  <c r="F52" i="77"/>
  <c r="H51" i="77"/>
  <c r="G51" i="77"/>
  <c r="F51" i="77"/>
  <c r="H50" i="77"/>
  <c r="G50" i="77"/>
  <c r="F50" i="77"/>
  <c r="H49" i="77"/>
  <c r="G49" i="77"/>
  <c r="F49" i="77"/>
  <c r="H48" i="77"/>
  <c r="G48" i="77"/>
  <c r="F48" i="77"/>
  <c r="H47" i="77"/>
  <c r="G47" i="77"/>
  <c r="F47" i="77"/>
  <c r="H46" i="77"/>
  <c r="G46" i="77"/>
  <c r="F46" i="77"/>
  <c r="H45" i="77"/>
  <c r="G45" i="77"/>
  <c r="F45" i="77"/>
  <c r="H44" i="77"/>
  <c r="G44" i="77"/>
  <c r="F44" i="77"/>
  <c r="H43" i="77"/>
  <c r="G43" i="77"/>
  <c r="F43" i="77"/>
  <c r="H42" i="77"/>
  <c r="G42" i="77"/>
  <c r="F42" i="77"/>
  <c r="H41" i="77"/>
  <c r="G41" i="77"/>
  <c r="F41" i="77"/>
  <c r="H40" i="77"/>
  <c r="G40" i="77"/>
  <c r="F40" i="77"/>
  <c r="H39" i="77"/>
  <c r="G39" i="77"/>
  <c r="F39" i="77"/>
  <c r="H38" i="77"/>
  <c r="G38" i="77"/>
  <c r="F38" i="77"/>
  <c r="H37" i="77"/>
  <c r="G37" i="77"/>
  <c r="F37" i="77"/>
  <c r="H36" i="77"/>
  <c r="G36" i="77"/>
  <c r="F36" i="77"/>
  <c r="H35" i="77"/>
  <c r="G35" i="77"/>
  <c r="F35" i="77"/>
  <c r="H34" i="77"/>
  <c r="G34" i="77"/>
  <c r="F34" i="77"/>
  <c r="H33" i="77"/>
  <c r="G33" i="77"/>
  <c r="F33" i="77"/>
  <c r="H32" i="77"/>
  <c r="G32" i="77"/>
  <c r="F32" i="77"/>
  <c r="H31" i="77"/>
  <c r="G31" i="77"/>
  <c r="F31" i="77"/>
  <c r="H30" i="77"/>
  <c r="G30" i="77"/>
  <c r="F30" i="77"/>
  <c r="H29" i="77"/>
  <c r="G29" i="77"/>
  <c r="F29" i="77"/>
  <c r="H28" i="77"/>
  <c r="G28" i="77"/>
  <c r="F28" i="77"/>
  <c r="H27" i="77"/>
  <c r="G27" i="77"/>
  <c r="F27" i="77"/>
  <c r="H26" i="77"/>
  <c r="G26" i="77"/>
  <c r="F26" i="77"/>
  <c r="H25" i="77"/>
  <c r="G25" i="77"/>
  <c r="F25" i="77"/>
  <c r="H24" i="77"/>
  <c r="G24" i="77"/>
  <c r="F24" i="77"/>
  <c r="H23" i="77"/>
  <c r="G23" i="77"/>
  <c r="F23" i="77"/>
  <c r="H22" i="77"/>
  <c r="G22" i="77"/>
  <c r="F22" i="77"/>
  <c r="H21" i="77"/>
  <c r="G21" i="77"/>
  <c r="F21" i="77"/>
  <c r="H20" i="77"/>
  <c r="G20" i="77"/>
  <c r="F20" i="77"/>
  <c r="H19" i="77"/>
  <c r="G19" i="77"/>
  <c r="F19" i="77"/>
  <c r="H18" i="77"/>
  <c r="G18" i="77"/>
  <c r="F18" i="77"/>
  <c r="H17" i="77"/>
  <c r="G17" i="77"/>
  <c r="F17" i="77"/>
  <c r="H16" i="77"/>
  <c r="G16" i="77"/>
  <c r="F16" i="77"/>
  <c r="H15" i="77"/>
  <c r="G15" i="77"/>
  <c r="F15" i="77"/>
  <c r="H14" i="77"/>
  <c r="G14" i="77"/>
  <c r="F14" i="77"/>
  <c r="H13" i="77"/>
  <c r="G13" i="77"/>
  <c r="F13" i="77"/>
  <c r="H12" i="77"/>
  <c r="G12" i="77"/>
  <c r="F12" i="77"/>
  <c r="H11" i="77"/>
  <c r="G11" i="77"/>
  <c r="F11" i="77"/>
  <c r="E5" i="77"/>
  <c r="E4" i="77"/>
  <c r="G182" i="76"/>
  <c r="H181" i="76"/>
  <c r="G181" i="76"/>
  <c r="F181" i="76"/>
  <c r="H180" i="76"/>
  <c r="G180" i="76"/>
  <c r="F180" i="76"/>
  <c r="H179" i="76"/>
  <c r="G179" i="76"/>
  <c r="F179" i="76"/>
  <c r="H178" i="76"/>
  <c r="G178" i="76"/>
  <c r="F178" i="76"/>
  <c r="H177" i="76"/>
  <c r="G177" i="76"/>
  <c r="F177" i="76"/>
  <c r="H176" i="76"/>
  <c r="G176" i="76"/>
  <c r="F176" i="76"/>
  <c r="H175" i="76"/>
  <c r="G175" i="76"/>
  <c r="F175" i="76"/>
  <c r="H174" i="76"/>
  <c r="G174" i="76"/>
  <c r="F174" i="76"/>
  <c r="H173" i="76"/>
  <c r="G173" i="76"/>
  <c r="F173" i="76"/>
  <c r="H172" i="76"/>
  <c r="G172" i="76"/>
  <c r="F172" i="76"/>
  <c r="H171" i="76"/>
  <c r="G171" i="76"/>
  <c r="F171" i="76"/>
  <c r="H170" i="76"/>
  <c r="G170" i="76"/>
  <c r="F170" i="76"/>
  <c r="H169" i="76"/>
  <c r="G169" i="76"/>
  <c r="F169" i="76"/>
  <c r="H168" i="76"/>
  <c r="G168" i="76"/>
  <c r="F168" i="76"/>
  <c r="H167" i="76"/>
  <c r="G167" i="76"/>
  <c r="F167" i="76"/>
  <c r="H166" i="76"/>
  <c r="G166" i="76"/>
  <c r="F166" i="76"/>
  <c r="H165" i="76"/>
  <c r="G165" i="76"/>
  <c r="F165" i="76"/>
  <c r="H164" i="76"/>
  <c r="G164" i="76"/>
  <c r="F164" i="76"/>
  <c r="H163" i="76"/>
  <c r="G163" i="76"/>
  <c r="F163" i="76"/>
  <c r="H162" i="76"/>
  <c r="G162" i="76"/>
  <c r="F162" i="76"/>
  <c r="H161" i="76"/>
  <c r="G161" i="76"/>
  <c r="F161" i="76"/>
  <c r="H160" i="76"/>
  <c r="G160" i="76"/>
  <c r="F160" i="76"/>
  <c r="H159" i="76"/>
  <c r="G159" i="76"/>
  <c r="F159" i="76"/>
  <c r="H158" i="76"/>
  <c r="G158" i="76"/>
  <c r="F158" i="76"/>
  <c r="H157" i="76"/>
  <c r="G157" i="76"/>
  <c r="F157" i="76"/>
  <c r="H156" i="76"/>
  <c r="G156" i="76"/>
  <c r="F156" i="76"/>
  <c r="H155" i="76"/>
  <c r="G155" i="76"/>
  <c r="F155" i="76"/>
  <c r="H154" i="76"/>
  <c r="G154" i="76"/>
  <c r="F154" i="76"/>
  <c r="H153" i="76"/>
  <c r="G153" i="76"/>
  <c r="F153" i="76"/>
  <c r="H152" i="76"/>
  <c r="G152" i="76"/>
  <c r="F152" i="76"/>
  <c r="H151" i="76"/>
  <c r="G151" i="76"/>
  <c r="F151" i="76"/>
  <c r="H150" i="76"/>
  <c r="G150" i="76"/>
  <c r="F150" i="76"/>
  <c r="H149" i="76"/>
  <c r="G149" i="76"/>
  <c r="F149" i="76"/>
  <c r="H148" i="76"/>
  <c r="G148" i="76"/>
  <c r="F148" i="76"/>
  <c r="H147" i="76"/>
  <c r="G147" i="76"/>
  <c r="F147" i="76"/>
  <c r="H146" i="76"/>
  <c r="G146" i="76"/>
  <c r="F146" i="76"/>
  <c r="H145" i="76"/>
  <c r="G145" i="76"/>
  <c r="F145" i="76"/>
  <c r="H144" i="76"/>
  <c r="G144" i="76"/>
  <c r="F144" i="76"/>
  <c r="H143" i="76"/>
  <c r="G143" i="76"/>
  <c r="F143" i="76"/>
  <c r="H142" i="76"/>
  <c r="G142" i="76"/>
  <c r="F142" i="76"/>
  <c r="H141" i="76"/>
  <c r="G141" i="76"/>
  <c r="F141" i="76"/>
  <c r="H140" i="76"/>
  <c r="G140" i="76"/>
  <c r="F140" i="76"/>
  <c r="H139" i="76"/>
  <c r="G139" i="76"/>
  <c r="F139" i="76"/>
  <c r="H138" i="76"/>
  <c r="G138" i="76"/>
  <c r="F138" i="76"/>
  <c r="H137" i="76"/>
  <c r="G137" i="76"/>
  <c r="F137" i="76"/>
  <c r="H136" i="76"/>
  <c r="G136" i="76"/>
  <c r="F136" i="76"/>
  <c r="H135" i="76"/>
  <c r="G135" i="76"/>
  <c r="F135" i="76"/>
  <c r="H134" i="76"/>
  <c r="G134" i="76"/>
  <c r="F134" i="76"/>
  <c r="H133" i="76"/>
  <c r="G133" i="76"/>
  <c r="F133" i="76"/>
  <c r="H132" i="76"/>
  <c r="G132" i="76"/>
  <c r="F132" i="76"/>
  <c r="H131" i="76"/>
  <c r="G131" i="76"/>
  <c r="F131" i="76"/>
  <c r="H130" i="76"/>
  <c r="G130" i="76"/>
  <c r="F130" i="76"/>
  <c r="H129" i="76"/>
  <c r="G129" i="76"/>
  <c r="F129" i="76"/>
  <c r="H128" i="76"/>
  <c r="G128" i="76"/>
  <c r="F128" i="76"/>
  <c r="H127" i="76"/>
  <c r="G127" i="76"/>
  <c r="F127" i="76"/>
  <c r="H126" i="76"/>
  <c r="G126" i="76"/>
  <c r="F126" i="76"/>
  <c r="H125" i="76"/>
  <c r="G125" i="76"/>
  <c r="F125" i="76"/>
  <c r="H124" i="76"/>
  <c r="G124" i="76"/>
  <c r="F124" i="76"/>
  <c r="H123" i="76"/>
  <c r="G123" i="76"/>
  <c r="F123" i="76"/>
  <c r="H122" i="76"/>
  <c r="G122" i="76"/>
  <c r="F122" i="76"/>
  <c r="H121" i="76"/>
  <c r="G121" i="76"/>
  <c r="F121" i="76"/>
  <c r="H120" i="76"/>
  <c r="G120" i="76"/>
  <c r="F120" i="76"/>
  <c r="H119" i="76"/>
  <c r="G119" i="76"/>
  <c r="F119" i="76"/>
  <c r="H118" i="76"/>
  <c r="G118" i="76"/>
  <c r="F118" i="76"/>
  <c r="H117" i="76"/>
  <c r="G117" i="76"/>
  <c r="F117" i="76"/>
  <c r="H116" i="76"/>
  <c r="G116" i="76"/>
  <c r="F116" i="76"/>
  <c r="H115" i="76"/>
  <c r="G115" i="76"/>
  <c r="F115" i="76"/>
  <c r="H114" i="76"/>
  <c r="G114" i="76"/>
  <c r="F114" i="76"/>
  <c r="H113" i="76"/>
  <c r="G113" i="76"/>
  <c r="F113" i="76"/>
  <c r="H112" i="76"/>
  <c r="G112" i="76"/>
  <c r="F112" i="76"/>
  <c r="H111" i="76"/>
  <c r="G111" i="76"/>
  <c r="F111" i="76"/>
  <c r="H110" i="76"/>
  <c r="G110" i="76"/>
  <c r="F110" i="76"/>
  <c r="H109" i="76"/>
  <c r="G109" i="76"/>
  <c r="F109" i="76"/>
  <c r="H108" i="76"/>
  <c r="G108" i="76"/>
  <c r="F108" i="76"/>
  <c r="H107" i="76"/>
  <c r="G107" i="76"/>
  <c r="F107" i="76"/>
  <c r="H106" i="76"/>
  <c r="G106" i="76"/>
  <c r="F106" i="76"/>
  <c r="H105" i="76"/>
  <c r="G105" i="76"/>
  <c r="F105" i="76"/>
  <c r="H104" i="76"/>
  <c r="G104" i="76"/>
  <c r="F104" i="76"/>
  <c r="H103" i="76"/>
  <c r="G103" i="76"/>
  <c r="F103" i="76"/>
  <c r="H102" i="76"/>
  <c r="G102" i="76"/>
  <c r="F102" i="76"/>
  <c r="H101" i="76"/>
  <c r="G101" i="76"/>
  <c r="F101" i="76"/>
  <c r="H100" i="76"/>
  <c r="G100" i="76"/>
  <c r="F100" i="76"/>
  <c r="H99" i="76"/>
  <c r="G99" i="76"/>
  <c r="F99" i="76"/>
  <c r="H98" i="76"/>
  <c r="G98" i="76"/>
  <c r="F98" i="76"/>
  <c r="H97" i="76"/>
  <c r="G97" i="76"/>
  <c r="F97" i="76"/>
  <c r="H96" i="76"/>
  <c r="G96" i="76"/>
  <c r="F96" i="76"/>
  <c r="H95" i="76"/>
  <c r="G95" i="76"/>
  <c r="F95" i="76"/>
  <c r="H94" i="76"/>
  <c r="G94" i="76"/>
  <c r="F94" i="76"/>
  <c r="H93" i="76"/>
  <c r="G93" i="76"/>
  <c r="F93" i="76"/>
  <c r="H92" i="76"/>
  <c r="G92" i="76"/>
  <c r="F92" i="76"/>
  <c r="H91" i="76"/>
  <c r="G91" i="76"/>
  <c r="F91" i="76"/>
  <c r="H90" i="76"/>
  <c r="G90" i="76"/>
  <c r="F90" i="76"/>
  <c r="H89" i="76"/>
  <c r="G89" i="76"/>
  <c r="F89" i="76"/>
  <c r="H88" i="76"/>
  <c r="G88" i="76"/>
  <c r="F88" i="76"/>
  <c r="H87" i="76"/>
  <c r="G87" i="76"/>
  <c r="F87" i="76"/>
  <c r="H86" i="76"/>
  <c r="G86" i="76"/>
  <c r="F86" i="76"/>
  <c r="H85" i="76"/>
  <c r="G85" i="76"/>
  <c r="F85" i="76"/>
  <c r="H84" i="76"/>
  <c r="G84" i="76"/>
  <c r="F84" i="76"/>
  <c r="H83" i="76"/>
  <c r="G83" i="76"/>
  <c r="F83" i="76"/>
  <c r="H82" i="76"/>
  <c r="G82" i="76"/>
  <c r="F82" i="76"/>
  <c r="H81" i="76"/>
  <c r="G81" i="76"/>
  <c r="F81" i="76"/>
  <c r="H80" i="76"/>
  <c r="G80" i="76"/>
  <c r="F80" i="76"/>
  <c r="H79" i="76"/>
  <c r="G79" i="76"/>
  <c r="F79" i="76"/>
  <c r="H78" i="76"/>
  <c r="G78" i="76"/>
  <c r="F78" i="76"/>
  <c r="H77" i="76"/>
  <c r="G77" i="76"/>
  <c r="F77" i="76"/>
  <c r="H76" i="76"/>
  <c r="G76" i="76"/>
  <c r="F76" i="76"/>
  <c r="H75" i="76"/>
  <c r="G75" i="76"/>
  <c r="F75" i="76"/>
  <c r="H74" i="76"/>
  <c r="G74" i="76"/>
  <c r="F74" i="76"/>
  <c r="H73" i="76"/>
  <c r="G73" i="76"/>
  <c r="F73" i="76"/>
  <c r="H72" i="76"/>
  <c r="G72" i="76"/>
  <c r="F72" i="76"/>
  <c r="H71" i="76"/>
  <c r="G71" i="76"/>
  <c r="F71" i="76"/>
  <c r="H70" i="76"/>
  <c r="G70" i="76"/>
  <c r="F70" i="76"/>
  <c r="H69" i="76"/>
  <c r="G69" i="76"/>
  <c r="F69" i="76"/>
  <c r="H68" i="76"/>
  <c r="G68" i="76"/>
  <c r="F68" i="76"/>
  <c r="H67" i="76"/>
  <c r="G67" i="76"/>
  <c r="F67" i="76"/>
  <c r="H66" i="76"/>
  <c r="G66" i="76"/>
  <c r="F66" i="76"/>
  <c r="H65" i="76"/>
  <c r="G65" i="76"/>
  <c r="F65" i="76"/>
  <c r="H64" i="76"/>
  <c r="G64" i="76"/>
  <c r="F64" i="76"/>
  <c r="H63" i="76"/>
  <c r="G63" i="76"/>
  <c r="F63" i="76"/>
  <c r="H62" i="76"/>
  <c r="G62" i="76"/>
  <c r="F62" i="76"/>
  <c r="H61" i="76"/>
  <c r="G61" i="76"/>
  <c r="F61" i="76"/>
  <c r="H60" i="76"/>
  <c r="G60" i="76"/>
  <c r="F60" i="76"/>
  <c r="H59" i="76"/>
  <c r="G59" i="76"/>
  <c r="F59" i="76"/>
  <c r="H58" i="76"/>
  <c r="G58" i="76"/>
  <c r="F58" i="76"/>
  <c r="H57" i="76"/>
  <c r="G57" i="76"/>
  <c r="F57" i="76"/>
  <c r="H56" i="76"/>
  <c r="G56" i="76"/>
  <c r="F56" i="76"/>
  <c r="H55" i="76"/>
  <c r="G55" i="76"/>
  <c r="F55" i="76"/>
  <c r="H54" i="76"/>
  <c r="G54" i="76"/>
  <c r="F54" i="76"/>
  <c r="H53" i="76"/>
  <c r="G53" i="76"/>
  <c r="F53" i="76"/>
  <c r="H52" i="76"/>
  <c r="G52" i="76"/>
  <c r="F52" i="76"/>
  <c r="H51" i="76"/>
  <c r="G51" i="76"/>
  <c r="F51" i="76"/>
  <c r="H50" i="76"/>
  <c r="G50" i="76"/>
  <c r="F50" i="76"/>
  <c r="H49" i="76"/>
  <c r="G49" i="76"/>
  <c r="F49" i="76"/>
  <c r="H48" i="76"/>
  <c r="G48" i="76"/>
  <c r="F48" i="76"/>
  <c r="H47" i="76"/>
  <c r="G47" i="76"/>
  <c r="F47" i="76"/>
  <c r="H46" i="76"/>
  <c r="G46" i="76"/>
  <c r="F46" i="76"/>
  <c r="H45" i="76"/>
  <c r="G45" i="76"/>
  <c r="F45" i="76"/>
  <c r="H44" i="76"/>
  <c r="G44" i="76"/>
  <c r="F44" i="76"/>
  <c r="H43" i="76"/>
  <c r="G43" i="76"/>
  <c r="F43" i="76"/>
  <c r="H42" i="76"/>
  <c r="G42" i="76"/>
  <c r="F42" i="76"/>
  <c r="H41" i="76"/>
  <c r="G41" i="76"/>
  <c r="F41" i="76"/>
  <c r="H40" i="76"/>
  <c r="G40" i="76"/>
  <c r="F40" i="76"/>
  <c r="H39" i="76"/>
  <c r="G39" i="76"/>
  <c r="F39" i="76"/>
  <c r="H38" i="76"/>
  <c r="G38" i="76"/>
  <c r="F38" i="76"/>
  <c r="H37" i="76"/>
  <c r="G37" i="76"/>
  <c r="F37" i="76"/>
  <c r="H36" i="76"/>
  <c r="G36" i="76"/>
  <c r="F36" i="76"/>
  <c r="H35" i="76"/>
  <c r="G35" i="76"/>
  <c r="F35" i="76"/>
  <c r="H34" i="76"/>
  <c r="G34" i="76"/>
  <c r="F34" i="76"/>
  <c r="H33" i="76"/>
  <c r="G33" i="76"/>
  <c r="F33" i="76"/>
  <c r="H32" i="76"/>
  <c r="G32" i="76"/>
  <c r="F32" i="76"/>
  <c r="H31" i="76"/>
  <c r="G31" i="76"/>
  <c r="F31" i="76"/>
  <c r="H30" i="76"/>
  <c r="G30" i="76"/>
  <c r="F30" i="76"/>
  <c r="H29" i="76"/>
  <c r="G29" i="76"/>
  <c r="F29" i="76"/>
  <c r="H28" i="76"/>
  <c r="G28" i="76"/>
  <c r="F28" i="76"/>
  <c r="H27" i="76"/>
  <c r="G27" i="76"/>
  <c r="F27" i="76"/>
  <c r="H26" i="76"/>
  <c r="G26" i="76"/>
  <c r="F26" i="76"/>
  <c r="H25" i="76"/>
  <c r="G25" i="76"/>
  <c r="F25" i="76"/>
  <c r="H24" i="76"/>
  <c r="G24" i="76"/>
  <c r="F24" i="76"/>
  <c r="H23" i="76"/>
  <c r="G23" i="76"/>
  <c r="F23" i="76"/>
  <c r="H22" i="76"/>
  <c r="G22" i="76"/>
  <c r="F22" i="76"/>
  <c r="H21" i="76"/>
  <c r="G21" i="76"/>
  <c r="F21" i="76"/>
  <c r="H20" i="76"/>
  <c r="G20" i="76"/>
  <c r="F20" i="76"/>
  <c r="H19" i="76"/>
  <c r="G19" i="76"/>
  <c r="F19" i="76"/>
  <c r="H18" i="76"/>
  <c r="G18" i="76"/>
  <c r="F18" i="76"/>
  <c r="H17" i="76"/>
  <c r="G17" i="76"/>
  <c r="F17" i="76"/>
  <c r="H16" i="76"/>
  <c r="G16" i="76"/>
  <c r="F16" i="76"/>
  <c r="H15" i="76"/>
  <c r="G15" i="76"/>
  <c r="F15" i="76"/>
  <c r="H14" i="76"/>
  <c r="G14" i="76"/>
  <c r="F14" i="76"/>
  <c r="H13" i="76"/>
  <c r="G13" i="76"/>
  <c r="F13" i="76"/>
  <c r="H12" i="76"/>
  <c r="G12" i="76"/>
  <c r="F12" i="76"/>
  <c r="H11" i="76"/>
  <c r="G11" i="76"/>
  <c r="F11" i="76"/>
  <c r="E5" i="76"/>
  <c r="E4" i="76"/>
  <c r="G182" i="75"/>
  <c r="H181" i="75"/>
  <c r="G181" i="75"/>
  <c r="F181" i="75"/>
  <c r="H180" i="75"/>
  <c r="G180" i="75"/>
  <c r="F180" i="75"/>
  <c r="H179" i="75"/>
  <c r="G179" i="75"/>
  <c r="F179" i="75"/>
  <c r="H178" i="75"/>
  <c r="G178" i="75"/>
  <c r="F178" i="75"/>
  <c r="H177" i="75"/>
  <c r="G177" i="75"/>
  <c r="F177" i="75"/>
  <c r="H176" i="75"/>
  <c r="G176" i="75"/>
  <c r="F176" i="75"/>
  <c r="H175" i="75"/>
  <c r="G175" i="75"/>
  <c r="F175" i="75"/>
  <c r="H174" i="75"/>
  <c r="G174" i="75"/>
  <c r="F174" i="75"/>
  <c r="H173" i="75"/>
  <c r="G173" i="75"/>
  <c r="F173" i="75"/>
  <c r="H172" i="75"/>
  <c r="G172" i="75"/>
  <c r="F172" i="75"/>
  <c r="H171" i="75"/>
  <c r="G171" i="75"/>
  <c r="F171" i="75"/>
  <c r="H170" i="75"/>
  <c r="G170" i="75"/>
  <c r="F170" i="75"/>
  <c r="H169" i="75"/>
  <c r="G169" i="75"/>
  <c r="F169" i="75"/>
  <c r="H168" i="75"/>
  <c r="G168" i="75"/>
  <c r="F168" i="75"/>
  <c r="H167" i="75"/>
  <c r="G167" i="75"/>
  <c r="F167" i="75"/>
  <c r="H166" i="75"/>
  <c r="G166" i="75"/>
  <c r="F166" i="75"/>
  <c r="H165" i="75"/>
  <c r="G165" i="75"/>
  <c r="F165" i="75"/>
  <c r="H164" i="75"/>
  <c r="G164" i="75"/>
  <c r="F164" i="75"/>
  <c r="H163" i="75"/>
  <c r="G163" i="75"/>
  <c r="F163" i="75"/>
  <c r="H162" i="75"/>
  <c r="G162" i="75"/>
  <c r="F162" i="75"/>
  <c r="H161" i="75"/>
  <c r="G161" i="75"/>
  <c r="F161" i="75"/>
  <c r="H160" i="75"/>
  <c r="G160" i="75"/>
  <c r="F160" i="75"/>
  <c r="H159" i="75"/>
  <c r="G159" i="75"/>
  <c r="F159" i="75"/>
  <c r="H158" i="75"/>
  <c r="G158" i="75"/>
  <c r="F158" i="75"/>
  <c r="H157" i="75"/>
  <c r="G157" i="75"/>
  <c r="F157" i="75"/>
  <c r="H156" i="75"/>
  <c r="G156" i="75"/>
  <c r="F156" i="75"/>
  <c r="H155" i="75"/>
  <c r="G155" i="75"/>
  <c r="F155" i="75"/>
  <c r="H154" i="75"/>
  <c r="G154" i="75"/>
  <c r="F154" i="75"/>
  <c r="H153" i="75"/>
  <c r="G153" i="75"/>
  <c r="F153" i="75"/>
  <c r="H152" i="75"/>
  <c r="G152" i="75"/>
  <c r="F152" i="75"/>
  <c r="H151" i="75"/>
  <c r="G151" i="75"/>
  <c r="F151" i="75"/>
  <c r="H150" i="75"/>
  <c r="G150" i="75"/>
  <c r="F150" i="75"/>
  <c r="H149" i="75"/>
  <c r="G149" i="75"/>
  <c r="F149" i="75"/>
  <c r="H148" i="75"/>
  <c r="G148" i="75"/>
  <c r="F148" i="75"/>
  <c r="H147" i="75"/>
  <c r="G147" i="75"/>
  <c r="F147" i="75"/>
  <c r="H146" i="75"/>
  <c r="G146" i="75"/>
  <c r="F146" i="75"/>
  <c r="H145" i="75"/>
  <c r="G145" i="75"/>
  <c r="F145" i="75"/>
  <c r="H144" i="75"/>
  <c r="G144" i="75"/>
  <c r="F144" i="75"/>
  <c r="H143" i="75"/>
  <c r="G143" i="75"/>
  <c r="F143" i="75"/>
  <c r="H142" i="75"/>
  <c r="G142" i="75"/>
  <c r="F142" i="75"/>
  <c r="H141" i="75"/>
  <c r="G141" i="75"/>
  <c r="F141" i="75"/>
  <c r="H140" i="75"/>
  <c r="G140" i="75"/>
  <c r="F140" i="75"/>
  <c r="H139" i="75"/>
  <c r="G139" i="75"/>
  <c r="F139" i="75"/>
  <c r="H138" i="75"/>
  <c r="G138" i="75"/>
  <c r="F138" i="75"/>
  <c r="H137" i="75"/>
  <c r="G137" i="75"/>
  <c r="F137" i="75"/>
  <c r="H136" i="75"/>
  <c r="G136" i="75"/>
  <c r="F136" i="75"/>
  <c r="H135" i="75"/>
  <c r="G135" i="75"/>
  <c r="F135" i="75"/>
  <c r="H134" i="75"/>
  <c r="G134" i="75"/>
  <c r="F134" i="75"/>
  <c r="H133" i="75"/>
  <c r="G133" i="75"/>
  <c r="F133" i="75"/>
  <c r="H132" i="75"/>
  <c r="G132" i="75"/>
  <c r="F132" i="75"/>
  <c r="H131" i="75"/>
  <c r="G131" i="75"/>
  <c r="F131" i="75"/>
  <c r="H130" i="75"/>
  <c r="G130" i="75"/>
  <c r="F130" i="75"/>
  <c r="H129" i="75"/>
  <c r="G129" i="75"/>
  <c r="F129" i="75"/>
  <c r="H128" i="75"/>
  <c r="G128" i="75"/>
  <c r="F128" i="75"/>
  <c r="H127" i="75"/>
  <c r="G127" i="75"/>
  <c r="F127" i="75"/>
  <c r="H126" i="75"/>
  <c r="G126" i="75"/>
  <c r="F126" i="75"/>
  <c r="H125" i="75"/>
  <c r="G125" i="75"/>
  <c r="F125" i="75"/>
  <c r="H124" i="75"/>
  <c r="G124" i="75"/>
  <c r="F124" i="75"/>
  <c r="H123" i="75"/>
  <c r="G123" i="75"/>
  <c r="F123" i="75"/>
  <c r="H122" i="75"/>
  <c r="G122" i="75"/>
  <c r="F122" i="75"/>
  <c r="H121" i="75"/>
  <c r="G121" i="75"/>
  <c r="F121" i="75"/>
  <c r="H120" i="75"/>
  <c r="G120" i="75"/>
  <c r="F120" i="75"/>
  <c r="H119" i="75"/>
  <c r="G119" i="75"/>
  <c r="F119" i="75"/>
  <c r="H118" i="75"/>
  <c r="G118" i="75"/>
  <c r="F118" i="75"/>
  <c r="H117" i="75"/>
  <c r="G117" i="75"/>
  <c r="F117" i="75"/>
  <c r="H116" i="75"/>
  <c r="G116" i="75"/>
  <c r="F116" i="75"/>
  <c r="H115" i="75"/>
  <c r="G115" i="75"/>
  <c r="F115" i="75"/>
  <c r="H114" i="75"/>
  <c r="G114" i="75"/>
  <c r="F114" i="75"/>
  <c r="H113" i="75"/>
  <c r="G113" i="75"/>
  <c r="F113" i="75"/>
  <c r="H112" i="75"/>
  <c r="G112" i="75"/>
  <c r="F112" i="75"/>
  <c r="H111" i="75"/>
  <c r="G111" i="75"/>
  <c r="F111" i="75"/>
  <c r="H110" i="75"/>
  <c r="G110" i="75"/>
  <c r="F110" i="75"/>
  <c r="H109" i="75"/>
  <c r="G109" i="75"/>
  <c r="F109" i="75"/>
  <c r="H108" i="75"/>
  <c r="G108" i="75"/>
  <c r="F108" i="75"/>
  <c r="H107" i="75"/>
  <c r="G107" i="75"/>
  <c r="F107" i="75"/>
  <c r="H106" i="75"/>
  <c r="G106" i="75"/>
  <c r="F106" i="75"/>
  <c r="H105" i="75"/>
  <c r="G105" i="75"/>
  <c r="F105" i="75"/>
  <c r="H104" i="75"/>
  <c r="G104" i="75"/>
  <c r="F104" i="75"/>
  <c r="H103" i="75"/>
  <c r="G103" i="75"/>
  <c r="F103" i="75"/>
  <c r="H102" i="75"/>
  <c r="G102" i="75"/>
  <c r="F102" i="75"/>
  <c r="H101" i="75"/>
  <c r="G101" i="75"/>
  <c r="F101" i="75"/>
  <c r="H100" i="75"/>
  <c r="G100" i="75"/>
  <c r="F100" i="75"/>
  <c r="H99" i="75"/>
  <c r="G99" i="75"/>
  <c r="F99" i="75"/>
  <c r="H98" i="75"/>
  <c r="G98" i="75"/>
  <c r="F98" i="75"/>
  <c r="H97" i="75"/>
  <c r="G97" i="75"/>
  <c r="F97" i="75"/>
  <c r="H96" i="75"/>
  <c r="G96" i="75"/>
  <c r="F96" i="75"/>
  <c r="H95" i="75"/>
  <c r="G95" i="75"/>
  <c r="F95" i="75"/>
  <c r="H94" i="75"/>
  <c r="G94" i="75"/>
  <c r="F94" i="75"/>
  <c r="H93" i="75"/>
  <c r="G93" i="75"/>
  <c r="F93" i="75"/>
  <c r="H92" i="75"/>
  <c r="G92" i="75"/>
  <c r="F92" i="75"/>
  <c r="H91" i="75"/>
  <c r="G91" i="75"/>
  <c r="F91" i="75"/>
  <c r="H90" i="75"/>
  <c r="G90" i="75"/>
  <c r="F90" i="75"/>
  <c r="H89" i="75"/>
  <c r="G89" i="75"/>
  <c r="F89" i="75"/>
  <c r="H88" i="75"/>
  <c r="G88" i="75"/>
  <c r="F88" i="75"/>
  <c r="H87" i="75"/>
  <c r="G87" i="75"/>
  <c r="F87" i="75"/>
  <c r="H86" i="75"/>
  <c r="G86" i="75"/>
  <c r="F86" i="75"/>
  <c r="H85" i="75"/>
  <c r="G85" i="75"/>
  <c r="F85" i="75"/>
  <c r="H84" i="75"/>
  <c r="G84" i="75"/>
  <c r="F84" i="75"/>
  <c r="H83" i="75"/>
  <c r="G83" i="75"/>
  <c r="F83" i="75"/>
  <c r="H82" i="75"/>
  <c r="G82" i="75"/>
  <c r="F82" i="75"/>
  <c r="H81" i="75"/>
  <c r="G81" i="75"/>
  <c r="F81" i="75"/>
  <c r="H80" i="75"/>
  <c r="G80" i="75"/>
  <c r="F80" i="75"/>
  <c r="H79" i="75"/>
  <c r="G79" i="75"/>
  <c r="F79" i="75"/>
  <c r="H78" i="75"/>
  <c r="G78" i="75"/>
  <c r="F78" i="75"/>
  <c r="H77" i="75"/>
  <c r="G77" i="75"/>
  <c r="F77" i="75"/>
  <c r="H76" i="75"/>
  <c r="G76" i="75"/>
  <c r="F76" i="75"/>
  <c r="H75" i="75"/>
  <c r="G75" i="75"/>
  <c r="F75" i="75"/>
  <c r="H74" i="75"/>
  <c r="G74" i="75"/>
  <c r="F74" i="75"/>
  <c r="H73" i="75"/>
  <c r="G73" i="75"/>
  <c r="F73" i="75"/>
  <c r="H72" i="75"/>
  <c r="G72" i="75"/>
  <c r="F72" i="75"/>
  <c r="H71" i="75"/>
  <c r="G71" i="75"/>
  <c r="F71" i="75"/>
  <c r="H70" i="75"/>
  <c r="G70" i="75"/>
  <c r="F70" i="75"/>
  <c r="H69" i="75"/>
  <c r="G69" i="75"/>
  <c r="F69" i="75"/>
  <c r="H68" i="75"/>
  <c r="G68" i="75"/>
  <c r="F68" i="75"/>
  <c r="H67" i="75"/>
  <c r="G67" i="75"/>
  <c r="F67" i="75"/>
  <c r="H66" i="75"/>
  <c r="G66" i="75"/>
  <c r="F66" i="75"/>
  <c r="H65" i="75"/>
  <c r="G65" i="75"/>
  <c r="F65" i="75"/>
  <c r="H64" i="75"/>
  <c r="G64" i="75"/>
  <c r="F64" i="75"/>
  <c r="H63" i="75"/>
  <c r="G63" i="75"/>
  <c r="F63" i="75"/>
  <c r="H62" i="75"/>
  <c r="G62" i="75"/>
  <c r="F62" i="75"/>
  <c r="H61" i="75"/>
  <c r="G61" i="75"/>
  <c r="F61" i="75"/>
  <c r="H60" i="75"/>
  <c r="G60" i="75"/>
  <c r="F60" i="75"/>
  <c r="H59" i="75"/>
  <c r="G59" i="75"/>
  <c r="F59" i="75"/>
  <c r="H58" i="75"/>
  <c r="G58" i="75"/>
  <c r="F58" i="75"/>
  <c r="H57" i="75"/>
  <c r="G57" i="75"/>
  <c r="F57" i="75"/>
  <c r="H56" i="75"/>
  <c r="G56" i="75"/>
  <c r="F56" i="75"/>
  <c r="H55" i="75"/>
  <c r="G55" i="75"/>
  <c r="F55" i="75"/>
  <c r="H54" i="75"/>
  <c r="G54" i="75"/>
  <c r="F54" i="75"/>
  <c r="H53" i="75"/>
  <c r="G53" i="75"/>
  <c r="F53" i="75"/>
  <c r="H52" i="75"/>
  <c r="G52" i="75"/>
  <c r="F52" i="75"/>
  <c r="H51" i="75"/>
  <c r="G51" i="75"/>
  <c r="F51" i="75"/>
  <c r="H50" i="75"/>
  <c r="G50" i="75"/>
  <c r="F50" i="75"/>
  <c r="H49" i="75"/>
  <c r="G49" i="75"/>
  <c r="F49" i="75"/>
  <c r="H48" i="75"/>
  <c r="G48" i="75"/>
  <c r="F48" i="75"/>
  <c r="H47" i="75"/>
  <c r="G47" i="75"/>
  <c r="F47" i="75"/>
  <c r="H46" i="75"/>
  <c r="G46" i="75"/>
  <c r="F46" i="75"/>
  <c r="H45" i="75"/>
  <c r="G45" i="75"/>
  <c r="F45" i="75"/>
  <c r="H44" i="75"/>
  <c r="G44" i="75"/>
  <c r="F44" i="75"/>
  <c r="H43" i="75"/>
  <c r="G43" i="75"/>
  <c r="F43" i="75"/>
  <c r="H42" i="75"/>
  <c r="G42" i="75"/>
  <c r="F42" i="75"/>
  <c r="H41" i="75"/>
  <c r="G41" i="75"/>
  <c r="F41" i="75"/>
  <c r="H40" i="75"/>
  <c r="G40" i="75"/>
  <c r="F40" i="75"/>
  <c r="H39" i="75"/>
  <c r="G39" i="75"/>
  <c r="F39" i="75"/>
  <c r="H38" i="75"/>
  <c r="G38" i="75"/>
  <c r="F38" i="75"/>
  <c r="H37" i="75"/>
  <c r="G37" i="75"/>
  <c r="F37" i="75"/>
  <c r="H36" i="75"/>
  <c r="G36" i="75"/>
  <c r="F36" i="75"/>
  <c r="H35" i="75"/>
  <c r="G35" i="75"/>
  <c r="F35" i="75"/>
  <c r="H34" i="75"/>
  <c r="G34" i="75"/>
  <c r="F34" i="75"/>
  <c r="H33" i="75"/>
  <c r="G33" i="75"/>
  <c r="F33" i="75"/>
  <c r="H32" i="75"/>
  <c r="G32" i="75"/>
  <c r="F32" i="75"/>
  <c r="H31" i="75"/>
  <c r="G31" i="75"/>
  <c r="F31" i="75"/>
  <c r="H30" i="75"/>
  <c r="G30" i="75"/>
  <c r="F30" i="75"/>
  <c r="H29" i="75"/>
  <c r="G29" i="75"/>
  <c r="F29" i="75"/>
  <c r="H28" i="75"/>
  <c r="G28" i="75"/>
  <c r="F28" i="75"/>
  <c r="H27" i="75"/>
  <c r="G27" i="75"/>
  <c r="F27" i="75"/>
  <c r="H26" i="75"/>
  <c r="G26" i="75"/>
  <c r="F26" i="75"/>
  <c r="H25" i="75"/>
  <c r="G25" i="75"/>
  <c r="F25" i="75"/>
  <c r="H24" i="75"/>
  <c r="G24" i="75"/>
  <c r="F24" i="75"/>
  <c r="H23" i="75"/>
  <c r="G23" i="75"/>
  <c r="F23" i="75"/>
  <c r="H22" i="75"/>
  <c r="G22" i="75"/>
  <c r="F22" i="75"/>
  <c r="H21" i="75"/>
  <c r="G21" i="75"/>
  <c r="F21" i="75"/>
  <c r="H20" i="75"/>
  <c r="G20" i="75"/>
  <c r="F20" i="75"/>
  <c r="H19" i="75"/>
  <c r="G19" i="75"/>
  <c r="F19" i="75"/>
  <c r="H18" i="75"/>
  <c r="G18" i="75"/>
  <c r="F18" i="75"/>
  <c r="H17" i="75"/>
  <c r="G17" i="75"/>
  <c r="F17" i="75"/>
  <c r="H16" i="75"/>
  <c r="G16" i="75"/>
  <c r="F16" i="75"/>
  <c r="H15" i="75"/>
  <c r="G15" i="75"/>
  <c r="F15" i="75"/>
  <c r="H14" i="75"/>
  <c r="G14" i="75"/>
  <c r="F14" i="75"/>
  <c r="H13" i="75"/>
  <c r="G13" i="75"/>
  <c r="F13" i="75"/>
  <c r="H12" i="75"/>
  <c r="G12" i="75"/>
  <c r="F12" i="75"/>
  <c r="H11" i="75"/>
  <c r="G11" i="75"/>
  <c r="F11" i="75"/>
  <c r="E5" i="75"/>
  <c r="E4" i="75"/>
  <c r="G182" i="74"/>
  <c r="H181" i="74"/>
  <c r="G181" i="74"/>
  <c r="F181" i="74"/>
  <c r="H180" i="74"/>
  <c r="G180" i="74"/>
  <c r="F180" i="74"/>
  <c r="H179" i="74"/>
  <c r="G179" i="74"/>
  <c r="F179" i="74"/>
  <c r="H178" i="74"/>
  <c r="G178" i="74"/>
  <c r="F178" i="74"/>
  <c r="H177" i="74"/>
  <c r="G177" i="74"/>
  <c r="F177" i="74"/>
  <c r="H176" i="74"/>
  <c r="G176" i="74"/>
  <c r="F176" i="74"/>
  <c r="H175" i="74"/>
  <c r="G175" i="74"/>
  <c r="F175" i="74"/>
  <c r="H174" i="74"/>
  <c r="G174" i="74"/>
  <c r="F174" i="74"/>
  <c r="H173" i="74"/>
  <c r="G173" i="74"/>
  <c r="F173" i="74"/>
  <c r="H172" i="74"/>
  <c r="G172" i="74"/>
  <c r="F172" i="74"/>
  <c r="H171" i="74"/>
  <c r="G171" i="74"/>
  <c r="F171" i="74"/>
  <c r="H170" i="74"/>
  <c r="G170" i="74"/>
  <c r="F170" i="74"/>
  <c r="H169" i="74"/>
  <c r="G169" i="74"/>
  <c r="F169" i="74"/>
  <c r="H168" i="74"/>
  <c r="G168" i="74"/>
  <c r="F168" i="74"/>
  <c r="H167" i="74"/>
  <c r="G167" i="74"/>
  <c r="F167" i="74"/>
  <c r="H166" i="74"/>
  <c r="G166" i="74"/>
  <c r="F166" i="74"/>
  <c r="H165" i="74"/>
  <c r="G165" i="74"/>
  <c r="F165" i="74"/>
  <c r="H164" i="74"/>
  <c r="G164" i="74"/>
  <c r="F164" i="74"/>
  <c r="H163" i="74"/>
  <c r="G163" i="74"/>
  <c r="F163" i="74"/>
  <c r="H162" i="74"/>
  <c r="G162" i="74"/>
  <c r="F162" i="74"/>
  <c r="H161" i="74"/>
  <c r="G161" i="74"/>
  <c r="F161" i="74"/>
  <c r="H160" i="74"/>
  <c r="G160" i="74"/>
  <c r="F160" i="74"/>
  <c r="H159" i="74"/>
  <c r="G159" i="74"/>
  <c r="F159" i="74"/>
  <c r="H158" i="74"/>
  <c r="G158" i="74"/>
  <c r="F158" i="74"/>
  <c r="H157" i="74"/>
  <c r="G157" i="74"/>
  <c r="F157" i="74"/>
  <c r="H156" i="74"/>
  <c r="G156" i="74"/>
  <c r="F156" i="74"/>
  <c r="H155" i="74"/>
  <c r="G155" i="74"/>
  <c r="F155" i="74"/>
  <c r="H154" i="74"/>
  <c r="G154" i="74"/>
  <c r="F154" i="74"/>
  <c r="H153" i="74"/>
  <c r="G153" i="74"/>
  <c r="F153" i="74"/>
  <c r="H152" i="74"/>
  <c r="G152" i="74"/>
  <c r="F152" i="74"/>
  <c r="H151" i="74"/>
  <c r="G151" i="74"/>
  <c r="F151" i="74"/>
  <c r="H150" i="74"/>
  <c r="G150" i="74"/>
  <c r="F150" i="74"/>
  <c r="H149" i="74"/>
  <c r="G149" i="74"/>
  <c r="F149" i="74"/>
  <c r="H148" i="74"/>
  <c r="G148" i="74"/>
  <c r="F148" i="74"/>
  <c r="H147" i="74"/>
  <c r="G147" i="74"/>
  <c r="F147" i="74"/>
  <c r="H146" i="74"/>
  <c r="G146" i="74"/>
  <c r="F146" i="74"/>
  <c r="H145" i="74"/>
  <c r="G145" i="74"/>
  <c r="F145" i="74"/>
  <c r="H144" i="74"/>
  <c r="G144" i="74"/>
  <c r="F144" i="74"/>
  <c r="H143" i="74"/>
  <c r="G143" i="74"/>
  <c r="F143" i="74"/>
  <c r="H142" i="74"/>
  <c r="G142" i="74"/>
  <c r="F142" i="74"/>
  <c r="H141" i="74"/>
  <c r="G141" i="74"/>
  <c r="F141" i="74"/>
  <c r="H140" i="74"/>
  <c r="G140" i="74"/>
  <c r="F140" i="74"/>
  <c r="H139" i="74"/>
  <c r="G139" i="74"/>
  <c r="F139" i="74"/>
  <c r="H138" i="74"/>
  <c r="G138" i="74"/>
  <c r="F138" i="74"/>
  <c r="H137" i="74"/>
  <c r="G137" i="74"/>
  <c r="F137" i="74"/>
  <c r="H136" i="74"/>
  <c r="G136" i="74"/>
  <c r="F136" i="74"/>
  <c r="H135" i="74"/>
  <c r="G135" i="74"/>
  <c r="F135" i="74"/>
  <c r="H134" i="74"/>
  <c r="G134" i="74"/>
  <c r="F134" i="74"/>
  <c r="H133" i="74"/>
  <c r="G133" i="74"/>
  <c r="F133" i="74"/>
  <c r="H132" i="74"/>
  <c r="G132" i="74"/>
  <c r="F132" i="74"/>
  <c r="H131" i="74"/>
  <c r="G131" i="74"/>
  <c r="F131" i="74"/>
  <c r="H130" i="74"/>
  <c r="G130" i="74"/>
  <c r="F130" i="74"/>
  <c r="H129" i="74"/>
  <c r="G129" i="74"/>
  <c r="F129" i="74"/>
  <c r="H128" i="74"/>
  <c r="G128" i="74"/>
  <c r="F128" i="74"/>
  <c r="H127" i="74"/>
  <c r="G127" i="74"/>
  <c r="F127" i="74"/>
  <c r="H126" i="74"/>
  <c r="G126" i="74"/>
  <c r="F126" i="74"/>
  <c r="H125" i="74"/>
  <c r="G125" i="74"/>
  <c r="F125" i="74"/>
  <c r="H124" i="74"/>
  <c r="G124" i="74"/>
  <c r="F124" i="74"/>
  <c r="H123" i="74"/>
  <c r="G123" i="74"/>
  <c r="F123" i="74"/>
  <c r="H122" i="74"/>
  <c r="G122" i="74"/>
  <c r="F122" i="74"/>
  <c r="H121" i="74"/>
  <c r="G121" i="74"/>
  <c r="F121" i="74"/>
  <c r="H120" i="74"/>
  <c r="G120" i="74"/>
  <c r="F120" i="74"/>
  <c r="H119" i="74"/>
  <c r="G119" i="74"/>
  <c r="F119" i="74"/>
  <c r="H118" i="74"/>
  <c r="G118" i="74"/>
  <c r="F118" i="74"/>
  <c r="H117" i="74"/>
  <c r="G117" i="74"/>
  <c r="F117" i="74"/>
  <c r="H116" i="74"/>
  <c r="G116" i="74"/>
  <c r="F116" i="74"/>
  <c r="H115" i="74"/>
  <c r="G115" i="74"/>
  <c r="F115" i="74"/>
  <c r="H114" i="74"/>
  <c r="G114" i="74"/>
  <c r="F114" i="74"/>
  <c r="H113" i="74"/>
  <c r="G113" i="74"/>
  <c r="F113" i="74"/>
  <c r="H112" i="74"/>
  <c r="G112" i="74"/>
  <c r="F112" i="74"/>
  <c r="H111" i="74"/>
  <c r="G111" i="74"/>
  <c r="F111" i="74"/>
  <c r="H110" i="74"/>
  <c r="G110" i="74"/>
  <c r="F110" i="74"/>
  <c r="H109" i="74"/>
  <c r="G109" i="74"/>
  <c r="F109" i="74"/>
  <c r="H108" i="74"/>
  <c r="G108" i="74"/>
  <c r="F108" i="74"/>
  <c r="H107" i="74"/>
  <c r="G107" i="74"/>
  <c r="F107" i="74"/>
  <c r="H106" i="74"/>
  <c r="G106" i="74"/>
  <c r="F106" i="74"/>
  <c r="H105" i="74"/>
  <c r="G105" i="74"/>
  <c r="F105" i="74"/>
  <c r="H104" i="74"/>
  <c r="G104" i="74"/>
  <c r="F104" i="74"/>
  <c r="H103" i="74"/>
  <c r="G103" i="74"/>
  <c r="F103" i="74"/>
  <c r="H102" i="74"/>
  <c r="G102" i="74"/>
  <c r="F102" i="74"/>
  <c r="H101" i="74"/>
  <c r="G101" i="74"/>
  <c r="F101" i="74"/>
  <c r="H100" i="74"/>
  <c r="G100" i="74"/>
  <c r="F100" i="74"/>
  <c r="H99" i="74"/>
  <c r="G99" i="74"/>
  <c r="F99" i="74"/>
  <c r="H98" i="74"/>
  <c r="G98" i="74"/>
  <c r="F98" i="74"/>
  <c r="H97" i="74"/>
  <c r="G97" i="74"/>
  <c r="F97" i="74"/>
  <c r="H96" i="74"/>
  <c r="G96" i="74"/>
  <c r="F96" i="74"/>
  <c r="H95" i="74"/>
  <c r="G95" i="74"/>
  <c r="F95" i="74"/>
  <c r="H94" i="74"/>
  <c r="G94" i="74"/>
  <c r="F94" i="74"/>
  <c r="H93" i="74"/>
  <c r="G93" i="74"/>
  <c r="F93" i="74"/>
  <c r="H92" i="74"/>
  <c r="G92" i="74"/>
  <c r="F92" i="74"/>
  <c r="H91" i="74"/>
  <c r="G91" i="74"/>
  <c r="F91" i="74"/>
  <c r="H90" i="74"/>
  <c r="G90" i="74"/>
  <c r="F90" i="74"/>
  <c r="H89" i="74"/>
  <c r="G89" i="74"/>
  <c r="F89" i="74"/>
  <c r="H88" i="74"/>
  <c r="G88" i="74"/>
  <c r="F88" i="74"/>
  <c r="H87" i="74"/>
  <c r="G87" i="74"/>
  <c r="F87" i="74"/>
  <c r="H86" i="74"/>
  <c r="G86" i="74"/>
  <c r="F86" i="74"/>
  <c r="H85" i="74"/>
  <c r="G85" i="74"/>
  <c r="F85" i="74"/>
  <c r="H84" i="74"/>
  <c r="G84" i="74"/>
  <c r="F84" i="74"/>
  <c r="H83" i="74"/>
  <c r="G83" i="74"/>
  <c r="F83" i="74"/>
  <c r="H82" i="74"/>
  <c r="G82" i="74"/>
  <c r="F82" i="74"/>
  <c r="H81" i="74"/>
  <c r="G81" i="74"/>
  <c r="F81" i="74"/>
  <c r="H80" i="74"/>
  <c r="G80" i="74"/>
  <c r="F80" i="74"/>
  <c r="H79" i="74"/>
  <c r="G79" i="74"/>
  <c r="F79" i="74"/>
  <c r="H78" i="74"/>
  <c r="G78" i="74"/>
  <c r="F78" i="74"/>
  <c r="H77" i="74"/>
  <c r="G77" i="74"/>
  <c r="F77" i="74"/>
  <c r="H76" i="74"/>
  <c r="G76" i="74"/>
  <c r="F76" i="74"/>
  <c r="H75" i="74"/>
  <c r="G75" i="74"/>
  <c r="F75" i="74"/>
  <c r="H74" i="74"/>
  <c r="G74" i="74"/>
  <c r="F74" i="74"/>
  <c r="H73" i="74"/>
  <c r="G73" i="74"/>
  <c r="F73" i="74"/>
  <c r="H72" i="74"/>
  <c r="G72" i="74"/>
  <c r="F72" i="74"/>
  <c r="H71" i="74"/>
  <c r="G71" i="74"/>
  <c r="F71" i="74"/>
  <c r="H70" i="74"/>
  <c r="G70" i="74"/>
  <c r="F70" i="74"/>
  <c r="H69" i="74"/>
  <c r="G69" i="74"/>
  <c r="F69" i="74"/>
  <c r="H68" i="74"/>
  <c r="G68" i="74"/>
  <c r="F68" i="74"/>
  <c r="H67" i="74"/>
  <c r="G67" i="74"/>
  <c r="F67" i="74"/>
  <c r="H66" i="74"/>
  <c r="G66" i="74"/>
  <c r="F66" i="74"/>
  <c r="H65" i="74"/>
  <c r="G65" i="74"/>
  <c r="F65" i="74"/>
  <c r="H64" i="74"/>
  <c r="G64" i="74"/>
  <c r="F64" i="74"/>
  <c r="H63" i="74"/>
  <c r="G63" i="74"/>
  <c r="F63" i="74"/>
  <c r="H62" i="74"/>
  <c r="G62" i="74"/>
  <c r="F62" i="74"/>
  <c r="H61" i="74"/>
  <c r="G61" i="74"/>
  <c r="F61" i="74"/>
  <c r="H60" i="74"/>
  <c r="G60" i="74"/>
  <c r="F60" i="74"/>
  <c r="H59" i="74"/>
  <c r="G59" i="74"/>
  <c r="F59" i="74"/>
  <c r="H58" i="74"/>
  <c r="G58" i="74"/>
  <c r="F58" i="74"/>
  <c r="H57" i="74"/>
  <c r="G57" i="74"/>
  <c r="F57" i="74"/>
  <c r="H56" i="74"/>
  <c r="G56" i="74"/>
  <c r="F56" i="74"/>
  <c r="H55" i="74"/>
  <c r="G55" i="74"/>
  <c r="F55" i="74"/>
  <c r="H54" i="74"/>
  <c r="G54" i="74"/>
  <c r="F54" i="74"/>
  <c r="H53" i="74"/>
  <c r="G53" i="74"/>
  <c r="F53" i="74"/>
  <c r="H52" i="74"/>
  <c r="G52" i="74"/>
  <c r="F52" i="74"/>
  <c r="H51" i="74"/>
  <c r="G51" i="74"/>
  <c r="F51" i="74"/>
  <c r="H50" i="74"/>
  <c r="G50" i="74"/>
  <c r="F50" i="74"/>
  <c r="H49" i="74"/>
  <c r="G49" i="74"/>
  <c r="F49" i="74"/>
  <c r="H48" i="74"/>
  <c r="G48" i="74"/>
  <c r="F48" i="74"/>
  <c r="H47" i="74"/>
  <c r="G47" i="74"/>
  <c r="F47" i="74"/>
  <c r="H46" i="74"/>
  <c r="G46" i="74"/>
  <c r="F46" i="74"/>
  <c r="H45" i="74"/>
  <c r="G45" i="74"/>
  <c r="F45" i="74"/>
  <c r="H44" i="74"/>
  <c r="G44" i="74"/>
  <c r="F44" i="74"/>
  <c r="H43" i="74"/>
  <c r="G43" i="74"/>
  <c r="F43" i="74"/>
  <c r="H42" i="74"/>
  <c r="G42" i="74"/>
  <c r="F42" i="74"/>
  <c r="H41" i="74"/>
  <c r="G41" i="74"/>
  <c r="F41" i="74"/>
  <c r="H40" i="74"/>
  <c r="G40" i="74"/>
  <c r="F40" i="74"/>
  <c r="H39" i="74"/>
  <c r="G39" i="74"/>
  <c r="F39" i="74"/>
  <c r="H38" i="74"/>
  <c r="G38" i="74"/>
  <c r="F38" i="74"/>
  <c r="H37" i="74"/>
  <c r="G37" i="74"/>
  <c r="F37" i="74"/>
  <c r="H36" i="74"/>
  <c r="G36" i="74"/>
  <c r="F36" i="74"/>
  <c r="H35" i="74"/>
  <c r="G35" i="74"/>
  <c r="F35" i="74"/>
  <c r="H34" i="74"/>
  <c r="G34" i="74"/>
  <c r="F34" i="74"/>
  <c r="H33" i="74"/>
  <c r="G33" i="74"/>
  <c r="F33" i="74"/>
  <c r="H32" i="74"/>
  <c r="G32" i="74"/>
  <c r="F32" i="74"/>
  <c r="H31" i="74"/>
  <c r="G31" i="74"/>
  <c r="F31" i="74"/>
  <c r="H30" i="74"/>
  <c r="G30" i="74"/>
  <c r="F30" i="74"/>
  <c r="H29" i="74"/>
  <c r="G29" i="74"/>
  <c r="F29" i="74"/>
  <c r="H28" i="74"/>
  <c r="G28" i="74"/>
  <c r="F28" i="74"/>
  <c r="H27" i="74"/>
  <c r="G27" i="74"/>
  <c r="F27" i="74"/>
  <c r="H26" i="74"/>
  <c r="G26" i="74"/>
  <c r="F26" i="74"/>
  <c r="H25" i="74"/>
  <c r="G25" i="74"/>
  <c r="F25" i="74"/>
  <c r="H24" i="74"/>
  <c r="G24" i="74"/>
  <c r="F24" i="74"/>
  <c r="H23" i="74"/>
  <c r="G23" i="74"/>
  <c r="F23" i="74"/>
  <c r="H22" i="74"/>
  <c r="G22" i="74"/>
  <c r="F22" i="74"/>
  <c r="H21" i="74"/>
  <c r="G21" i="74"/>
  <c r="F21" i="74"/>
  <c r="H20" i="74"/>
  <c r="G20" i="74"/>
  <c r="F20" i="74"/>
  <c r="H19" i="74"/>
  <c r="G19" i="74"/>
  <c r="F19" i="74"/>
  <c r="H18" i="74"/>
  <c r="G18" i="74"/>
  <c r="F18" i="74"/>
  <c r="H17" i="74"/>
  <c r="G17" i="74"/>
  <c r="F17" i="74"/>
  <c r="H16" i="74"/>
  <c r="G16" i="74"/>
  <c r="F16" i="74"/>
  <c r="H15" i="74"/>
  <c r="G15" i="74"/>
  <c r="F15" i="74"/>
  <c r="H14" i="74"/>
  <c r="G14" i="74"/>
  <c r="F14" i="74"/>
  <c r="H13" i="74"/>
  <c r="G13" i="74"/>
  <c r="F13" i="74"/>
  <c r="H12" i="74"/>
  <c r="G12" i="74"/>
  <c r="F12" i="74"/>
  <c r="H11" i="74"/>
  <c r="G11" i="74"/>
  <c r="F11" i="74"/>
  <c r="E5" i="74"/>
  <c r="E4" i="74"/>
  <c r="G182" i="73"/>
  <c r="H181" i="73"/>
  <c r="G181" i="73"/>
  <c r="F181" i="73"/>
  <c r="H180" i="73"/>
  <c r="G180" i="73"/>
  <c r="F180" i="73"/>
  <c r="H179" i="73"/>
  <c r="G179" i="73"/>
  <c r="F179" i="73"/>
  <c r="H178" i="73"/>
  <c r="G178" i="73"/>
  <c r="F178" i="73"/>
  <c r="H177" i="73"/>
  <c r="G177" i="73"/>
  <c r="F177" i="73"/>
  <c r="H176" i="73"/>
  <c r="G176" i="73"/>
  <c r="F176" i="73"/>
  <c r="H175" i="73"/>
  <c r="G175" i="73"/>
  <c r="F175" i="73"/>
  <c r="H174" i="73"/>
  <c r="G174" i="73"/>
  <c r="F174" i="73"/>
  <c r="H173" i="73"/>
  <c r="G173" i="73"/>
  <c r="F173" i="73"/>
  <c r="H172" i="73"/>
  <c r="G172" i="73"/>
  <c r="F172" i="73"/>
  <c r="H171" i="73"/>
  <c r="G171" i="73"/>
  <c r="F171" i="73"/>
  <c r="H170" i="73"/>
  <c r="G170" i="73"/>
  <c r="F170" i="73"/>
  <c r="H169" i="73"/>
  <c r="G169" i="73"/>
  <c r="F169" i="73"/>
  <c r="H168" i="73"/>
  <c r="G168" i="73"/>
  <c r="F168" i="73"/>
  <c r="H167" i="73"/>
  <c r="G167" i="73"/>
  <c r="F167" i="73"/>
  <c r="H166" i="73"/>
  <c r="G166" i="73"/>
  <c r="F166" i="73"/>
  <c r="H165" i="73"/>
  <c r="G165" i="73"/>
  <c r="F165" i="73"/>
  <c r="H164" i="73"/>
  <c r="G164" i="73"/>
  <c r="F164" i="73"/>
  <c r="H163" i="73"/>
  <c r="G163" i="73"/>
  <c r="F163" i="73"/>
  <c r="H162" i="73"/>
  <c r="G162" i="73"/>
  <c r="F162" i="73"/>
  <c r="H161" i="73"/>
  <c r="G161" i="73"/>
  <c r="F161" i="73"/>
  <c r="H160" i="73"/>
  <c r="G160" i="73"/>
  <c r="F160" i="73"/>
  <c r="H159" i="73"/>
  <c r="G159" i="73"/>
  <c r="F159" i="73"/>
  <c r="H158" i="73"/>
  <c r="G158" i="73"/>
  <c r="F158" i="73"/>
  <c r="H157" i="73"/>
  <c r="G157" i="73"/>
  <c r="F157" i="73"/>
  <c r="H156" i="73"/>
  <c r="G156" i="73"/>
  <c r="F156" i="73"/>
  <c r="H155" i="73"/>
  <c r="G155" i="73"/>
  <c r="F155" i="73"/>
  <c r="H154" i="73"/>
  <c r="G154" i="73"/>
  <c r="F154" i="73"/>
  <c r="H153" i="73"/>
  <c r="G153" i="73"/>
  <c r="F153" i="73"/>
  <c r="H152" i="73"/>
  <c r="G152" i="73"/>
  <c r="F152" i="73"/>
  <c r="H151" i="73"/>
  <c r="G151" i="73"/>
  <c r="F151" i="73"/>
  <c r="H150" i="73"/>
  <c r="G150" i="73"/>
  <c r="F150" i="73"/>
  <c r="H149" i="73"/>
  <c r="G149" i="73"/>
  <c r="F149" i="73"/>
  <c r="H148" i="73"/>
  <c r="G148" i="73"/>
  <c r="F148" i="73"/>
  <c r="H147" i="73"/>
  <c r="G147" i="73"/>
  <c r="F147" i="73"/>
  <c r="H146" i="73"/>
  <c r="G146" i="73"/>
  <c r="F146" i="73"/>
  <c r="H145" i="73"/>
  <c r="G145" i="73"/>
  <c r="F145" i="73"/>
  <c r="H144" i="73"/>
  <c r="G144" i="73"/>
  <c r="F144" i="73"/>
  <c r="H143" i="73"/>
  <c r="G143" i="73"/>
  <c r="F143" i="73"/>
  <c r="H142" i="73"/>
  <c r="G142" i="73"/>
  <c r="F142" i="73"/>
  <c r="H141" i="73"/>
  <c r="G141" i="73"/>
  <c r="F141" i="73"/>
  <c r="H140" i="73"/>
  <c r="G140" i="73"/>
  <c r="F140" i="73"/>
  <c r="H139" i="73"/>
  <c r="G139" i="73"/>
  <c r="F139" i="73"/>
  <c r="H138" i="73"/>
  <c r="G138" i="73"/>
  <c r="F138" i="73"/>
  <c r="H137" i="73"/>
  <c r="G137" i="73"/>
  <c r="F137" i="73"/>
  <c r="H136" i="73"/>
  <c r="G136" i="73"/>
  <c r="F136" i="73"/>
  <c r="H135" i="73"/>
  <c r="G135" i="73"/>
  <c r="F135" i="73"/>
  <c r="H134" i="73"/>
  <c r="G134" i="73"/>
  <c r="F134" i="73"/>
  <c r="H133" i="73"/>
  <c r="G133" i="73"/>
  <c r="F133" i="73"/>
  <c r="H132" i="73"/>
  <c r="G132" i="73"/>
  <c r="F132" i="73"/>
  <c r="H131" i="73"/>
  <c r="G131" i="73"/>
  <c r="F131" i="73"/>
  <c r="H130" i="73"/>
  <c r="G130" i="73"/>
  <c r="F130" i="73"/>
  <c r="H129" i="73"/>
  <c r="G129" i="73"/>
  <c r="F129" i="73"/>
  <c r="H128" i="73"/>
  <c r="G128" i="73"/>
  <c r="F128" i="73"/>
  <c r="H127" i="73"/>
  <c r="G127" i="73"/>
  <c r="F127" i="73"/>
  <c r="H126" i="73"/>
  <c r="G126" i="73"/>
  <c r="F126" i="73"/>
  <c r="H125" i="73"/>
  <c r="G125" i="73"/>
  <c r="F125" i="73"/>
  <c r="H124" i="73"/>
  <c r="G124" i="73"/>
  <c r="F124" i="73"/>
  <c r="H123" i="73"/>
  <c r="G123" i="73"/>
  <c r="F123" i="73"/>
  <c r="H122" i="73"/>
  <c r="G122" i="73"/>
  <c r="F122" i="73"/>
  <c r="H121" i="73"/>
  <c r="G121" i="73"/>
  <c r="F121" i="73"/>
  <c r="H120" i="73"/>
  <c r="G120" i="73"/>
  <c r="F120" i="73"/>
  <c r="H119" i="73"/>
  <c r="G119" i="73"/>
  <c r="F119" i="73"/>
  <c r="H118" i="73"/>
  <c r="G118" i="73"/>
  <c r="F118" i="73"/>
  <c r="H117" i="73"/>
  <c r="G117" i="73"/>
  <c r="F117" i="73"/>
  <c r="H116" i="73"/>
  <c r="G116" i="73"/>
  <c r="F116" i="73"/>
  <c r="H115" i="73"/>
  <c r="G115" i="73"/>
  <c r="F115" i="73"/>
  <c r="H114" i="73"/>
  <c r="G114" i="73"/>
  <c r="F114" i="73"/>
  <c r="H113" i="73"/>
  <c r="G113" i="73"/>
  <c r="F113" i="73"/>
  <c r="H112" i="73"/>
  <c r="G112" i="73"/>
  <c r="F112" i="73"/>
  <c r="H111" i="73"/>
  <c r="G111" i="73"/>
  <c r="F111" i="73"/>
  <c r="H110" i="73"/>
  <c r="G110" i="73"/>
  <c r="F110" i="73"/>
  <c r="H109" i="73"/>
  <c r="G109" i="73"/>
  <c r="F109" i="73"/>
  <c r="H108" i="73"/>
  <c r="G108" i="73"/>
  <c r="F108" i="73"/>
  <c r="H107" i="73"/>
  <c r="G107" i="73"/>
  <c r="F107" i="73"/>
  <c r="H106" i="73"/>
  <c r="G106" i="73"/>
  <c r="F106" i="73"/>
  <c r="H105" i="73"/>
  <c r="G105" i="73"/>
  <c r="F105" i="73"/>
  <c r="H104" i="73"/>
  <c r="G104" i="73"/>
  <c r="F104" i="73"/>
  <c r="H103" i="73"/>
  <c r="G103" i="73"/>
  <c r="F103" i="73"/>
  <c r="H102" i="73"/>
  <c r="G102" i="73"/>
  <c r="F102" i="73"/>
  <c r="H101" i="73"/>
  <c r="G101" i="73"/>
  <c r="F101" i="73"/>
  <c r="H100" i="73"/>
  <c r="G100" i="73"/>
  <c r="F100" i="73"/>
  <c r="H99" i="73"/>
  <c r="G99" i="73"/>
  <c r="F99" i="73"/>
  <c r="H98" i="73"/>
  <c r="G98" i="73"/>
  <c r="F98" i="73"/>
  <c r="H97" i="73"/>
  <c r="G97" i="73"/>
  <c r="F97" i="73"/>
  <c r="H96" i="73"/>
  <c r="G96" i="73"/>
  <c r="F96" i="73"/>
  <c r="H95" i="73"/>
  <c r="G95" i="73"/>
  <c r="F95" i="73"/>
  <c r="H94" i="73"/>
  <c r="G94" i="73"/>
  <c r="F94" i="73"/>
  <c r="H93" i="73"/>
  <c r="G93" i="73"/>
  <c r="F93" i="73"/>
  <c r="H92" i="73"/>
  <c r="G92" i="73"/>
  <c r="F92" i="73"/>
  <c r="H91" i="73"/>
  <c r="G91" i="73"/>
  <c r="F91" i="73"/>
  <c r="H90" i="73"/>
  <c r="G90" i="73"/>
  <c r="F90" i="73"/>
  <c r="H89" i="73"/>
  <c r="G89" i="73"/>
  <c r="F89" i="73"/>
  <c r="H88" i="73"/>
  <c r="G88" i="73"/>
  <c r="F88" i="73"/>
  <c r="H87" i="73"/>
  <c r="G87" i="73"/>
  <c r="F87" i="73"/>
  <c r="H86" i="73"/>
  <c r="G86" i="73"/>
  <c r="F86" i="73"/>
  <c r="H85" i="73"/>
  <c r="G85" i="73"/>
  <c r="F85" i="73"/>
  <c r="H84" i="73"/>
  <c r="G84" i="73"/>
  <c r="F84" i="73"/>
  <c r="H83" i="73"/>
  <c r="G83" i="73"/>
  <c r="F83" i="73"/>
  <c r="H82" i="73"/>
  <c r="G82" i="73"/>
  <c r="F82" i="73"/>
  <c r="H81" i="73"/>
  <c r="G81" i="73"/>
  <c r="F81" i="73"/>
  <c r="H80" i="73"/>
  <c r="G80" i="73"/>
  <c r="F80" i="73"/>
  <c r="H79" i="73"/>
  <c r="G79" i="73"/>
  <c r="F79" i="73"/>
  <c r="H78" i="73"/>
  <c r="G78" i="73"/>
  <c r="F78" i="73"/>
  <c r="H77" i="73"/>
  <c r="G77" i="73"/>
  <c r="F77" i="73"/>
  <c r="H76" i="73"/>
  <c r="G76" i="73"/>
  <c r="F76" i="73"/>
  <c r="H75" i="73"/>
  <c r="G75" i="73"/>
  <c r="F75" i="73"/>
  <c r="H74" i="73"/>
  <c r="G74" i="73"/>
  <c r="F74" i="73"/>
  <c r="H73" i="73"/>
  <c r="G73" i="73"/>
  <c r="F73" i="73"/>
  <c r="H72" i="73"/>
  <c r="G72" i="73"/>
  <c r="F72" i="73"/>
  <c r="H71" i="73"/>
  <c r="G71" i="73"/>
  <c r="F71" i="73"/>
  <c r="H70" i="73"/>
  <c r="G70" i="73"/>
  <c r="F70" i="73"/>
  <c r="H69" i="73"/>
  <c r="G69" i="73"/>
  <c r="F69" i="73"/>
  <c r="H68" i="73"/>
  <c r="G68" i="73"/>
  <c r="F68" i="73"/>
  <c r="H67" i="73"/>
  <c r="G67" i="73"/>
  <c r="F67" i="73"/>
  <c r="H66" i="73"/>
  <c r="G66" i="73"/>
  <c r="F66" i="73"/>
  <c r="H65" i="73"/>
  <c r="G65" i="73"/>
  <c r="F65" i="73"/>
  <c r="H64" i="73"/>
  <c r="G64" i="73"/>
  <c r="F64" i="73"/>
  <c r="H63" i="73"/>
  <c r="G63" i="73"/>
  <c r="F63" i="73"/>
  <c r="H62" i="73"/>
  <c r="G62" i="73"/>
  <c r="F62" i="73"/>
  <c r="H61" i="73"/>
  <c r="G61" i="73"/>
  <c r="F61" i="73"/>
  <c r="H60" i="73"/>
  <c r="G60" i="73"/>
  <c r="F60" i="73"/>
  <c r="H59" i="73"/>
  <c r="G59" i="73"/>
  <c r="F59" i="73"/>
  <c r="H58" i="73"/>
  <c r="G58" i="73"/>
  <c r="F58" i="73"/>
  <c r="H57" i="73"/>
  <c r="G57" i="73"/>
  <c r="F57" i="73"/>
  <c r="H56" i="73"/>
  <c r="G56" i="73"/>
  <c r="F56" i="73"/>
  <c r="H55" i="73"/>
  <c r="G55" i="73"/>
  <c r="F55" i="73"/>
  <c r="H54" i="73"/>
  <c r="G54" i="73"/>
  <c r="F54" i="73"/>
  <c r="H53" i="73"/>
  <c r="G53" i="73"/>
  <c r="F53" i="73"/>
  <c r="H52" i="73"/>
  <c r="G52" i="73"/>
  <c r="F52" i="73"/>
  <c r="H51" i="73"/>
  <c r="G51" i="73"/>
  <c r="F51" i="73"/>
  <c r="H50" i="73"/>
  <c r="G50" i="73"/>
  <c r="F50" i="73"/>
  <c r="H49" i="73"/>
  <c r="G49" i="73"/>
  <c r="F49" i="73"/>
  <c r="H48" i="73"/>
  <c r="G48" i="73"/>
  <c r="F48" i="73"/>
  <c r="H47" i="73"/>
  <c r="G47" i="73"/>
  <c r="F47" i="73"/>
  <c r="H46" i="73"/>
  <c r="G46" i="73"/>
  <c r="F46" i="73"/>
  <c r="H45" i="73"/>
  <c r="G45" i="73"/>
  <c r="F45" i="73"/>
  <c r="H44" i="73"/>
  <c r="G44" i="73"/>
  <c r="F44" i="73"/>
  <c r="H43" i="73"/>
  <c r="G43" i="73"/>
  <c r="F43" i="73"/>
  <c r="H42" i="73"/>
  <c r="G42" i="73"/>
  <c r="F42" i="73"/>
  <c r="H41" i="73"/>
  <c r="G41" i="73"/>
  <c r="F41" i="73"/>
  <c r="H40" i="73"/>
  <c r="G40" i="73"/>
  <c r="F40" i="73"/>
  <c r="H39" i="73"/>
  <c r="G39" i="73"/>
  <c r="F39" i="73"/>
  <c r="H38" i="73"/>
  <c r="G38" i="73"/>
  <c r="F38" i="73"/>
  <c r="H37" i="73"/>
  <c r="G37" i="73"/>
  <c r="F37" i="73"/>
  <c r="H36" i="73"/>
  <c r="G36" i="73"/>
  <c r="F36" i="73"/>
  <c r="H35" i="73"/>
  <c r="G35" i="73"/>
  <c r="F35" i="73"/>
  <c r="H34" i="73"/>
  <c r="G34" i="73"/>
  <c r="F34" i="73"/>
  <c r="H33" i="73"/>
  <c r="G33" i="73"/>
  <c r="F33" i="73"/>
  <c r="H32" i="73"/>
  <c r="G32" i="73"/>
  <c r="F32" i="73"/>
  <c r="H31" i="73"/>
  <c r="G31" i="73"/>
  <c r="F31" i="73"/>
  <c r="H30" i="73"/>
  <c r="G30" i="73"/>
  <c r="F30" i="73"/>
  <c r="H29" i="73"/>
  <c r="G29" i="73"/>
  <c r="F29" i="73"/>
  <c r="H28" i="73"/>
  <c r="G28" i="73"/>
  <c r="F28" i="73"/>
  <c r="H27" i="73"/>
  <c r="G27" i="73"/>
  <c r="F27" i="73"/>
  <c r="H26" i="73"/>
  <c r="G26" i="73"/>
  <c r="F26" i="73"/>
  <c r="H25" i="73"/>
  <c r="G25" i="73"/>
  <c r="F25" i="73"/>
  <c r="H24" i="73"/>
  <c r="G24" i="73"/>
  <c r="F24" i="73"/>
  <c r="H23" i="73"/>
  <c r="G23" i="73"/>
  <c r="F23" i="73"/>
  <c r="H22" i="73"/>
  <c r="G22" i="73"/>
  <c r="F22" i="73"/>
  <c r="H21" i="73"/>
  <c r="G21" i="73"/>
  <c r="F21" i="73"/>
  <c r="H20" i="73"/>
  <c r="G20" i="73"/>
  <c r="F20" i="73"/>
  <c r="H19" i="73"/>
  <c r="G19" i="73"/>
  <c r="F19" i="73"/>
  <c r="H18" i="73"/>
  <c r="G18" i="73"/>
  <c r="F18" i="73"/>
  <c r="H17" i="73"/>
  <c r="G17" i="73"/>
  <c r="F17" i="73"/>
  <c r="H16" i="73"/>
  <c r="G16" i="73"/>
  <c r="F16" i="73"/>
  <c r="H15" i="73"/>
  <c r="G15" i="73"/>
  <c r="F15" i="73"/>
  <c r="H14" i="73"/>
  <c r="G14" i="73"/>
  <c r="F14" i="73"/>
  <c r="H13" i="73"/>
  <c r="G13" i="73"/>
  <c r="F13" i="73"/>
  <c r="H12" i="73"/>
  <c r="G12" i="73"/>
  <c r="F12" i="73"/>
  <c r="H11" i="73"/>
  <c r="G11" i="73"/>
  <c r="F11" i="73"/>
  <c r="E5" i="73"/>
  <c r="E4" i="73"/>
  <c r="G182" i="72"/>
  <c r="H181" i="72"/>
  <c r="G181" i="72"/>
  <c r="F181" i="72"/>
  <c r="H180" i="72"/>
  <c r="G180" i="72"/>
  <c r="F180" i="72"/>
  <c r="H179" i="72"/>
  <c r="G179" i="72"/>
  <c r="F179" i="72"/>
  <c r="H178" i="72"/>
  <c r="G178" i="72"/>
  <c r="F178" i="72"/>
  <c r="H177" i="72"/>
  <c r="G177" i="72"/>
  <c r="F177" i="72"/>
  <c r="H176" i="72"/>
  <c r="G176" i="72"/>
  <c r="F176" i="72"/>
  <c r="H175" i="72"/>
  <c r="G175" i="72"/>
  <c r="F175" i="72"/>
  <c r="H174" i="72"/>
  <c r="G174" i="72"/>
  <c r="F174" i="72"/>
  <c r="H173" i="72"/>
  <c r="G173" i="72"/>
  <c r="F173" i="72"/>
  <c r="H172" i="72"/>
  <c r="G172" i="72"/>
  <c r="F172" i="72"/>
  <c r="H171" i="72"/>
  <c r="G171" i="72"/>
  <c r="F171" i="72"/>
  <c r="H170" i="72"/>
  <c r="G170" i="72"/>
  <c r="F170" i="72"/>
  <c r="H169" i="72"/>
  <c r="G169" i="72"/>
  <c r="F169" i="72"/>
  <c r="H168" i="72"/>
  <c r="G168" i="72"/>
  <c r="F168" i="72"/>
  <c r="H167" i="72"/>
  <c r="G167" i="72"/>
  <c r="F167" i="72"/>
  <c r="H166" i="72"/>
  <c r="G166" i="72"/>
  <c r="F166" i="72"/>
  <c r="H165" i="72"/>
  <c r="G165" i="72"/>
  <c r="F165" i="72"/>
  <c r="H164" i="72"/>
  <c r="G164" i="72"/>
  <c r="F164" i="72"/>
  <c r="H163" i="72"/>
  <c r="G163" i="72"/>
  <c r="F163" i="72"/>
  <c r="H162" i="72"/>
  <c r="G162" i="72"/>
  <c r="F162" i="72"/>
  <c r="H161" i="72"/>
  <c r="G161" i="72"/>
  <c r="F161" i="72"/>
  <c r="H160" i="72"/>
  <c r="G160" i="72"/>
  <c r="F160" i="72"/>
  <c r="H159" i="72"/>
  <c r="G159" i="72"/>
  <c r="F159" i="72"/>
  <c r="H158" i="72"/>
  <c r="G158" i="72"/>
  <c r="F158" i="72"/>
  <c r="H157" i="72"/>
  <c r="G157" i="72"/>
  <c r="F157" i="72"/>
  <c r="H156" i="72"/>
  <c r="G156" i="72"/>
  <c r="F156" i="72"/>
  <c r="H155" i="72"/>
  <c r="G155" i="72"/>
  <c r="F155" i="72"/>
  <c r="H154" i="72"/>
  <c r="G154" i="72"/>
  <c r="F154" i="72"/>
  <c r="H153" i="72"/>
  <c r="G153" i="72"/>
  <c r="F153" i="72"/>
  <c r="H152" i="72"/>
  <c r="G152" i="72"/>
  <c r="F152" i="72"/>
  <c r="H151" i="72"/>
  <c r="G151" i="72"/>
  <c r="F151" i="72"/>
  <c r="H150" i="72"/>
  <c r="G150" i="72"/>
  <c r="F150" i="72"/>
  <c r="H149" i="72"/>
  <c r="G149" i="72"/>
  <c r="F149" i="72"/>
  <c r="H148" i="72"/>
  <c r="G148" i="72"/>
  <c r="F148" i="72"/>
  <c r="H147" i="72"/>
  <c r="G147" i="72"/>
  <c r="F147" i="72"/>
  <c r="H146" i="72"/>
  <c r="G146" i="72"/>
  <c r="F146" i="72"/>
  <c r="H145" i="72"/>
  <c r="G145" i="72"/>
  <c r="F145" i="72"/>
  <c r="H144" i="72"/>
  <c r="G144" i="72"/>
  <c r="F144" i="72"/>
  <c r="H143" i="72"/>
  <c r="G143" i="72"/>
  <c r="F143" i="72"/>
  <c r="H142" i="72"/>
  <c r="G142" i="72"/>
  <c r="F142" i="72"/>
  <c r="H141" i="72"/>
  <c r="G141" i="72"/>
  <c r="F141" i="72"/>
  <c r="H140" i="72"/>
  <c r="G140" i="72"/>
  <c r="F140" i="72"/>
  <c r="H139" i="72"/>
  <c r="G139" i="72"/>
  <c r="F139" i="72"/>
  <c r="H138" i="72"/>
  <c r="G138" i="72"/>
  <c r="F138" i="72"/>
  <c r="H137" i="72"/>
  <c r="G137" i="72"/>
  <c r="F137" i="72"/>
  <c r="H136" i="72"/>
  <c r="G136" i="72"/>
  <c r="F136" i="72"/>
  <c r="H135" i="72"/>
  <c r="G135" i="72"/>
  <c r="F135" i="72"/>
  <c r="H134" i="72"/>
  <c r="G134" i="72"/>
  <c r="F134" i="72"/>
  <c r="H133" i="72"/>
  <c r="G133" i="72"/>
  <c r="F133" i="72"/>
  <c r="H132" i="72"/>
  <c r="G132" i="72"/>
  <c r="F132" i="72"/>
  <c r="H131" i="72"/>
  <c r="G131" i="72"/>
  <c r="F131" i="72"/>
  <c r="H130" i="72"/>
  <c r="G130" i="72"/>
  <c r="F130" i="72"/>
  <c r="H129" i="72"/>
  <c r="G129" i="72"/>
  <c r="F129" i="72"/>
  <c r="H128" i="72"/>
  <c r="G128" i="72"/>
  <c r="F128" i="72"/>
  <c r="H127" i="72"/>
  <c r="G127" i="72"/>
  <c r="F127" i="72"/>
  <c r="H126" i="72"/>
  <c r="G126" i="72"/>
  <c r="F126" i="72"/>
  <c r="H125" i="72"/>
  <c r="G125" i="72"/>
  <c r="F125" i="72"/>
  <c r="H124" i="72"/>
  <c r="G124" i="72"/>
  <c r="F124" i="72"/>
  <c r="H123" i="72"/>
  <c r="G123" i="72"/>
  <c r="F123" i="72"/>
  <c r="H122" i="72"/>
  <c r="G122" i="72"/>
  <c r="F122" i="72"/>
  <c r="H121" i="72"/>
  <c r="G121" i="72"/>
  <c r="F121" i="72"/>
  <c r="H120" i="72"/>
  <c r="G120" i="72"/>
  <c r="F120" i="72"/>
  <c r="H119" i="72"/>
  <c r="G119" i="72"/>
  <c r="F119" i="72"/>
  <c r="H118" i="72"/>
  <c r="G118" i="72"/>
  <c r="F118" i="72"/>
  <c r="H117" i="72"/>
  <c r="G117" i="72"/>
  <c r="F117" i="72"/>
  <c r="H116" i="72"/>
  <c r="G116" i="72"/>
  <c r="F116" i="72"/>
  <c r="H115" i="72"/>
  <c r="G115" i="72"/>
  <c r="F115" i="72"/>
  <c r="H114" i="72"/>
  <c r="G114" i="72"/>
  <c r="F114" i="72"/>
  <c r="H113" i="72"/>
  <c r="G113" i="72"/>
  <c r="F113" i="72"/>
  <c r="H112" i="72"/>
  <c r="G112" i="72"/>
  <c r="F112" i="72"/>
  <c r="H111" i="72"/>
  <c r="G111" i="72"/>
  <c r="F111" i="72"/>
  <c r="H110" i="72"/>
  <c r="G110" i="72"/>
  <c r="F110" i="72"/>
  <c r="H109" i="72"/>
  <c r="G109" i="72"/>
  <c r="F109" i="72"/>
  <c r="H108" i="72"/>
  <c r="G108" i="72"/>
  <c r="F108" i="72"/>
  <c r="H107" i="72"/>
  <c r="G107" i="72"/>
  <c r="F107" i="72"/>
  <c r="H106" i="72"/>
  <c r="G106" i="72"/>
  <c r="F106" i="72"/>
  <c r="H105" i="72"/>
  <c r="G105" i="72"/>
  <c r="F105" i="72"/>
  <c r="H104" i="72"/>
  <c r="G104" i="72"/>
  <c r="F104" i="72"/>
  <c r="H103" i="72"/>
  <c r="G103" i="72"/>
  <c r="F103" i="72"/>
  <c r="H102" i="72"/>
  <c r="G102" i="72"/>
  <c r="F102" i="72"/>
  <c r="H101" i="72"/>
  <c r="G101" i="72"/>
  <c r="F101" i="72"/>
  <c r="H100" i="72"/>
  <c r="G100" i="72"/>
  <c r="F100" i="72"/>
  <c r="H99" i="72"/>
  <c r="G99" i="72"/>
  <c r="F99" i="72"/>
  <c r="H98" i="72"/>
  <c r="G98" i="72"/>
  <c r="F98" i="72"/>
  <c r="H97" i="72"/>
  <c r="G97" i="72"/>
  <c r="F97" i="72"/>
  <c r="H96" i="72"/>
  <c r="G96" i="72"/>
  <c r="F96" i="72"/>
  <c r="H95" i="72"/>
  <c r="G95" i="72"/>
  <c r="F95" i="72"/>
  <c r="H94" i="72"/>
  <c r="G94" i="72"/>
  <c r="F94" i="72"/>
  <c r="H93" i="72"/>
  <c r="G93" i="72"/>
  <c r="F93" i="72"/>
  <c r="H92" i="72"/>
  <c r="G92" i="72"/>
  <c r="F92" i="72"/>
  <c r="H91" i="72"/>
  <c r="G91" i="72"/>
  <c r="F91" i="72"/>
  <c r="H90" i="72"/>
  <c r="G90" i="72"/>
  <c r="F90" i="72"/>
  <c r="H89" i="72"/>
  <c r="G89" i="72"/>
  <c r="F89" i="72"/>
  <c r="H88" i="72"/>
  <c r="G88" i="72"/>
  <c r="F88" i="72"/>
  <c r="H87" i="72"/>
  <c r="G87" i="72"/>
  <c r="F87" i="72"/>
  <c r="H86" i="72"/>
  <c r="G86" i="72"/>
  <c r="F86" i="72"/>
  <c r="H85" i="72"/>
  <c r="G85" i="72"/>
  <c r="F85" i="72"/>
  <c r="H84" i="72"/>
  <c r="G84" i="72"/>
  <c r="F84" i="72"/>
  <c r="H83" i="72"/>
  <c r="G83" i="72"/>
  <c r="F83" i="72"/>
  <c r="H82" i="72"/>
  <c r="G82" i="72"/>
  <c r="F82" i="72"/>
  <c r="H81" i="72"/>
  <c r="G81" i="72"/>
  <c r="F81" i="72"/>
  <c r="H80" i="72"/>
  <c r="G80" i="72"/>
  <c r="F80" i="72"/>
  <c r="H79" i="72"/>
  <c r="G79" i="72"/>
  <c r="F79" i="72"/>
  <c r="H78" i="72"/>
  <c r="G78" i="72"/>
  <c r="F78" i="72"/>
  <c r="H77" i="72"/>
  <c r="G77" i="72"/>
  <c r="F77" i="72"/>
  <c r="H76" i="72"/>
  <c r="G76" i="72"/>
  <c r="F76" i="72"/>
  <c r="H75" i="72"/>
  <c r="G75" i="72"/>
  <c r="F75" i="72"/>
  <c r="H74" i="72"/>
  <c r="G74" i="72"/>
  <c r="F74" i="72"/>
  <c r="H73" i="72"/>
  <c r="G73" i="72"/>
  <c r="F73" i="72"/>
  <c r="H72" i="72"/>
  <c r="G72" i="72"/>
  <c r="F72" i="72"/>
  <c r="H71" i="72"/>
  <c r="G71" i="72"/>
  <c r="F71" i="72"/>
  <c r="H70" i="72"/>
  <c r="G70" i="72"/>
  <c r="F70" i="72"/>
  <c r="H69" i="72"/>
  <c r="G69" i="72"/>
  <c r="F69" i="72"/>
  <c r="H68" i="72"/>
  <c r="G68" i="72"/>
  <c r="F68" i="72"/>
  <c r="H67" i="72"/>
  <c r="G67" i="72"/>
  <c r="F67" i="72"/>
  <c r="H66" i="72"/>
  <c r="G66" i="72"/>
  <c r="F66" i="72"/>
  <c r="H65" i="72"/>
  <c r="G65" i="72"/>
  <c r="F65" i="72"/>
  <c r="H64" i="72"/>
  <c r="G64" i="72"/>
  <c r="F64" i="72"/>
  <c r="H63" i="72"/>
  <c r="G63" i="72"/>
  <c r="F63" i="72"/>
  <c r="H62" i="72"/>
  <c r="G62" i="72"/>
  <c r="F62" i="72"/>
  <c r="H61" i="72"/>
  <c r="G61" i="72"/>
  <c r="F61" i="72"/>
  <c r="H60" i="72"/>
  <c r="G60" i="72"/>
  <c r="F60" i="72"/>
  <c r="H59" i="72"/>
  <c r="G59" i="72"/>
  <c r="F59" i="72"/>
  <c r="H58" i="72"/>
  <c r="G58" i="72"/>
  <c r="F58" i="72"/>
  <c r="H57" i="72"/>
  <c r="G57" i="72"/>
  <c r="F57" i="72"/>
  <c r="H56" i="72"/>
  <c r="G56" i="72"/>
  <c r="F56" i="72"/>
  <c r="H55" i="72"/>
  <c r="G55" i="72"/>
  <c r="F55" i="72"/>
  <c r="H54" i="72"/>
  <c r="G54" i="72"/>
  <c r="F54" i="72"/>
  <c r="H53" i="72"/>
  <c r="G53" i="72"/>
  <c r="F53" i="72"/>
  <c r="H52" i="72"/>
  <c r="G52" i="72"/>
  <c r="F52" i="72"/>
  <c r="H51" i="72"/>
  <c r="G51" i="72"/>
  <c r="F51" i="72"/>
  <c r="H50" i="72"/>
  <c r="G50" i="72"/>
  <c r="F50" i="72"/>
  <c r="H49" i="72"/>
  <c r="G49" i="72"/>
  <c r="F49" i="72"/>
  <c r="H48" i="72"/>
  <c r="G48" i="72"/>
  <c r="F48" i="72"/>
  <c r="H47" i="72"/>
  <c r="G47" i="72"/>
  <c r="F47" i="72"/>
  <c r="H46" i="72"/>
  <c r="G46" i="72"/>
  <c r="F46" i="72"/>
  <c r="H45" i="72"/>
  <c r="G45" i="72"/>
  <c r="F45" i="72"/>
  <c r="H44" i="72"/>
  <c r="G44" i="72"/>
  <c r="F44" i="72"/>
  <c r="H43" i="72"/>
  <c r="G43" i="72"/>
  <c r="F43" i="72"/>
  <c r="H42" i="72"/>
  <c r="G42" i="72"/>
  <c r="F42" i="72"/>
  <c r="H41" i="72"/>
  <c r="G41" i="72"/>
  <c r="F41" i="72"/>
  <c r="H40" i="72"/>
  <c r="G40" i="72"/>
  <c r="F40" i="72"/>
  <c r="H39" i="72"/>
  <c r="G39" i="72"/>
  <c r="F39" i="72"/>
  <c r="H38" i="72"/>
  <c r="G38" i="72"/>
  <c r="F38" i="72"/>
  <c r="H37" i="72"/>
  <c r="G37" i="72"/>
  <c r="F37" i="72"/>
  <c r="H36" i="72"/>
  <c r="G36" i="72"/>
  <c r="F36" i="72"/>
  <c r="H35" i="72"/>
  <c r="G35" i="72"/>
  <c r="F35" i="72"/>
  <c r="H34" i="72"/>
  <c r="G34" i="72"/>
  <c r="F34" i="72"/>
  <c r="H33" i="72"/>
  <c r="G33" i="72"/>
  <c r="F33" i="72"/>
  <c r="H32" i="72"/>
  <c r="G32" i="72"/>
  <c r="F32" i="72"/>
  <c r="H31" i="72"/>
  <c r="G31" i="72"/>
  <c r="F31" i="72"/>
  <c r="H30" i="72"/>
  <c r="G30" i="72"/>
  <c r="F30" i="72"/>
  <c r="H29" i="72"/>
  <c r="G29" i="72"/>
  <c r="F29" i="72"/>
  <c r="H28" i="72"/>
  <c r="G28" i="72"/>
  <c r="F28" i="72"/>
  <c r="H27" i="72"/>
  <c r="G27" i="72"/>
  <c r="F27" i="72"/>
  <c r="H26" i="72"/>
  <c r="G26" i="72"/>
  <c r="F26" i="72"/>
  <c r="H25" i="72"/>
  <c r="G25" i="72"/>
  <c r="F25" i="72"/>
  <c r="H24" i="72"/>
  <c r="G24" i="72"/>
  <c r="F24" i="72"/>
  <c r="H23" i="72"/>
  <c r="G23" i="72"/>
  <c r="F23" i="72"/>
  <c r="H22" i="72"/>
  <c r="G22" i="72"/>
  <c r="F22" i="72"/>
  <c r="H21" i="72"/>
  <c r="G21" i="72"/>
  <c r="F21" i="72"/>
  <c r="H20" i="72"/>
  <c r="G20" i="72"/>
  <c r="F20" i="72"/>
  <c r="H19" i="72"/>
  <c r="G19" i="72"/>
  <c r="F19" i="72"/>
  <c r="H18" i="72"/>
  <c r="G18" i="72"/>
  <c r="F18" i="72"/>
  <c r="H17" i="72"/>
  <c r="G17" i="72"/>
  <c r="F17" i="72"/>
  <c r="H16" i="72"/>
  <c r="G16" i="72"/>
  <c r="F16" i="72"/>
  <c r="H15" i="72"/>
  <c r="G15" i="72"/>
  <c r="F15" i="72"/>
  <c r="H14" i="72"/>
  <c r="G14" i="72"/>
  <c r="F14" i="72"/>
  <c r="H13" i="72"/>
  <c r="G13" i="72"/>
  <c r="F13" i="72"/>
  <c r="H12" i="72"/>
  <c r="G12" i="72"/>
  <c r="F12" i="72"/>
  <c r="H11" i="72"/>
  <c r="G11" i="72"/>
  <c r="F11" i="72"/>
  <c r="E5" i="72"/>
  <c r="E4" i="72"/>
  <c r="G182" i="71"/>
  <c r="H181" i="71"/>
  <c r="G181" i="71"/>
  <c r="F181" i="71"/>
  <c r="H180" i="71"/>
  <c r="G180" i="71"/>
  <c r="F180" i="71"/>
  <c r="H179" i="71"/>
  <c r="G179" i="71"/>
  <c r="F179" i="71"/>
  <c r="H178" i="71"/>
  <c r="G178" i="71"/>
  <c r="F178" i="71"/>
  <c r="H177" i="71"/>
  <c r="G177" i="71"/>
  <c r="F177" i="71"/>
  <c r="H176" i="71"/>
  <c r="G176" i="71"/>
  <c r="F176" i="71"/>
  <c r="H175" i="71"/>
  <c r="G175" i="71"/>
  <c r="F175" i="71"/>
  <c r="H174" i="71"/>
  <c r="G174" i="71"/>
  <c r="F174" i="71"/>
  <c r="H173" i="71"/>
  <c r="G173" i="71"/>
  <c r="F173" i="71"/>
  <c r="H172" i="71"/>
  <c r="G172" i="71"/>
  <c r="F172" i="71"/>
  <c r="H171" i="71"/>
  <c r="G171" i="71"/>
  <c r="F171" i="71"/>
  <c r="H170" i="71"/>
  <c r="G170" i="71"/>
  <c r="F170" i="71"/>
  <c r="H169" i="71"/>
  <c r="G169" i="71"/>
  <c r="F169" i="71"/>
  <c r="H168" i="71"/>
  <c r="G168" i="71"/>
  <c r="F168" i="71"/>
  <c r="H167" i="71"/>
  <c r="G167" i="71"/>
  <c r="F167" i="71"/>
  <c r="H166" i="71"/>
  <c r="G166" i="71"/>
  <c r="F166" i="71"/>
  <c r="H165" i="71"/>
  <c r="G165" i="71"/>
  <c r="F165" i="71"/>
  <c r="H164" i="71"/>
  <c r="G164" i="71"/>
  <c r="F164" i="71"/>
  <c r="H163" i="71"/>
  <c r="G163" i="71"/>
  <c r="F163" i="71"/>
  <c r="H162" i="71"/>
  <c r="G162" i="71"/>
  <c r="F162" i="71"/>
  <c r="H161" i="71"/>
  <c r="G161" i="71"/>
  <c r="F161" i="71"/>
  <c r="H160" i="71"/>
  <c r="G160" i="71"/>
  <c r="F160" i="71"/>
  <c r="H159" i="71"/>
  <c r="G159" i="71"/>
  <c r="F159" i="71"/>
  <c r="H158" i="71"/>
  <c r="G158" i="71"/>
  <c r="F158" i="71"/>
  <c r="H157" i="71"/>
  <c r="G157" i="71"/>
  <c r="F157" i="71"/>
  <c r="H156" i="71"/>
  <c r="G156" i="71"/>
  <c r="F156" i="71"/>
  <c r="H155" i="71"/>
  <c r="G155" i="71"/>
  <c r="F155" i="71"/>
  <c r="H154" i="71"/>
  <c r="G154" i="71"/>
  <c r="F154" i="71"/>
  <c r="H153" i="71"/>
  <c r="G153" i="71"/>
  <c r="F153" i="71"/>
  <c r="H152" i="71"/>
  <c r="G152" i="71"/>
  <c r="F152" i="71"/>
  <c r="H151" i="71"/>
  <c r="G151" i="71"/>
  <c r="F151" i="71"/>
  <c r="H150" i="71"/>
  <c r="G150" i="71"/>
  <c r="F150" i="71"/>
  <c r="H149" i="71"/>
  <c r="G149" i="71"/>
  <c r="F149" i="71"/>
  <c r="H148" i="71"/>
  <c r="G148" i="71"/>
  <c r="F148" i="71"/>
  <c r="H147" i="71"/>
  <c r="G147" i="71"/>
  <c r="F147" i="71"/>
  <c r="H146" i="71"/>
  <c r="G146" i="71"/>
  <c r="F146" i="71"/>
  <c r="H145" i="71"/>
  <c r="G145" i="71"/>
  <c r="F145" i="71"/>
  <c r="H144" i="71"/>
  <c r="G144" i="71"/>
  <c r="F144" i="71"/>
  <c r="H143" i="71"/>
  <c r="G143" i="71"/>
  <c r="F143" i="71"/>
  <c r="H142" i="71"/>
  <c r="G142" i="71"/>
  <c r="F142" i="71"/>
  <c r="H141" i="71"/>
  <c r="G141" i="71"/>
  <c r="F141" i="71"/>
  <c r="H140" i="71"/>
  <c r="G140" i="71"/>
  <c r="F140" i="71"/>
  <c r="H139" i="71"/>
  <c r="G139" i="71"/>
  <c r="F139" i="71"/>
  <c r="H138" i="71"/>
  <c r="G138" i="71"/>
  <c r="F138" i="71"/>
  <c r="H137" i="71"/>
  <c r="G137" i="71"/>
  <c r="F137" i="71"/>
  <c r="H136" i="71"/>
  <c r="G136" i="71"/>
  <c r="F136" i="71"/>
  <c r="H135" i="71"/>
  <c r="G135" i="71"/>
  <c r="F135" i="71"/>
  <c r="H134" i="71"/>
  <c r="G134" i="71"/>
  <c r="F134" i="71"/>
  <c r="H133" i="71"/>
  <c r="G133" i="71"/>
  <c r="F133" i="71"/>
  <c r="H132" i="71"/>
  <c r="G132" i="71"/>
  <c r="F132" i="71"/>
  <c r="H131" i="71"/>
  <c r="G131" i="71"/>
  <c r="F131" i="71"/>
  <c r="H130" i="71"/>
  <c r="G130" i="71"/>
  <c r="F130" i="71"/>
  <c r="H129" i="71"/>
  <c r="G129" i="71"/>
  <c r="F129" i="71"/>
  <c r="H128" i="71"/>
  <c r="G128" i="71"/>
  <c r="F128" i="71"/>
  <c r="H127" i="71"/>
  <c r="G127" i="71"/>
  <c r="F127" i="71"/>
  <c r="H126" i="71"/>
  <c r="G126" i="71"/>
  <c r="F126" i="71"/>
  <c r="H125" i="71"/>
  <c r="G125" i="71"/>
  <c r="F125" i="71"/>
  <c r="H124" i="71"/>
  <c r="G124" i="71"/>
  <c r="F124" i="71"/>
  <c r="H123" i="71"/>
  <c r="G123" i="71"/>
  <c r="F123" i="71"/>
  <c r="H122" i="71"/>
  <c r="G122" i="71"/>
  <c r="F122" i="71"/>
  <c r="H121" i="71"/>
  <c r="G121" i="71"/>
  <c r="F121" i="71"/>
  <c r="H120" i="71"/>
  <c r="G120" i="71"/>
  <c r="F120" i="71"/>
  <c r="H119" i="71"/>
  <c r="G119" i="71"/>
  <c r="F119" i="71"/>
  <c r="H118" i="71"/>
  <c r="G118" i="71"/>
  <c r="F118" i="71"/>
  <c r="H117" i="71"/>
  <c r="G117" i="71"/>
  <c r="F117" i="71"/>
  <c r="H116" i="71"/>
  <c r="G116" i="71"/>
  <c r="F116" i="71"/>
  <c r="H115" i="71"/>
  <c r="G115" i="71"/>
  <c r="F115" i="71"/>
  <c r="H114" i="71"/>
  <c r="G114" i="71"/>
  <c r="F114" i="71"/>
  <c r="H113" i="71"/>
  <c r="G113" i="71"/>
  <c r="F113" i="71"/>
  <c r="H112" i="71"/>
  <c r="G112" i="71"/>
  <c r="F112" i="71"/>
  <c r="H111" i="71"/>
  <c r="G111" i="71"/>
  <c r="F111" i="71"/>
  <c r="H110" i="71"/>
  <c r="G110" i="71"/>
  <c r="F110" i="71"/>
  <c r="H109" i="71"/>
  <c r="G109" i="71"/>
  <c r="F109" i="71"/>
  <c r="H108" i="71"/>
  <c r="G108" i="71"/>
  <c r="F108" i="71"/>
  <c r="H107" i="71"/>
  <c r="G107" i="71"/>
  <c r="F107" i="71"/>
  <c r="H106" i="71"/>
  <c r="G106" i="71"/>
  <c r="F106" i="71"/>
  <c r="H105" i="71"/>
  <c r="G105" i="71"/>
  <c r="F105" i="71"/>
  <c r="H104" i="71"/>
  <c r="G104" i="71"/>
  <c r="F104" i="71"/>
  <c r="H103" i="71"/>
  <c r="G103" i="71"/>
  <c r="F103" i="71"/>
  <c r="H102" i="71"/>
  <c r="G102" i="71"/>
  <c r="F102" i="71"/>
  <c r="H101" i="71"/>
  <c r="G101" i="71"/>
  <c r="F101" i="71"/>
  <c r="H100" i="71"/>
  <c r="G100" i="71"/>
  <c r="F100" i="71"/>
  <c r="H99" i="71"/>
  <c r="G99" i="71"/>
  <c r="F99" i="71"/>
  <c r="H98" i="71"/>
  <c r="G98" i="71"/>
  <c r="F98" i="71"/>
  <c r="H97" i="71"/>
  <c r="G97" i="71"/>
  <c r="F97" i="71"/>
  <c r="H96" i="71"/>
  <c r="G96" i="71"/>
  <c r="F96" i="71"/>
  <c r="H95" i="71"/>
  <c r="G95" i="71"/>
  <c r="F95" i="71"/>
  <c r="H94" i="71"/>
  <c r="G94" i="71"/>
  <c r="F94" i="71"/>
  <c r="H93" i="71"/>
  <c r="G93" i="71"/>
  <c r="F93" i="71"/>
  <c r="H92" i="71"/>
  <c r="G92" i="71"/>
  <c r="F92" i="71"/>
  <c r="H91" i="71"/>
  <c r="G91" i="71"/>
  <c r="F91" i="71"/>
  <c r="H90" i="71"/>
  <c r="G90" i="71"/>
  <c r="F90" i="71"/>
  <c r="H89" i="71"/>
  <c r="G89" i="71"/>
  <c r="F89" i="71"/>
  <c r="H88" i="71"/>
  <c r="G88" i="71"/>
  <c r="F88" i="71"/>
  <c r="H87" i="71"/>
  <c r="G87" i="71"/>
  <c r="F87" i="71"/>
  <c r="H86" i="71"/>
  <c r="G86" i="71"/>
  <c r="F86" i="71"/>
  <c r="H85" i="71"/>
  <c r="G85" i="71"/>
  <c r="F85" i="71"/>
  <c r="H84" i="71"/>
  <c r="G84" i="71"/>
  <c r="F84" i="71"/>
  <c r="H83" i="71"/>
  <c r="G83" i="71"/>
  <c r="F83" i="71"/>
  <c r="H82" i="71"/>
  <c r="G82" i="71"/>
  <c r="F82" i="71"/>
  <c r="H81" i="71"/>
  <c r="G81" i="71"/>
  <c r="F81" i="71"/>
  <c r="H80" i="71"/>
  <c r="G80" i="71"/>
  <c r="F80" i="71"/>
  <c r="H79" i="71"/>
  <c r="G79" i="71"/>
  <c r="F79" i="71"/>
  <c r="H78" i="71"/>
  <c r="G78" i="71"/>
  <c r="F78" i="71"/>
  <c r="H77" i="71"/>
  <c r="G77" i="71"/>
  <c r="F77" i="71"/>
  <c r="H76" i="71"/>
  <c r="G76" i="71"/>
  <c r="F76" i="71"/>
  <c r="H75" i="71"/>
  <c r="G75" i="71"/>
  <c r="F75" i="71"/>
  <c r="H74" i="71"/>
  <c r="G74" i="71"/>
  <c r="F74" i="71"/>
  <c r="H73" i="71"/>
  <c r="G73" i="71"/>
  <c r="F73" i="71"/>
  <c r="H72" i="71"/>
  <c r="G72" i="71"/>
  <c r="F72" i="71"/>
  <c r="H71" i="71"/>
  <c r="G71" i="71"/>
  <c r="F71" i="71"/>
  <c r="H70" i="71"/>
  <c r="G70" i="71"/>
  <c r="F70" i="71"/>
  <c r="H69" i="71"/>
  <c r="G69" i="71"/>
  <c r="F69" i="71"/>
  <c r="H68" i="71"/>
  <c r="G68" i="71"/>
  <c r="F68" i="71"/>
  <c r="H67" i="71"/>
  <c r="G67" i="71"/>
  <c r="F67" i="71"/>
  <c r="H66" i="71"/>
  <c r="G66" i="71"/>
  <c r="F66" i="71"/>
  <c r="H65" i="71"/>
  <c r="G65" i="71"/>
  <c r="F65" i="71"/>
  <c r="H64" i="71"/>
  <c r="G64" i="71"/>
  <c r="F64" i="71"/>
  <c r="H63" i="71"/>
  <c r="G63" i="71"/>
  <c r="F63" i="71"/>
  <c r="H62" i="71"/>
  <c r="G62" i="71"/>
  <c r="F62" i="71"/>
  <c r="H61" i="71"/>
  <c r="G61" i="71"/>
  <c r="F61" i="71"/>
  <c r="H60" i="71"/>
  <c r="G60" i="71"/>
  <c r="F60" i="71"/>
  <c r="H59" i="71"/>
  <c r="G59" i="71"/>
  <c r="F59" i="71"/>
  <c r="H58" i="71"/>
  <c r="G58" i="71"/>
  <c r="F58" i="71"/>
  <c r="H57" i="71"/>
  <c r="G57" i="71"/>
  <c r="F57" i="71"/>
  <c r="H56" i="71"/>
  <c r="G56" i="71"/>
  <c r="F56" i="71"/>
  <c r="H55" i="71"/>
  <c r="G55" i="71"/>
  <c r="F55" i="71"/>
  <c r="H54" i="71"/>
  <c r="G54" i="71"/>
  <c r="F54" i="71"/>
  <c r="H53" i="71"/>
  <c r="G53" i="71"/>
  <c r="F53" i="71"/>
  <c r="H52" i="71"/>
  <c r="G52" i="71"/>
  <c r="F52" i="71"/>
  <c r="H51" i="71"/>
  <c r="G51" i="71"/>
  <c r="F51" i="71"/>
  <c r="H50" i="71"/>
  <c r="G50" i="71"/>
  <c r="F50" i="71"/>
  <c r="H49" i="71"/>
  <c r="G49" i="71"/>
  <c r="F49" i="71"/>
  <c r="H48" i="71"/>
  <c r="G48" i="71"/>
  <c r="F48" i="71"/>
  <c r="H47" i="71"/>
  <c r="G47" i="71"/>
  <c r="F47" i="71"/>
  <c r="H46" i="71"/>
  <c r="G46" i="71"/>
  <c r="F46" i="71"/>
  <c r="H45" i="71"/>
  <c r="G45" i="71"/>
  <c r="F45" i="71"/>
  <c r="H44" i="71"/>
  <c r="G44" i="71"/>
  <c r="F44" i="71"/>
  <c r="H43" i="71"/>
  <c r="G43" i="71"/>
  <c r="F43" i="71"/>
  <c r="H42" i="71"/>
  <c r="G42" i="71"/>
  <c r="F42" i="71"/>
  <c r="H41" i="71"/>
  <c r="G41" i="71"/>
  <c r="F41" i="71"/>
  <c r="H40" i="71"/>
  <c r="G40" i="71"/>
  <c r="F40" i="71"/>
  <c r="H39" i="71"/>
  <c r="G39" i="71"/>
  <c r="F39" i="71"/>
  <c r="H38" i="71"/>
  <c r="G38" i="71"/>
  <c r="F38" i="71"/>
  <c r="H37" i="71"/>
  <c r="G37" i="71"/>
  <c r="F37" i="71"/>
  <c r="H36" i="71"/>
  <c r="G36" i="71"/>
  <c r="F36" i="71"/>
  <c r="H35" i="71"/>
  <c r="G35" i="71"/>
  <c r="F35" i="71"/>
  <c r="H34" i="71"/>
  <c r="G34" i="71"/>
  <c r="F34" i="71"/>
  <c r="H33" i="71"/>
  <c r="G33" i="71"/>
  <c r="F33" i="71"/>
  <c r="H32" i="71"/>
  <c r="G32" i="71"/>
  <c r="F32" i="71"/>
  <c r="H31" i="71"/>
  <c r="G31" i="71"/>
  <c r="F31" i="71"/>
  <c r="H30" i="71"/>
  <c r="G30" i="71"/>
  <c r="F30" i="71"/>
  <c r="H29" i="71"/>
  <c r="G29" i="71"/>
  <c r="F29" i="71"/>
  <c r="H28" i="71"/>
  <c r="G28" i="71"/>
  <c r="F28" i="71"/>
  <c r="H27" i="71"/>
  <c r="G27" i="71"/>
  <c r="F27" i="71"/>
  <c r="H26" i="71"/>
  <c r="G26" i="71"/>
  <c r="F26" i="71"/>
  <c r="H25" i="71"/>
  <c r="G25" i="71"/>
  <c r="F25" i="71"/>
  <c r="H24" i="71"/>
  <c r="G24" i="71"/>
  <c r="F24" i="71"/>
  <c r="H23" i="71"/>
  <c r="G23" i="71"/>
  <c r="F23" i="71"/>
  <c r="H22" i="71"/>
  <c r="G22" i="71"/>
  <c r="F22" i="71"/>
  <c r="H21" i="71"/>
  <c r="G21" i="71"/>
  <c r="F21" i="71"/>
  <c r="H20" i="71"/>
  <c r="G20" i="71"/>
  <c r="F20" i="71"/>
  <c r="H19" i="71"/>
  <c r="G19" i="71"/>
  <c r="F19" i="71"/>
  <c r="H18" i="71"/>
  <c r="G18" i="71"/>
  <c r="F18" i="71"/>
  <c r="H17" i="71"/>
  <c r="G17" i="71"/>
  <c r="F17" i="71"/>
  <c r="H16" i="71"/>
  <c r="G16" i="71"/>
  <c r="F16" i="71"/>
  <c r="H15" i="71"/>
  <c r="G15" i="71"/>
  <c r="F15" i="71"/>
  <c r="H14" i="71"/>
  <c r="G14" i="71"/>
  <c r="F14" i="71"/>
  <c r="H13" i="71"/>
  <c r="G13" i="71"/>
  <c r="F13" i="71"/>
  <c r="H12" i="71"/>
  <c r="G12" i="71"/>
  <c r="F12" i="71"/>
  <c r="H11" i="71"/>
  <c r="G11" i="71"/>
  <c r="F11" i="71"/>
  <c r="E5" i="71"/>
  <c r="E4" i="71"/>
  <c r="G182" i="70"/>
  <c r="H181" i="70"/>
  <c r="G181" i="70"/>
  <c r="F181" i="70"/>
  <c r="H180" i="70"/>
  <c r="G180" i="70"/>
  <c r="F180" i="70"/>
  <c r="H179" i="70"/>
  <c r="G179" i="70"/>
  <c r="F179" i="70"/>
  <c r="H178" i="70"/>
  <c r="G178" i="70"/>
  <c r="F178" i="70"/>
  <c r="H177" i="70"/>
  <c r="G177" i="70"/>
  <c r="F177" i="70"/>
  <c r="H176" i="70"/>
  <c r="G176" i="70"/>
  <c r="F176" i="70"/>
  <c r="H175" i="70"/>
  <c r="G175" i="70"/>
  <c r="F175" i="70"/>
  <c r="H174" i="70"/>
  <c r="G174" i="70"/>
  <c r="F174" i="70"/>
  <c r="H173" i="70"/>
  <c r="G173" i="70"/>
  <c r="F173" i="70"/>
  <c r="H172" i="70"/>
  <c r="G172" i="70"/>
  <c r="F172" i="70"/>
  <c r="H171" i="70"/>
  <c r="G171" i="70"/>
  <c r="F171" i="70"/>
  <c r="H170" i="70"/>
  <c r="G170" i="70"/>
  <c r="F170" i="70"/>
  <c r="H169" i="70"/>
  <c r="G169" i="70"/>
  <c r="F169" i="70"/>
  <c r="H168" i="70"/>
  <c r="G168" i="70"/>
  <c r="F168" i="70"/>
  <c r="H167" i="70"/>
  <c r="G167" i="70"/>
  <c r="F167" i="70"/>
  <c r="H166" i="70"/>
  <c r="G166" i="70"/>
  <c r="F166" i="70"/>
  <c r="H165" i="70"/>
  <c r="G165" i="70"/>
  <c r="F165" i="70"/>
  <c r="H164" i="70"/>
  <c r="G164" i="70"/>
  <c r="F164" i="70"/>
  <c r="H163" i="70"/>
  <c r="G163" i="70"/>
  <c r="F163" i="70"/>
  <c r="H162" i="70"/>
  <c r="G162" i="70"/>
  <c r="F162" i="70"/>
  <c r="H161" i="70"/>
  <c r="G161" i="70"/>
  <c r="F161" i="70"/>
  <c r="H160" i="70"/>
  <c r="G160" i="70"/>
  <c r="F160" i="70"/>
  <c r="H159" i="70"/>
  <c r="G159" i="70"/>
  <c r="F159" i="70"/>
  <c r="H158" i="70"/>
  <c r="G158" i="70"/>
  <c r="F158" i="70"/>
  <c r="H157" i="70"/>
  <c r="G157" i="70"/>
  <c r="F157" i="70"/>
  <c r="H156" i="70"/>
  <c r="G156" i="70"/>
  <c r="F156" i="70"/>
  <c r="H155" i="70"/>
  <c r="G155" i="70"/>
  <c r="F155" i="70"/>
  <c r="H154" i="70"/>
  <c r="G154" i="70"/>
  <c r="F154" i="70"/>
  <c r="H153" i="70"/>
  <c r="G153" i="70"/>
  <c r="F153" i="70"/>
  <c r="H152" i="70"/>
  <c r="G152" i="70"/>
  <c r="F152" i="70"/>
  <c r="H151" i="70"/>
  <c r="G151" i="70"/>
  <c r="F151" i="70"/>
  <c r="H150" i="70"/>
  <c r="G150" i="70"/>
  <c r="F150" i="70"/>
  <c r="H149" i="70"/>
  <c r="G149" i="70"/>
  <c r="F149" i="70"/>
  <c r="H148" i="70"/>
  <c r="G148" i="70"/>
  <c r="F148" i="70"/>
  <c r="H147" i="70"/>
  <c r="G147" i="70"/>
  <c r="F147" i="70"/>
  <c r="H146" i="70"/>
  <c r="G146" i="70"/>
  <c r="F146" i="70"/>
  <c r="H145" i="70"/>
  <c r="G145" i="70"/>
  <c r="F145" i="70"/>
  <c r="H144" i="70"/>
  <c r="G144" i="70"/>
  <c r="F144" i="70"/>
  <c r="H143" i="70"/>
  <c r="G143" i="70"/>
  <c r="F143" i="70"/>
  <c r="H142" i="70"/>
  <c r="G142" i="70"/>
  <c r="F142" i="70"/>
  <c r="H141" i="70"/>
  <c r="G141" i="70"/>
  <c r="F141" i="70"/>
  <c r="H140" i="70"/>
  <c r="G140" i="70"/>
  <c r="F140" i="70"/>
  <c r="H139" i="70"/>
  <c r="G139" i="70"/>
  <c r="F139" i="70"/>
  <c r="H138" i="70"/>
  <c r="G138" i="70"/>
  <c r="F138" i="70"/>
  <c r="H137" i="70"/>
  <c r="G137" i="70"/>
  <c r="F137" i="70"/>
  <c r="H136" i="70"/>
  <c r="G136" i="70"/>
  <c r="F136" i="70"/>
  <c r="H135" i="70"/>
  <c r="G135" i="70"/>
  <c r="F135" i="70"/>
  <c r="H134" i="70"/>
  <c r="G134" i="70"/>
  <c r="F134" i="70"/>
  <c r="H133" i="70"/>
  <c r="G133" i="70"/>
  <c r="F133" i="70"/>
  <c r="H132" i="70"/>
  <c r="G132" i="70"/>
  <c r="F132" i="70"/>
  <c r="H131" i="70"/>
  <c r="G131" i="70"/>
  <c r="F131" i="70"/>
  <c r="H130" i="70"/>
  <c r="G130" i="70"/>
  <c r="F130" i="70"/>
  <c r="H129" i="70"/>
  <c r="G129" i="70"/>
  <c r="F129" i="70"/>
  <c r="H128" i="70"/>
  <c r="G128" i="70"/>
  <c r="F128" i="70"/>
  <c r="H127" i="70"/>
  <c r="G127" i="70"/>
  <c r="F127" i="70"/>
  <c r="H126" i="70"/>
  <c r="G126" i="70"/>
  <c r="F126" i="70"/>
  <c r="H125" i="70"/>
  <c r="G125" i="70"/>
  <c r="F125" i="70"/>
  <c r="H124" i="70"/>
  <c r="G124" i="70"/>
  <c r="F124" i="70"/>
  <c r="H123" i="70"/>
  <c r="G123" i="70"/>
  <c r="F123" i="70"/>
  <c r="H122" i="70"/>
  <c r="G122" i="70"/>
  <c r="F122" i="70"/>
  <c r="H121" i="70"/>
  <c r="G121" i="70"/>
  <c r="F121" i="70"/>
  <c r="H120" i="70"/>
  <c r="G120" i="70"/>
  <c r="F120" i="70"/>
  <c r="H119" i="70"/>
  <c r="G119" i="70"/>
  <c r="F119" i="70"/>
  <c r="H118" i="70"/>
  <c r="G118" i="70"/>
  <c r="F118" i="70"/>
  <c r="H117" i="70"/>
  <c r="G117" i="70"/>
  <c r="F117" i="70"/>
  <c r="H116" i="70"/>
  <c r="G116" i="70"/>
  <c r="F116" i="70"/>
  <c r="H115" i="70"/>
  <c r="G115" i="70"/>
  <c r="F115" i="70"/>
  <c r="H114" i="70"/>
  <c r="G114" i="70"/>
  <c r="F114" i="70"/>
  <c r="H113" i="70"/>
  <c r="G113" i="70"/>
  <c r="F113" i="70"/>
  <c r="H112" i="70"/>
  <c r="G112" i="70"/>
  <c r="F112" i="70"/>
  <c r="H111" i="70"/>
  <c r="G111" i="70"/>
  <c r="F111" i="70"/>
  <c r="H110" i="70"/>
  <c r="G110" i="70"/>
  <c r="F110" i="70"/>
  <c r="H109" i="70"/>
  <c r="G109" i="70"/>
  <c r="F109" i="70"/>
  <c r="H108" i="70"/>
  <c r="G108" i="70"/>
  <c r="F108" i="70"/>
  <c r="H107" i="70"/>
  <c r="G107" i="70"/>
  <c r="F107" i="70"/>
  <c r="H106" i="70"/>
  <c r="G106" i="70"/>
  <c r="F106" i="70"/>
  <c r="H105" i="70"/>
  <c r="G105" i="70"/>
  <c r="F105" i="70"/>
  <c r="H104" i="70"/>
  <c r="G104" i="70"/>
  <c r="F104" i="70"/>
  <c r="H103" i="70"/>
  <c r="G103" i="70"/>
  <c r="F103" i="70"/>
  <c r="H102" i="70"/>
  <c r="G102" i="70"/>
  <c r="F102" i="70"/>
  <c r="H101" i="70"/>
  <c r="G101" i="70"/>
  <c r="F101" i="70"/>
  <c r="H100" i="70"/>
  <c r="G100" i="70"/>
  <c r="F100" i="70"/>
  <c r="H99" i="70"/>
  <c r="G99" i="70"/>
  <c r="F99" i="70"/>
  <c r="H98" i="70"/>
  <c r="G98" i="70"/>
  <c r="F98" i="70"/>
  <c r="H97" i="70"/>
  <c r="G97" i="70"/>
  <c r="F97" i="70"/>
  <c r="H96" i="70"/>
  <c r="G96" i="70"/>
  <c r="F96" i="70"/>
  <c r="H95" i="70"/>
  <c r="G95" i="70"/>
  <c r="F95" i="70"/>
  <c r="H94" i="70"/>
  <c r="G94" i="70"/>
  <c r="F94" i="70"/>
  <c r="H93" i="70"/>
  <c r="G93" i="70"/>
  <c r="F93" i="70"/>
  <c r="H92" i="70"/>
  <c r="G92" i="70"/>
  <c r="F92" i="70"/>
  <c r="H91" i="70"/>
  <c r="G91" i="70"/>
  <c r="F91" i="70"/>
  <c r="H90" i="70"/>
  <c r="G90" i="70"/>
  <c r="F90" i="70"/>
  <c r="H89" i="70"/>
  <c r="G89" i="70"/>
  <c r="F89" i="70"/>
  <c r="H88" i="70"/>
  <c r="G88" i="70"/>
  <c r="F88" i="70"/>
  <c r="H87" i="70"/>
  <c r="G87" i="70"/>
  <c r="F87" i="70"/>
  <c r="H86" i="70"/>
  <c r="G86" i="70"/>
  <c r="F86" i="70"/>
  <c r="H85" i="70"/>
  <c r="G85" i="70"/>
  <c r="F85" i="70"/>
  <c r="H84" i="70"/>
  <c r="G84" i="70"/>
  <c r="F84" i="70"/>
  <c r="H83" i="70"/>
  <c r="G83" i="70"/>
  <c r="F83" i="70"/>
  <c r="H82" i="70"/>
  <c r="G82" i="70"/>
  <c r="F82" i="70"/>
  <c r="H81" i="70"/>
  <c r="G81" i="70"/>
  <c r="F81" i="70"/>
  <c r="H80" i="70"/>
  <c r="G80" i="70"/>
  <c r="F80" i="70"/>
  <c r="H79" i="70"/>
  <c r="G79" i="70"/>
  <c r="F79" i="70"/>
  <c r="H78" i="70"/>
  <c r="G78" i="70"/>
  <c r="F78" i="70"/>
  <c r="H77" i="70"/>
  <c r="G77" i="70"/>
  <c r="F77" i="70"/>
  <c r="H76" i="70"/>
  <c r="G76" i="70"/>
  <c r="F76" i="70"/>
  <c r="H75" i="70"/>
  <c r="G75" i="70"/>
  <c r="F75" i="70"/>
  <c r="H74" i="70"/>
  <c r="G74" i="70"/>
  <c r="F74" i="70"/>
  <c r="H73" i="70"/>
  <c r="G73" i="70"/>
  <c r="F73" i="70"/>
  <c r="H72" i="70"/>
  <c r="G72" i="70"/>
  <c r="F72" i="70"/>
  <c r="H71" i="70"/>
  <c r="G71" i="70"/>
  <c r="F71" i="70"/>
  <c r="H70" i="70"/>
  <c r="G70" i="70"/>
  <c r="F70" i="70"/>
  <c r="H69" i="70"/>
  <c r="G69" i="70"/>
  <c r="F69" i="70"/>
  <c r="H68" i="70"/>
  <c r="G68" i="70"/>
  <c r="F68" i="70"/>
  <c r="H67" i="70"/>
  <c r="G67" i="70"/>
  <c r="F67" i="70"/>
  <c r="H66" i="70"/>
  <c r="G66" i="70"/>
  <c r="F66" i="70"/>
  <c r="H65" i="70"/>
  <c r="G65" i="70"/>
  <c r="F65" i="70"/>
  <c r="H64" i="70"/>
  <c r="G64" i="70"/>
  <c r="F64" i="70"/>
  <c r="H63" i="70"/>
  <c r="G63" i="70"/>
  <c r="F63" i="70"/>
  <c r="H62" i="70"/>
  <c r="G62" i="70"/>
  <c r="F62" i="70"/>
  <c r="H61" i="70"/>
  <c r="G61" i="70"/>
  <c r="F61" i="70"/>
  <c r="H60" i="70"/>
  <c r="G60" i="70"/>
  <c r="F60" i="70"/>
  <c r="H59" i="70"/>
  <c r="G59" i="70"/>
  <c r="F59" i="70"/>
  <c r="H58" i="70"/>
  <c r="G58" i="70"/>
  <c r="F58" i="70"/>
  <c r="H57" i="70"/>
  <c r="G57" i="70"/>
  <c r="F57" i="70"/>
  <c r="H56" i="70"/>
  <c r="G56" i="70"/>
  <c r="F56" i="70"/>
  <c r="H55" i="70"/>
  <c r="G55" i="70"/>
  <c r="F55" i="70"/>
  <c r="H54" i="70"/>
  <c r="G54" i="70"/>
  <c r="F54" i="70"/>
  <c r="H53" i="70"/>
  <c r="G53" i="70"/>
  <c r="F53" i="70"/>
  <c r="H52" i="70"/>
  <c r="G52" i="70"/>
  <c r="F52" i="70"/>
  <c r="H51" i="70"/>
  <c r="G51" i="70"/>
  <c r="F51" i="70"/>
  <c r="H50" i="70"/>
  <c r="G50" i="70"/>
  <c r="F50" i="70"/>
  <c r="H49" i="70"/>
  <c r="G49" i="70"/>
  <c r="F49" i="70"/>
  <c r="H48" i="70"/>
  <c r="G48" i="70"/>
  <c r="F48" i="70"/>
  <c r="H47" i="70"/>
  <c r="G47" i="70"/>
  <c r="F47" i="70"/>
  <c r="H46" i="70"/>
  <c r="G46" i="70"/>
  <c r="F46" i="70"/>
  <c r="H45" i="70"/>
  <c r="G45" i="70"/>
  <c r="F45" i="70"/>
  <c r="H44" i="70"/>
  <c r="G44" i="70"/>
  <c r="F44" i="70"/>
  <c r="H43" i="70"/>
  <c r="G43" i="70"/>
  <c r="F43" i="70"/>
  <c r="H42" i="70"/>
  <c r="G42" i="70"/>
  <c r="F42" i="70"/>
  <c r="H41" i="70"/>
  <c r="G41" i="70"/>
  <c r="F41" i="70"/>
  <c r="H40" i="70"/>
  <c r="G40" i="70"/>
  <c r="F40" i="70"/>
  <c r="H39" i="70"/>
  <c r="G39" i="70"/>
  <c r="F39" i="70"/>
  <c r="H38" i="70"/>
  <c r="G38" i="70"/>
  <c r="F38" i="70"/>
  <c r="H37" i="70"/>
  <c r="G37" i="70"/>
  <c r="F37" i="70"/>
  <c r="H36" i="70"/>
  <c r="G36" i="70"/>
  <c r="F36" i="70"/>
  <c r="H35" i="70"/>
  <c r="G35" i="70"/>
  <c r="F35" i="70"/>
  <c r="H34" i="70"/>
  <c r="G34" i="70"/>
  <c r="F34" i="70"/>
  <c r="H33" i="70"/>
  <c r="G33" i="70"/>
  <c r="F33" i="70"/>
  <c r="H32" i="70"/>
  <c r="G32" i="70"/>
  <c r="F32" i="70"/>
  <c r="H31" i="70"/>
  <c r="G31" i="70"/>
  <c r="F31" i="70"/>
  <c r="H30" i="70"/>
  <c r="G30" i="70"/>
  <c r="F30" i="70"/>
  <c r="H29" i="70"/>
  <c r="G29" i="70"/>
  <c r="F29" i="70"/>
  <c r="H28" i="70"/>
  <c r="G28" i="70"/>
  <c r="F28" i="70"/>
  <c r="H27" i="70"/>
  <c r="G27" i="70"/>
  <c r="F27" i="70"/>
  <c r="H26" i="70"/>
  <c r="G26" i="70"/>
  <c r="F26" i="70"/>
  <c r="H25" i="70"/>
  <c r="G25" i="70"/>
  <c r="F25" i="70"/>
  <c r="H24" i="70"/>
  <c r="G24" i="70"/>
  <c r="F24" i="70"/>
  <c r="H23" i="70"/>
  <c r="G23" i="70"/>
  <c r="F23" i="70"/>
  <c r="H22" i="70"/>
  <c r="G22" i="70"/>
  <c r="F22" i="70"/>
  <c r="H21" i="70"/>
  <c r="G21" i="70"/>
  <c r="F21" i="70"/>
  <c r="H20" i="70"/>
  <c r="G20" i="70"/>
  <c r="F20" i="70"/>
  <c r="H19" i="70"/>
  <c r="G19" i="70"/>
  <c r="F19" i="70"/>
  <c r="H18" i="70"/>
  <c r="G18" i="70"/>
  <c r="F18" i="70"/>
  <c r="H17" i="70"/>
  <c r="G17" i="70"/>
  <c r="F17" i="70"/>
  <c r="H16" i="70"/>
  <c r="G16" i="70"/>
  <c r="F16" i="70"/>
  <c r="H15" i="70"/>
  <c r="G15" i="70"/>
  <c r="F15" i="70"/>
  <c r="H14" i="70"/>
  <c r="G14" i="70"/>
  <c r="F14" i="70"/>
  <c r="H13" i="70"/>
  <c r="G13" i="70"/>
  <c r="F13" i="70"/>
  <c r="H12" i="70"/>
  <c r="G12" i="70"/>
  <c r="F12" i="70"/>
  <c r="H11" i="70"/>
  <c r="G11" i="70"/>
  <c r="F11" i="70"/>
  <c r="E5" i="70"/>
  <c r="E4" i="70"/>
  <c r="G182" i="69"/>
  <c r="H181" i="69"/>
  <c r="G181" i="69"/>
  <c r="F181" i="69"/>
  <c r="H180" i="69"/>
  <c r="G180" i="69"/>
  <c r="F180" i="69"/>
  <c r="H179" i="69"/>
  <c r="G179" i="69"/>
  <c r="F179" i="69"/>
  <c r="H178" i="69"/>
  <c r="G178" i="69"/>
  <c r="F178" i="69"/>
  <c r="H177" i="69"/>
  <c r="G177" i="69"/>
  <c r="F177" i="69"/>
  <c r="H176" i="69"/>
  <c r="G176" i="69"/>
  <c r="F176" i="69"/>
  <c r="H175" i="69"/>
  <c r="G175" i="69"/>
  <c r="F175" i="69"/>
  <c r="H174" i="69"/>
  <c r="G174" i="69"/>
  <c r="F174" i="69"/>
  <c r="H173" i="69"/>
  <c r="G173" i="69"/>
  <c r="F173" i="69"/>
  <c r="H172" i="69"/>
  <c r="G172" i="69"/>
  <c r="F172" i="69"/>
  <c r="H171" i="69"/>
  <c r="G171" i="69"/>
  <c r="F171" i="69"/>
  <c r="H170" i="69"/>
  <c r="G170" i="69"/>
  <c r="F170" i="69"/>
  <c r="H169" i="69"/>
  <c r="G169" i="69"/>
  <c r="F169" i="69"/>
  <c r="H168" i="69"/>
  <c r="G168" i="69"/>
  <c r="F168" i="69"/>
  <c r="H167" i="69"/>
  <c r="G167" i="69"/>
  <c r="F167" i="69"/>
  <c r="H166" i="69"/>
  <c r="G166" i="69"/>
  <c r="F166" i="69"/>
  <c r="H165" i="69"/>
  <c r="G165" i="69"/>
  <c r="F165" i="69"/>
  <c r="H164" i="69"/>
  <c r="G164" i="69"/>
  <c r="F164" i="69"/>
  <c r="H163" i="69"/>
  <c r="G163" i="69"/>
  <c r="F163" i="69"/>
  <c r="H162" i="69"/>
  <c r="G162" i="69"/>
  <c r="F162" i="69"/>
  <c r="H161" i="69"/>
  <c r="G161" i="69"/>
  <c r="F161" i="69"/>
  <c r="H160" i="69"/>
  <c r="G160" i="69"/>
  <c r="F160" i="69"/>
  <c r="H159" i="69"/>
  <c r="G159" i="69"/>
  <c r="F159" i="69"/>
  <c r="H158" i="69"/>
  <c r="G158" i="69"/>
  <c r="F158" i="69"/>
  <c r="H157" i="69"/>
  <c r="G157" i="69"/>
  <c r="F157" i="69"/>
  <c r="H156" i="69"/>
  <c r="G156" i="69"/>
  <c r="F156" i="69"/>
  <c r="H155" i="69"/>
  <c r="G155" i="69"/>
  <c r="F155" i="69"/>
  <c r="H154" i="69"/>
  <c r="G154" i="69"/>
  <c r="F154" i="69"/>
  <c r="H153" i="69"/>
  <c r="G153" i="69"/>
  <c r="F153" i="69"/>
  <c r="H152" i="69"/>
  <c r="G152" i="69"/>
  <c r="F152" i="69"/>
  <c r="H151" i="69"/>
  <c r="G151" i="69"/>
  <c r="F151" i="69"/>
  <c r="H150" i="69"/>
  <c r="G150" i="69"/>
  <c r="F150" i="69"/>
  <c r="H149" i="69"/>
  <c r="G149" i="69"/>
  <c r="F149" i="69"/>
  <c r="H148" i="69"/>
  <c r="G148" i="69"/>
  <c r="F148" i="69"/>
  <c r="H147" i="69"/>
  <c r="G147" i="69"/>
  <c r="F147" i="69"/>
  <c r="H146" i="69"/>
  <c r="G146" i="69"/>
  <c r="F146" i="69"/>
  <c r="H145" i="69"/>
  <c r="G145" i="69"/>
  <c r="F145" i="69"/>
  <c r="H144" i="69"/>
  <c r="G144" i="69"/>
  <c r="F144" i="69"/>
  <c r="H143" i="69"/>
  <c r="G143" i="69"/>
  <c r="F143" i="69"/>
  <c r="H142" i="69"/>
  <c r="G142" i="69"/>
  <c r="F142" i="69"/>
  <c r="H141" i="69"/>
  <c r="G141" i="69"/>
  <c r="F141" i="69"/>
  <c r="H140" i="69"/>
  <c r="G140" i="69"/>
  <c r="F140" i="69"/>
  <c r="H139" i="69"/>
  <c r="G139" i="69"/>
  <c r="F139" i="69"/>
  <c r="H138" i="69"/>
  <c r="G138" i="69"/>
  <c r="F138" i="69"/>
  <c r="H137" i="69"/>
  <c r="G137" i="69"/>
  <c r="F137" i="69"/>
  <c r="H136" i="69"/>
  <c r="G136" i="69"/>
  <c r="F136" i="69"/>
  <c r="H135" i="69"/>
  <c r="G135" i="69"/>
  <c r="F135" i="69"/>
  <c r="H134" i="69"/>
  <c r="G134" i="69"/>
  <c r="F134" i="69"/>
  <c r="H133" i="69"/>
  <c r="G133" i="69"/>
  <c r="F133" i="69"/>
  <c r="H132" i="69"/>
  <c r="G132" i="69"/>
  <c r="F132" i="69"/>
  <c r="H131" i="69"/>
  <c r="G131" i="69"/>
  <c r="F131" i="69"/>
  <c r="H130" i="69"/>
  <c r="G130" i="69"/>
  <c r="F130" i="69"/>
  <c r="H129" i="69"/>
  <c r="G129" i="69"/>
  <c r="F129" i="69"/>
  <c r="H128" i="69"/>
  <c r="G128" i="69"/>
  <c r="F128" i="69"/>
  <c r="H127" i="69"/>
  <c r="G127" i="69"/>
  <c r="F127" i="69"/>
  <c r="H126" i="69"/>
  <c r="G126" i="69"/>
  <c r="F126" i="69"/>
  <c r="H125" i="69"/>
  <c r="G125" i="69"/>
  <c r="F125" i="69"/>
  <c r="H124" i="69"/>
  <c r="G124" i="69"/>
  <c r="F124" i="69"/>
  <c r="H123" i="69"/>
  <c r="G123" i="69"/>
  <c r="F123" i="69"/>
  <c r="H122" i="69"/>
  <c r="G122" i="69"/>
  <c r="F122" i="69"/>
  <c r="H121" i="69"/>
  <c r="G121" i="69"/>
  <c r="F121" i="69"/>
  <c r="H120" i="69"/>
  <c r="G120" i="69"/>
  <c r="F120" i="69"/>
  <c r="H119" i="69"/>
  <c r="G119" i="69"/>
  <c r="F119" i="69"/>
  <c r="H118" i="69"/>
  <c r="G118" i="69"/>
  <c r="F118" i="69"/>
  <c r="H117" i="69"/>
  <c r="G117" i="69"/>
  <c r="F117" i="69"/>
  <c r="H116" i="69"/>
  <c r="G116" i="69"/>
  <c r="F116" i="69"/>
  <c r="H115" i="69"/>
  <c r="G115" i="69"/>
  <c r="F115" i="69"/>
  <c r="H114" i="69"/>
  <c r="G114" i="69"/>
  <c r="F114" i="69"/>
  <c r="H113" i="69"/>
  <c r="G113" i="69"/>
  <c r="F113" i="69"/>
  <c r="H112" i="69"/>
  <c r="G112" i="69"/>
  <c r="F112" i="69"/>
  <c r="H111" i="69"/>
  <c r="G111" i="69"/>
  <c r="F111" i="69"/>
  <c r="H110" i="69"/>
  <c r="G110" i="69"/>
  <c r="F110" i="69"/>
  <c r="H109" i="69"/>
  <c r="G109" i="69"/>
  <c r="F109" i="69"/>
  <c r="H108" i="69"/>
  <c r="G108" i="69"/>
  <c r="F108" i="69"/>
  <c r="H107" i="69"/>
  <c r="G107" i="69"/>
  <c r="F107" i="69"/>
  <c r="H106" i="69"/>
  <c r="G106" i="69"/>
  <c r="F106" i="69"/>
  <c r="H105" i="69"/>
  <c r="G105" i="69"/>
  <c r="F105" i="69"/>
  <c r="H104" i="69"/>
  <c r="G104" i="69"/>
  <c r="F104" i="69"/>
  <c r="H103" i="69"/>
  <c r="G103" i="69"/>
  <c r="F103" i="69"/>
  <c r="H102" i="69"/>
  <c r="G102" i="69"/>
  <c r="F102" i="69"/>
  <c r="H101" i="69"/>
  <c r="G101" i="69"/>
  <c r="F101" i="69"/>
  <c r="H100" i="69"/>
  <c r="G100" i="69"/>
  <c r="F100" i="69"/>
  <c r="H99" i="69"/>
  <c r="G99" i="69"/>
  <c r="F99" i="69"/>
  <c r="H98" i="69"/>
  <c r="G98" i="69"/>
  <c r="F98" i="69"/>
  <c r="H97" i="69"/>
  <c r="G97" i="69"/>
  <c r="F97" i="69"/>
  <c r="H96" i="69"/>
  <c r="G96" i="69"/>
  <c r="F96" i="69"/>
  <c r="H95" i="69"/>
  <c r="G95" i="69"/>
  <c r="F95" i="69"/>
  <c r="H94" i="69"/>
  <c r="G94" i="69"/>
  <c r="F94" i="69"/>
  <c r="H93" i="69"/>
  <c r="G93" i="69"/>
  <c r="F93" i="69"/>
  <c r="H92" i="69"/>
  <c r="G92" i="69"/>
  <c r="F92" i="69"/>
  <c r="H91" i="69"/>
  <c r="G91" i="69"/>
  <c r="F91" i="69"/>
  <c r="H90" i="69"/>
  <c r="G90" i="69"/>
  <c r="F90" i="69"/>
  <c r="H89" i="69"/>
  <c r="G89" i="69"/>
  <c r="F89" i="69"/>
  <c r="H88" i="69"/>
  <c r="G88" i="69"/>
  <c r="F88" i="69"/>
  <c r="H87" i="69"/>
  <c r="G87" i="69"/>
  <c r="F87" i="69"/>
  <c r="H86" i="69"/>
  <c r="G86" i="69"/>
  <c r="F86" i="69"/>
  <c r="H85" i="69"/>
  <c r="G85" i="69"/>
  <c r="F85" i="69"/>
  <c r="H84" i="69"/>
  <c r="G84" i="69"/>
  <c r="F84" i="69"/>
  <c r="H83" i="69"/>
  <c r="G83" i="69"/>
  <c r="F83" i="69"/>
  <c r="H82" i="69"/>
  <c r="G82" i="69"/>
  <c r="F82" i="69"/>
  <c r="H81" i="69"/>
  <c r="G81" i="69"/>
  <c r="F81" i="69"/>
  <c r="H80" i="69"/>
  <c r="G80" i="69"/>
  <c r="F80" i="69"/>
  <c r="H79" i="69"/>
  <c r="G79" i="69"/>
  <c r="F79" i="69"/>
  <c r="H78" i="69"/>
  <c r="G78" i="69"/>
  <c r="F78" i="69"/>
  <c r="H77" i="69"/>
  <c r="G77" i="69"/>
  <c r="F77" i="69"/>
  <c r="H76" i="69"/>
  <c r="G76" i="69"/>
  <c r="F76" i="69"/>
  <c r="H75" i="69"/>
  <c r="G75" i="69"/>
  <c r="F75" i="69"/>
  <c r="H74" i="69"/>
  <c r="G74" i="69"/>
  <c r="F74" i="69"/>
  <c r="H73" i="69"/>
  <c r="G73" i="69"/>
  <c r="F73" i="69"/>
  <c r="H72" i="69"/>
  <c r="G72" i="69"/>
  <c r="F72" i="69"/>
  <c r="H71" i="69"/>
  <c r="G71" i="69"/>
  <c r="F71" i="69"/>
  <c r="H70" i="69"/>
  <c r="G70" i="69"/>
  <c r="F70" i="69"/>
  <c r="H69" i="69"/>
  <c r="G69" i="69"/>
  <c r="F69" i="69"/>
  <c r="H68" i="69"/>
  <c r="G68" i="69"/>
  <c r="F68" i="69"/>
  <c r="H67" i="69"/>
  <c r="G67" i="69"/>
  <c r="F67" i="69"/>
  <c r="H66" i="69"/>
  <c r="G66" i="69"/>
  <c r="F66" i="69"/>
  <c r="H65" i="69"/>
  <c r="G65" i="69"/>
  <c r="F65" i="69"/>
  <c r="H64" i="69"/>
  <c r="G64" i="69"/>
  <c r="F64" i="69"/>
  <c r="H63" i="69"/>
  <c r="G63" i="69"/>
  <c r="F63" i="69"/>
  <c r="H62" i="69"/>
  <c r="G62" i="69"/>
  <c r="F62" i="69"/>
  <c r="H61" i="69"/>
  <c r="G61" i="69"/>
  <c r="F61" i="69"/>
  <c r="H60" i="69"/>
  <c r="G60" i="69"/>
  <c r="F60" i="69"/>
  <c r="H59" i="69"/>
  <c r="G59" i="69"/>
  <c r="F59" i="69"/>
  <c r="H58" i="69"/>
  <c r="G58" i="69"/>
  <c r="F58" i="69"/>
  <c r="H57" i="69"/>
  <c r="G57" i="69"/>
  <c r="F57" i="69"/>
  <c r="H56" i="69"/>
  <c r="G56" i="69"/>
  <c r="F56" i="69"/>
  <c r="H55" i="69"/>
  <c r="G55" i="69"/>
  <c r="F55" i="69"/>
  <c r="H54" i="69"/>
  <c r="G54" i="69"/>
  <c r="F54" i="69"/>
  <c r="H53" i="69"/>
  <c r="G53" i="69"/>
  <c r="F53" i="69"/>
  <c r="H52" i="69"/>
  <c r="G52" i="69"/>
  <c r="F52" i="69"/>
  <c r="H51" i="69"/>
  <c r="G51" i="69"/>
  <c r="F51" i="69"/>
  <c r="H50" i="69"/>
  <c r="G50" i="69"/>
  <c r="F50" i="69"/>
  <c r="H49" i="69"/>
  <c r="G49" i="69"/>
  <c r="F49" i="69"/>
  <c r="H48" i="69"/>
  <c r="G48" i="69"/>
  <c r="F48" i="69"/>
  <c r="H47" i="69"/>
  <c r="G47" i="69"/>
  <c r="F47" i="69"/>
  <c r="H46" i="69"/>
  <c r="G46" i="69"/>
  <c r="F46" i="69"/>
  <c r="H45" i="69"/>
  <c r="G45" i="69"/>
  <c r="F45" i="69"/>
  <c r="H44" i="69"/>
  <c r="G44" i="69"/>
  <c r="F44" i="69"/>
  <c r="H43" i="69"/>
  <c r="G43" i="69"/>
  <c r="F43" i="69"/>
  <c r="H42" i="69"/>
  <c r="G42" i="69"/>
  <c r="F42" i="69"/>
  <c r="H41" i="69"/>
  <c r="G41" i="69"/>
  <c r="F41" i="69"/>
  <c r="H40" i="69"/>
  <c r="G40" i="69"/>
  <c r="F40" i="69"/>
  <c r="H39" i="69"/>
  <c r="G39" i="69"/>
  <c r="F39" i="69"/>
  <c r="H38" i="69"/>
  <c r="G38" i="69"/>
  <c r="F38" i="69"/>
  <c r="H37" i="69"/>
  <c r="G37" i="69"/>
  <c r="F37" i="69"/>
  <c r="H36" i="69"/>
  <c r="G36" i="69"/>
  <c r="F36" i="69"/>
  <c r="H35" i="69"/>
  <c r="G35" i="69"/>
  <c r="F35" i="69"/>
  <c r="H34" i="69"/>
  <c r="G34" i="69"/>
  <c r="F34" i="69"/>
  <c r="H33" i="69"/>
  <c r="G33" i="69"/>
  <c r="F33" i="69"/>
  <c r="H32" i="69"/>
  <c r="G32" i="69"/>
  <c r="F32" i="69"/>
  <c r="H31" i="69"/>
  <c r="G31" i="69"/>
  <c r="F31" i="69"/>
  <c r="H30" i="69"/>
  <c r="G30" i="69"/>
  <c r="F30" i="69"/>
  <c r="H29" i="69"/>
  <c r="G29" i="69"/>
  <c r="F29" i="69"/>
  <c r="H28" i="69"/>
  <c r="G28" i="69"/>
  <c r="F28" i="69"/>
  <c r="H27" i="69"/>
  <c r="G27" i="69"/>
  <c r="F27" i="69"/>
  <c r="H26" i="69"/>
  <c r="G26" i="69"/>
  <c r="F26" i="69"/>
  <c r="H25" i="69"/>
  <c r="G25" i="69"/>
  <c r="F25" i="69"/>
  <c r="H24" i="69"/>
  <c r="G24" i="69"/>
  <c r="F24" i="69"/>
  <c r="H23" i="69"/>
  <c r="G23" i="69"/>
  <c r="F23" i="69"/>
  <c r="H22" i="69"/>
  <c r="G22" i="69"/>
  <c r="F22" i="69"/>
  <c r="H21" i="69"/>
  <c r="G21" i="69"/>
  <c r="F21" i="69"/>
  <c r="H20" i="69"/>
  <c r="G20" i="69"/>
  <c r="F20" i="69"/>
  <c r="H19" i="69"/>
  <c r="G19" i="69"/>
  <c r="F19" i="69"/>
  <c r="H18" i="69"/>
  <c r="G18" i="69"/>
  <c r="F18" i="69"/>
  <c r="H17" i="69"/>
  <c r="G17" i="69"/>
  <c r="F17" i="69"/>
  <c r="H16" i="69"/>
  <c r="G16" i="69"/>
  <c r="F16" i="69"/>
  <c r="H15" i="69"/>
  <c r="G15" i="69"/>
  <c r="F15" i="69"/>
  <c r="H14" i="69"/>
  <c r="G14" i="69"/>
  <c r="F14" i="69"/>
  <c r="H13" i="69"/>
  <c r="G13" i="69"/>
  <c r="F13" i="69"/>
  <c r="H12" i="69"/>
  <c r="G12" i="69"/>
  <c r="F12" i="69"/>
  <c r="H11" i="69"/>
  <c r="G11" i="69"/>
  <c r="F11" i="69"/>
  <c r="E5" i="69"/>
  <c r="E4" i="69"/>
  <c r="G182" i="68"/>
  <c r="H181" i="68"/>
  <c r="G181" i="68"/>
  <c r="F181" i="68"/>
  <c r="H180" i="68"/>
  <c r="G180" i="68"/>
  <c r="F180" i="68"/>
  <c r="H179" i="68"/>
  <c r="G179" i="68"/>
  <c r="F179" i="68"/>
  <c r="H178" i="68"/>
  <c r="G178" i="68"/>
  <c r="F178" i="68"/>
  <c r="H177" i="68"/>
  <c r="G177" i="68"/>
  <c r="F177" i="68"/>
  <c r="H176" i="68"/>
  <c r="G176" i="68"/>
  <c r="F176" i="68"/>
  <c r="H175" i="68"/>
  <c r="G175" i="68"/>
  <c r="F175" i="68"/>
  <c r="H174" i="68"/>
  <c r="G174" i="68"/>
  <c r="F174" i="68"/>
  <c r="H173" i="68"/>
  <c r="G173" i="68"/>
  <c r="F173" i="68"/>
  <c r="H172" i="68"/>
  <c r="G172" i="68"/>
  <c r="F172" i="68"/>
  <c r="H171" i="68"/>
  <c r="G171" i="68"/>
  <c r="F171" i="68"/>
  <c r="H170" i="68"/>
  <c r="G170" i="68"/>
  <c r="F170" i="68"/>
  <c r="H169" i="68"/>
  <c r="G169" i="68"/>
  <c r="F169" i="68"/>
  <c r="H168" i="68"/>
  <c r="G168" i="68"/>
  <c r="F168" i="68"/>
  <c r="H167" i="68"/>
  <c r="G167" i="68"/>
  <c r="F167" i="68"/>
  <c r="H166" i="68"/>
  <c r="G166" i="68"/>
  <c r="F166" i="68"/>
  <c r="H165" i="68"/>
  <c r="G165" i="68"/>
  <c r="F165" i="68"/>
  <c r="H164" i="68"/>
  <c r="G164" i="68"/>
  <c r="F164" i="68"/>
  <c r="H163" i="68"/>
  <c r="G163" i="68"/>
  <c r="F163" i="68"/>
  <c r="H162" i="68"/>
  <c r="G162" i="68"/>
  <c r="F162" i="68"/>
  <c r="H161" i="68"/>
  <c r="G161" i="68"/>
  <c r="F161" i="68"/>
  <c r="H160" i="68"/>
  <c r="G160" i="68"/>
  <c r="F160" i="68"/>
  <c r="H159" i="68"/>
  <c r="G159" i="68"/>
  <c r="F159" i="68"/>
  <c r="H158" i="68"/>
  <c r="G158" i="68"/>
  <c r="F158" i="68"/>
  <c r="H157" i="68"/>
  <c r="G157" i="68"/>
  <c r="F157" i="68"/>
  <c r="H156" i="68"/>
  <c r="G156" i="68"/>
  <c r="F156" i="68"/>
  <c r="H155" i="68"/>
  <c r="G155" i="68"/>
  <c r="F155" i="68"/>
  <c r="H154" i="68"/>
  <c r="G154" i="68"/>
  <c r="F154" i="68"/>
  <c r="H153" i="68"/>
  <c r="G153" i="68"/>
  <c r="F153" i="68"/>
  <c r="H152" i="68"/>
  <c r="G152" i="68"/>
  <c r="F152" i="68"/>
  <c r="H151" i="68"/>
  <c r="G151" i="68"/>
  <c r="F151" i="68"/>
  <c r="H150" i="68"/>
  <c r="G150" i="68"/>
  <c r="F150" i="68"/>
  <c r="H149" i="68"/>
  <c r="G149" i="68"/>
  <c r="F149" i="68"/>
  <c r="H148" i="68"/>
  <c r="G148" i="68"/>
  <c r="F148" i="68"/>
  <c r="H147" i="68"/>
  <c r="G147" i="68"/>
  <c r="F147" i="68"/>
  <c r="H146" i="68"/>
  <c r="G146" i="68"/>
  <c r="F146" i="68"/>
  <c r="H145" i="68"/>
  <c r="G145" i="68"/>
  <c r="F145" i="68"/>
  <c r="H144" i="68"/>
  <c r="G144" i="68"/>
  <c r="F144" i="68"/>
  <c r="H143" i="68"/>
  <c r="G143" i="68"/>
  <c r="F143" i="68"/>
  <c r="H142" i="68"/>
  <c r="G142" i="68"/>
  <c r="F142" i="68"/>
  <c r="H141" i="68"/>
  <c r="G141" i="68"/>
  <c r="F141" i="68"/>
  <c r="H140" i="68"/>
  <c r="G140" i="68"/>
  <c r="F140" i="68"/>
  <c r="H139" i="68"/>
  <c r="G139" i="68"/>
  <c r="F139" i="68"/>
  <c r="H138" i="68"/>
  <c r="G138" i="68"/>
  <c r="F138" i="68"/>
  <c r="H137" i="68"/>
  <c r="G137" i="68"/>
  <c r="F137" i="68"/>
  <c r="H136" i="68"/>
  <c r="G136" i="68"/>
  <c r="F136" i="68"/>
  <c r="H135" i="68"/>
  <c r="G135" i="68"/>
  <c r="F135" i="68"/>
  <c r="H134" i="68"/>
  <c r="G134" i="68"/>
  <c r="F134" i="68"/>
  <c r="H133" i="68"/>
  <c r="G133" i="68"/>
  <c r="F133" i="68"/>
  <c r="H132" i="68"/>
  <c r="G132" i="68"/>
  <c r="F132" i="68"/>
  <c r="H131" i="68"/>
  <c r="G131" i="68"/>
  <c r="F131" i="68"/>
  <c r="H130" i="68"/>
  <c r="G130" i="68"/>
  <c r="F130" i="68"/>
  <c r="H129" i="68"/>
  <c r="G129" i="68"/>
  <c r="F129" i="68"/>
  <c r="H128" i="68"/>
  <c r="G128" i="68"/>
  <c r="F128" i="68"/>
  <c r="H127" i="68"/>
  <c r="G127" i="68"/>
  <c r="F127" i="68"/>
  <c r="H126" i="68"/>
  <c r="G126" i="68"/>
  <c r="F126" i="68"/>
  <c r="H125" i="68"/>
  <c r="G125" i="68"/>
  <c r="F125" i="68"/>
  <c r="H124" i="68"/>
  <c r="G124" i="68"/>
  <c r="F124" i="68"/>
  <c r="H123" i="68"/>
  <c r="G123" i="68"/>
  <c r="F123" i="68"/>
  <c r="H122" i="68"/>
  <c r="G122" i="68"/>
  <c r="F122" i="68"/>
  <c r="H121" i="68"/>
  <c r="G121" i="68"/>
  <c r="F121" i="68"/>
  <c r="H120" i="68"/>
  <c r="G120" i="68"/>
  <c r="F120" i="68"/>
  <c r="H119" i="68"/>
  <c r="G119" i="68"/>
  <c r="F119" i="68"/>
  <c r="H118" i="68"/>
  <c r="G118" i="68"/>
  <c r="F118" i="68"/>
  <c r="H117" i="68"/>
  <c r="G117" i="68"/>
  <c r="F117" i="68"/>
  <c r="H116" i="68"/>
  <c r="G116" i="68"/>
  <c r="F116" i="68"/>
  <c r="H115" i="68"/>
  <c r="G115" i="68"/>
  <c r="F115" i="68"/>
  <c r="H114" i="68"/>
  <c r="G114" i="68"/>
  <c r="F114" i="68"/>
  <c r="H113" i="68"/>
  <c r="G113" i="68"/>
  <c r="F113" i="68"/>
  <c r="H112" i="68"/>
  <c r="G112" i="68"/>
  <c r="F112" i="68"/>
  <c r="H111" i="68"/>
  <c r="G111" i="68"/>
  <c r="F111" i="68"/>
  <c r="H110" i="68"/>
  <c r="G110" i="68"/>
  <c r="F110" i="68"/>
  <c r="H109" i="68"/>
  <c r="G109" i="68"/>
  <c r="F109" i="68"/>
  <c r="H108" i="68"/>
  <c r="G108" i="68"/>
  <c r="F108" i="68"/>
  <c r="H107" i="68"/>
  <c r="G107" i="68"/>
  <c r="F107" i="68"/>
  <c r="H106" i="68"/>
  <c r="G106" i="68"/>
  <c r="F106" i="68"/>
  <c r="H105" i="68"/>
  <c r="G105" i="68"/>
  <c r="F105" i="68"/>
  <c r="H104" i="68"/>
  <c r="G104" i="68"/>
  <c r="F104" i="68"/>
  <c r="H103" i="68"/>
  <c r="G103" i="68"/>
  <c r="F103" i="68"/>
  <c r="H102" i="68"/>
  <c r="G102" i="68"/>
  <c r="F102" i="68"/>
  <c r="H101" i="68"/>
  <c r="G101" i="68"/>
  <c r="F101" i="68"/>
  <c r="H100" i="68"/>
  <c r="G100" i="68"/>
  <c r="F100" i="68"/>
  <c r="H99" i="68"/>
  <c r="G99" i="68"/>
  <c r="F99" i="68"/>
  <c r="H98" i="68"/>
  <c r="G98" i="68"/>
  <c r="F98" i="68"/>
  <c r="H97" i="68"/>
  <c r="G97" i="68"/>
  <c r="F97" i="68"/>
  <c r="H96" i="68"/>
  <c r="G96" i="68"/>
  <c r="F96" i="68"/>
  <c r="H95" i="68"/>
  <c r="G95" i="68"/>
  <c r="F95" i="68"/>
  <c r="H94" i="68"/>
  <c r="G94" i="68"/>
  <c r="F94" i="68"/>
  <c r="H93" i="68"/>
  <c r="G93" i="68"/>
  <c r="F93" i="68"/>
  <c r="H92" i="68"/>
  <c r="G92" i="68"/>
  <c r="F92" i="68"/>
  <c r="H91" i="68"/>
  <c r="G91" i="68"/>
  <c r="F91" i="68"/>
  <c r="H90" i="68"/>
  <c r="G90" i="68"/>
  <c r="F90" i="68"/>
  <c r="H89" i="68"/>
  <c r="G89" i="68"/>
  <c r="F89" i="68"/>
  <c r="H88" i="68"/>
  <c r="G88" i="68"/>
  <c r="F88" i="68"/>
  <c r="H87" i="68"/>
  <c r="G87" i="68"/>
  <c r="F87" i="68"/>
  <c r="H86" i="68"/>
  <c r="G86" i="68"/>
  <c r="F86" i="68"/>
  <c r="H85" i="68"/>
  <c r="G85" i="68"/>
  <c r="F85" i="68"/>
  <c r="H84" i="68"/>
  <c r="G84" i="68"/>
  <c r="F84" i="68"/>
  <c r="H83" i="68"/>
  <c r="G83" i="68"/>
  <c r="F83" i="68"/>
  <c r="H82" i="68"/>
  <c r="G82" i="68"/>
  <c r="F82" i="68"/>
  <c r="H81" i="68"/>
  <c r="G81" i="68"/>
  <c r="F81" i="68"/>
  <c r="H80" i="68"/>
  <c r="G80" i="68"/>
  <c r="F80" i="68"/>
  <c r="H79" i="68"/>
  <c r="G79" i="68"/>
  <c r="F79" i="68"/>
  <c r="H78" i="68"/>
  <c r="G78" i="68"/>
  <c r="F78" i="68"/>
  <c r="H77" i="68"/>
  <c r="G77" i="68"/>
  <c r="F77" i="68"/>
  <c r="H76" i="68"/>
  <c r="G76" i="68"/>
  <c r="F76" i="68"/>
  <c r="H75" i="68"/>
  <c r="G75" i="68"/>
  <c r="F75" i="68"/>
  <c r="H74" i="68"/>
  <c r="G74" i="68"/>
  <c r="F74" i="68"/>
  <c r="H73" i="68"/>
  <c r="G73" i="68"/>
  <c r="F73" i="68"/>
  <c r="H72" i="68"/>
  <c r="G72" i="68"/>
  <c r="F72" i="68"/>
  <c r="H71" i="68"/>
  <c r="G71" i="68"/>
  <c r="F71" i="68"/>
  <c r="H70" i="68"/>
  <c r="G70" i="68"/>
  <c r="F70" i="68"/>
  <c r="H69" i="68"/>
  <c r="G69" i="68"/>
  <c r="F69" i="68"/>
  <c r="H68" i="68"/>
  <c r="G68" i="68"/>
  <c r="F68" i="68"/>
  <c r="H67" i="68"/>
  <c r="G67" i="68"/>
  <c r="F67" i="68"/>
  <c r="H66" i="68"/>
  <c r="G66" i="68"/>
  <c r="F66" i="68"/>
  <c r="H65" i="68"/>
  <c r="G65" i="68"/>
  <c r="F65" i="68"/>
  <c r="H64" i="68"/>
  <c r="G64" i="68"/>
  <c r="F64" i="68"/>
  <c r="H63" i="68"/>
  <c r="G63" i="68"/>
  <c r="F63" i="68"/>
  <c r="H62" i="68"/>
  <c r="G62" i="68"/>
  <c r="F62" i="68"/>
  <c r="H61" i="68"/>
  <c r="G61" i="68"/>
  <c r="F61" i="68"/>
  <c r="H60" i="68"/>
  <c r="G60" i="68"/>
  <c r="F60" i="68"/>
  <c r="H59" i="68"/>
  <c r="G59" i="68"/>
  <c r="F59" i="68"/>
  <c r="H58" i="68"/>
  <c r="G58" i="68"/>
  <c r="F58" i="68"/>
  <c r="H57" i="68"/>
  <c r="G57" i="68"/>
  <c r="F57" i="68"/>
  <c r="H56" i="68"/>
  <c r="G56" i="68"/>
  <c r="F56" i="68"/>
  <c r="H55" i="68"/>
  <c r="G55" i="68"/>
  <c r="F55" i="68"/>
  <c r="H54" i="68"/>
  <c r="G54" i="68"/>
  <c r="F54" i="68"/>
  <c r="H53" i="68"/>
  <c r="G53" i="68"/>
  <c r="F53" i="68"/>
  <c r="H52" i="68"/>
  <c r="G52" i="68"/>
  <c r="F52" i="68"/>
  <c r="H51" i="68"/>
  <c r="G51" i="68"/>
  <c r="F51" i="68"/>
  <c r="H50" i="68"/>
  <c r="G50" i="68"/>
  <c r="F50" i="68"/>
  <c r="H49" i="68"/>
  <c r="G49" i="68"/>
  <c r="F49" i="68"/>
  <c r="H48" i="68"/>
  <c r="G48" i="68"/>
  <c r="F48" i="68"/>
  <c r="H47" i="68"/>
  <c r="G47" i="68"/>
  <c r="F47" i="68"/>
  <c r="H46" i="68"/>
  <c r="G46" i="68"/>
  <c r="F46" i="68"/>
  <c r="H45" i="68"/>
  <c r="G45" i="68"/>
  <c r="F45" i="68"/>
  <c r="H44" i="68"/>
  <c r="G44" i="68"/>
  <c r="F44" i="68"/>
  <c r="H43" i="68"/>
  <c r="G43" i="68"/>
  <c r="F43" i="68"/>
  <c r="H42" i="68"/>
  <c r="G42" i="68"/>
  <c r="F42" i="68"/>
  <c r="H41" i="68"/>
  <c r="G41" i="68"/>
  <c r="F41" i="68"/>
  <c r="H40" i="68"/>
  <c r="G40" i="68"/>
  <c r="F40" i="68"/>
  <c r="H39" i="68"/>
  <c r="G39" i="68"/>
  <c r="F39" i="68"/>
  <c r="H38" i="68"/>
  <c r="G38" i="68"/>
  <c r="F38" i="68"/>
  <c r="H37" i="68"/>
  <c r="G37" i="68"/>
  <c r="F37" i="68"/>
  <c r="H36" i="68"/>
  <c r="G36" i="68"/>
  <c r="F36" i="68"/>
  <c r="H35" i="68"/>
  <c r="G35" i="68"/>
  <c r="F35" i="68"/>
  <c r="H34" i="68"/>
  <c r="G34" i="68"/>
  <c r="F34" i="68"/>
  <c r="H33" i="68"/>
  <c r="G33" i="68"/>
  <c r="F33" i="68"/>
  <c r="H32" i="68"/>
  <c r="G32" i="68"/>
  <c r="F32" i="68"/>
  <c r="H31" i="68"/>
  <c r="G31" i="68"/>
  <c r="F31" i="68"/>
  <c r="H30" i="68"/>
  <c r="G30" i="68"/>
  <c r="F30" i="68"/>
  <c r="H29" i="68"/>
  <c r="G29" i="68"/>
  <c r="F29" i="68"/>
  <c r="H28" i="68"/>
  <c r="G28" i="68"/>
  <c r="F28" i="68"/>
  <c r="H27" i="68"/>
  <c r="G27" i="68"/>
  <c r="F27" i="68"/>
  <c r="H26" i="68"/>
  <c r="G26" i="68"/>
  <c r="F26" i="68"/>
  <c r="H25" i="68"/>
  <c r="G25" i="68"/>
  <c r="F25" i="68"/>
  <c r="H24" i="68"/>
  <c r="G24" i="68"/>
  <c r="F24" i="68"/>
  <c r="H23" i="68"/>
  <c r="G23" i="68"/>
  <c r="F23" i="68"/>
  <c r="H22" i="68"/>
  <c r="G22" i="68"/>
  <c r="F22" i="68"/>
  <c r="H21" i="68"/>
  <c r="G21" i="68"/>
  <c r="F21" i="68"/>
  <c r="H20" i="68"/>
  <c r="G20" i="68"/>
  <c r="F20" i="68"/>
  <c r="H19" i="68"/>
  <c r="G19" i="68"/>
  <c r="F19" i="68"/>
  <c r="H18" i="68"/>
  <c r="G18" i="68"/>
  <c r="F18" i="68"/>
  <c r="H17" i="68"/>
  <c r="G17" i="68"/>
  <c r="F17" i="68"/>
  <c r="H16" i="68"/>
  <c r="G16" i="68"/>
  <c r="F16" i="68"/>
  <c r="H15" i="68"/>
  <c r="G15" i="68"/>
  <c r="F15" i="68"/>
  <c r="H14" i="68"/>
  <c r="G14" i="68"/>
  <c r="F14" i="68"/>
  <c r="H13" i="68"/>
  <c r="G13" i="68"/>
  <c r="F13" i="68"/>
  <c r="H12" i="68"/>
  <c r="G12" i="68"/>
  <c r="F12" i="68"/>
  <c r="H11" i="68"/>
  <c r="G11" i="68"/>
  <c r="F11" i="68"/>
  <c r="E5" i="68"/>
  <c r="E4" i="68"/>
  <c r="G182" i="67"/>
  <c r="H181" i="67"/>
  <c r="G181" i="67"/>
  <c r="F181" i="67"/>
  <c r="H180" i="67"/>
  <c r="G180" i="67"/>
  <c r="F180" i="67"/>
  <c r="H179" i="67"/>
  <c r="G179" i="67"/>
  <c r="F179" i="67"/>
  <c r="H178" i="67"/>
  <c r="G178" i="67"/>
  <c r="F178" i="67"/>
  <c r="H177" i="67"/>
  <c r="G177" i="67"/>
  <c r="F177" i="67"/>
  <c r="H176" i="67"/>
  <c r="G176" i="67"/>
  <c r="F176" i="67"/>
  <c r="H175" i="67"/>
  <c r="G175" i="67"/>
  <c r="F175" i="67"/>
  <c r="H174" i="67"/>
  <c r="G174" i="67"/>
  <c r="F174" i="67"/>
  <c r="H173" i="67"/>
  <c r="G173" i="67"/>
  <c r="F173" i="67"/>
  <c r="H172" i="67"/>
  <c r="G172" i="67"/>
  <c r="F172" i="67"/>
  <c r="H171" i="67"/>
  <c r="G171" i="67"/>
  <c r="F171" i="67"/>
  <c r="H170" i="67"/>
  <c r="G170" i="67"/>
  <c r="F170" i="67"/>
  <c r="H169" i="67"/>
  <c r="G169" i="67"/>
  <c r="F169" i="67"/>
  <c r="H168" i="67"/>
  <c r="G168" i="67"/>
  <c r="F168" i="67"/>
  <c r="H167" i="67"/>
  <c r="G167" i="67"/>
  <c r="F167" i="67"/>
  <c r="H166" i="67"/>
  <c r="G166" i="67"/>
  <c r="F166" i="67"/>
  <c r="H165" i="67"/>
  <c r="G165" i="67"/>
  <c r="F165" i="67"/>
  <c r="H164" i="67"/>
  <c r="G164" i="67"/>
  <c r="F164" i="67"/>
  <c r="H163" i="67"/>
  <c r="G163" i="67"/>
  <c r="F163" i="67"/>
  <c r="H162" i="67"/>
  <c r="G162" i="67"/>
  <c r="F162" i="67"/>
  <c r="H161" i="67"/>
  <c r="G161" i="67"/>
  <c r="F161" i="67"/>
  <c r="H160" i="67"/>
  <c r="G160" i="67"/>
  <c r="F160" i="67"/>
  <c r="H159" i="67"/>
  <c r="G159" i="67"/>
  <c r="F159" i="67"/>
  <c r="H158" i="67"/>
  <c r="G158" i="67"/>
  <c r="F158" i="67"/>
  <c r="H157" i="67"/>
  <c r="G157" i="67"/>
  <c r="F157" i="67"/>
  <c r="H156" i="67"/>
  <c r="G156" i="67"/>
  <c r="F156" i="67"/>
  <c r="H155" i="67"/>
  <c r="G155" i="67"/>
  <c r="F155" i="67"/>
  <c r="H154" i="67"/>
  <c r="G154" i="67"/>
  <c r="F154" i="67"/>
  <c r="H153" i="67"/>
  <c r="G153" i="67"/>
  <c r="F153" i="67"/>
  <c r="H152" i="67"/>
  <c r="G152" i="67"/>
  <c r="F152" i="67"/>
  <c r="H151" i="67"/>
  <c r="G151" i="67"/>
  <c r="F151" i="67"/>
  <c r="H150" i="67"/>
  <c r="G150" i="67"/>
  <c r="F150" i="67"/>
  <c r="H149" i="67"/>
  <c r="G149" i="67"/>
  <c r="F149" i="67"/>
  <c r="H148" i="67"/>
  <c r="G148" i="67"/>
  <c r="F148" i="67"/>
  <c r="H147" i="67"/>
  <c r="G147" i="67"/>
  <c r="F147" i="67"/>
  <c r="H146" i="67"/>
  <c r="G146" i="67"/>
  <c r="F146" i="67"/>
  <c r="H145" i="67"/>
  <c r="G145" i="67"/>
  <c r="F145" i="67"/>
  <c r="H144" i="67"/>
  <c r="G144" i="67"/>
  <c r="F144" i="67"/>
  <c r="H143" i="67"/>
  <c r="G143" i="67"/>
  <c r="F143" i="67"/>
  <c r="H142" i="67"/>
  <c r="G142" i="67"/>
  <c r="F142" i="67"/>
  <c r="H141" i="67"/>
  <c r="G141" i="67"/>
  <c r="F141" i="67"/>
  <c r="H140" i="67"/>
  <c r="G140" i="67"/>
  <c r="F140" i="67"/>
  <c r="H139" i="67"/>
  <c r="G139" i="67"/>
  <c r="F139" i="67"/>
  <c r="H138" i="67"/>
  <c r="G138" i="67"/>
  <c r="F138" i="67"/>
  <c r="H137" i="67"/>
  <c r="G137" i="67"/>
  <c r="F137" i="67"/>
  <c r="H136" i="67"/>
  <c r="G136" i="67"/>
  <c r="F136" i="67"/>
  <c r="H135" i="67"/>
  <c r="G135" i="67"/>
  <c r="F135" i="67"/>
  <c r="H134" i="67"/>
  <c r="G134" i="67"/>
  <c r="F134" i="67"/>
  <c r="H133" i="67"/>
  <c r="G133" i="67"/>
  <c r="F133" i="67"/>
  <c r="H132" i="67"/>
  <c r="G132" i="67"/>
  <c r="F132" i="67"/>
  <c r="H131" i="67"/>
  <c r="G131" i="67"/>
  <c r="F131" i="67"/>
  <c r="H130" i="67"/>
  <c r="G130" i="67"/>
  <c r="F130" i="67"/>
  <c r="H129" i="67"/>
  <c r="G129" i="67"/>
  <c r="F129" i="67"/>
  <c r="H128" i="67"/>
  <c r="G128" i="67"/>
  <c r="F128" i="67"/>
  <c r="H127" i="67"/>
  <c r="G127" i="67"/>
  <c r="F127" i="67"/>
  <c r="H126" i="67"/>
  <c r="G126" i="67"/>
  <c r="F126" i="67"/>
  <c r="H125" i="67"/>
  <c r="G125" i="67"/>
  <c r="F125" i="67"/>
  <c r="H124" i="67"/>
  <c r="G124" i="67"/>
  <c r="F124" i="67"/>
  <c r="H123" i="67"/>
  <c r="G123" i="67"/>
  <c r="F123" i="67"/>
  <c r="H122" i="67"/>
  <c r="G122" i="67"/>
  <c r="F122" i="67"/>
  <c r="H121" i="67"/>
  <c r="G121" i="67"/>
  <c r="F121" i="67"/>
  <c r="H120" i="67"/>
  <c r="G120" i="67"/>
  <c r="F120" i="67"/>
  <c r="H119" i="67"/>
  <c r="G119" i="67"/>
  <c r="F119" i="67"/>
  <c r="H118" i="67"/>
  <c r="G118" i="67"/>
  <c r="F118" i="67"/>
  <c r="H117" i="67"/>
  <c r="G117" i="67"/>
  <c r="F117" i="67"/>
  <c r="H116" i="67"/>
  <c r="G116" i="67"/>
  <c r="F116" i="67"/>
  <c r="H115" i="67"/>
  <c r="G115" i="67"/>
  <c r="F115" i="67"/>
  <c r="H114" i="67"/>
  <c r="G114" i="67"/>
  <c r="F114" i="67"/>
  <c r="H113" i="67"/>
  <c r="G113" i="67"/>
  <c r="F113" i="67"/>
  <c r="H112" i="67"/>
  <c r="G112" i="67"/>
  <c r="F112" i="67"/>
  <c r="H111" i="67"/>
  <c r="G111" i="67"/>
  <c r="F111" i="67"/>
  <c r="H110" i="67"/>
  <c r="G110" i="67"/>
  <c r="F110" i="67"/>
  <c r="H109" i="67"/>
  <c r="G109" i="67"/>
  <c r="F109" i="67"/>
  <c r="H108" i="67"/>
  <c r="G108" i="67"/>
  <c r="F108" i="67"/>
  <c r="H107" i="67"/>
  <c r="G107" i="67"/>
  <c r="F107" i="67"/>
  <c r="H106" i="67"/>
  <c r="G106" i="67"/>
  <c r="F106" i="67"/>
  <c r="H105" i="67"/>
  <c r="G105" i="67"/>
  <c r="F105" i="67"/>
  <c r="H104" i="67"/>
  <c r="G104" i="67"/>
  <c r="F104" i="67"/>
  <c r="H103" i="67"/>
  <c r="G103" i="67"/>
  <c r="F103" i="67"/>
  <c r="H102" i="67"/>
  <c r="G102" i="67"/>
  <c r="F102" i="67"/>
  <c r="H101" i="67"/>
  <c r="G101" i="67"/>
  <c r="F101" i="67"/>
  <c r="H100" i="67"/>
  <c r="G100" i="67"/>
  <c r="F100" i="67"/>
  <c r="H99" i="67"/>
  <c r="G99" i="67"/>
  <c r="F99" i="67"/>
  <c r="H98" i="67"/>
  <c r="G98" i="67"/>
  <c r="F98" i="67"/>
  <c r="H97" i="67"/>
  <c r="G97" i="67"/>
  <c r="F97" i="67"/>
  <c r="H96" i="67"/>
  <c r="G96" i="67"/>
  <c r="F96" i="67"/>
  <c r="H95" i="67"/>
  <c r="G95" i="67"/>
  <c r="F95" i="67"/>
  <c r="H94" i="67"/>
  <c r="G94" i="67"/>
  <c r="F94" i="67"/>
  <c r="H93" i="67"/>
  <c r="G93" i="67"/>
  <c r="F93" i="67"/>
  <c r="H92" i="67"/>
  <c r="G92" i="67"/>
  <c r="F92" i="67"/>
  <c r="H91" i="67"/>
  <c r="G91" i="67"/>
  <c r="F91" i="67"/>
  <c r="H90" i="67"/>
  <c r="G90" i="67"/>
  <c r="F90" i="67"/>
  <c r="H89" i="67"/>
  <c r="G89" i="67"/>
  <c r="F89" i="67"/>
  <c r="H88" i="67"/>
  <c r="G88" i="67"/>
  <c r="F88" i="67"/>
  <c r="H87" i="67"/>
  <c r="G87" i="67"/>
  <c r="F87" i="67"/>
  <c r="H86" i="67"/>
  <c r="G86" i="67"/>
  <c r="F86" i="67"/>
  <c r="H85" i="67"/>
  <c r="G85" i="67"/>
  <c r="F85" i="67"/>
  <c r="H84" i="67"/>
  <c r="G84" i="67"/>
  <c r="F84" i="67"/>
  <c r="H83" i="67"/>
  <c r="G83" i="67"/>
  <c r="F83" i="67"/>
  <c r="H82" i="67"/>
  <c r="G82" i="67"/>
  <c r="F82" i="67"/>
  <c r="H81" i="67"/>
  <c r="G81" i="67"/>
  <c r="F81" i="67"/>
  <c r="H80" i="67"/>
  <c r="G80" i="67"/>
  <c r="F80" i="67"/>
  <c r="H79" i="67"/>
  <c r="G79" i="67"/>
  <c r="F79" i="67"/>
  <c r="H78" i="67"/>
  <c r="G78" i="67"/>
  <c r="F78" i="67"/>
  <c r="H77" i="67"/>
  <c r="G77" i="67"/>
  <c r="F77" i="67"/>
  <c r="H76" i="67"/>
  <c r="G76" i="67"/>
  <c r="F76" i="67"/>
  <c r="H75" i="67"/>
  <c r="G75" i="67"/>
  <c r="F75" i="67"/>
  <c r="H74" i="67"/>
  <c r="G74" i="67"/>
  <c r="F74" i="67"/>
  <c r="H73" i="67"/>
  <c r="G73" i="67"/>
  <c r="F73" i="67"/>
  <c r="H72" i="67"/>
  <c r="G72" i="67"/>
  <c r="F72" i="67"/>
  <c r="H71" i="67"/>
  <c r="G71" i="67"/>
  <c r="F71" i="67"/>
  <c r="H70" i="67"/>
  <c r="G70" i="67"/>
  <c r="F70" i="67"/>
  <c r="H69" i="67"/>
  <c r="G69" i="67"/>
  <c r="F69" i="67"/>
  <c r="H68" i="67"/>
  <c r="G68" i="67"/>
  <c r="F68" i="67"/>
  <c r="H67" i="67"/>
  <c r="G67" i="67"/>
  <c r="F67" i="67"/>
  <c r="H66" i="67"/>
  <c r="G66" i="67"/>
  <c r="F66" i="67"/>
  <c r="H65" i="67"/>
  <c r="G65" i="67"/>
  <c r="F65" i="67"/>
  <c r="H64" i="67"/>
  <c r="G64" i="67"/>
  <c r="F64" i="67"/>
  <c r="H63" i="67"/>
  <c r="G63" i="67"/>
  <c r="F63" i="67"/>
  <c r="H62" i="67"/>
  <c r="G62" i="67"/>
  <c r="F62" i="67"/>
  <c r="H61" i="67"/>
  <c r="G61" i="67"/>
  <c r="F61" i="67"/>
  <c r="H60" i="67"/>
  <c r="G60" i="67"/>
  <c r="F60" i="67"/>
  <c r="H59" i="67"/>
  <c r="G59" i="67"/>
  <c r="F59" i="67"/>
  <c r="H58" i="67"/>
  <c r="G58" i="67"/>
  <c r="F58" i="67"/>
  <c r="H57" i="67"/>
  <c r="G57" i="67"/>
  <c r="F57" i="67"/>
  <c r="H56" i="67"/>
  <c r="G56" i="67"/>
  <c r="F56" i="67"/>
  <c r="H55" i="67"/>
  <c r="G55" i="67"/>
  <c r="F55" i="67"/>
  <c r="H54" i="67"/>
  <c r="G54" i="67"/>
  <c r="F54" i="67"/>
  <c r="H53" i="67"/>
  <c r="G53" i="67"/>
  <c r="F53" i="67"/>
  <c r="H52" i="67"/>
  <c r="G52" i="67"/>
  <c r="F52" i="67"/>
  <c r="H51" i="67"/>
  <c r="G51" i="67"/>
  <c r="F51" i="67"/>
  <c r="H50" i="67"/>
  <c r="G50" i="67"/>
  <c r="F50" i="67"/>
  <c r="H49" i="67"/>
  <c r="G49" i="67"/>
  <c r="F49" i="67"/>
  <c r="H48" i="67"/>
  <c r="G48" i="67"/>
  <c r="F48" i="67"/>
  <c r="H47" i="67"/>
  <c r="G47" i="67"/>
  <c r="F47" i="67"/>
  <c r="H46" i="67"/>
  <c r="G46" i="67"/>
  <c r="F46" i="67"/>
  <c r="H45" i="67"/>
  <c r="G45" i="67"/>
  <c r="F45" i="67"/>
  <c r="H44" i="67"/>
  <c r="G44" i="67"/>
  <c r="F44" i="67"/>
  <c r="H43" i="67"/>
  <c r="G43" i="67"/>
  <c r="F43" i="67"/>
  <c r="H42" i="67"/>
  <c r="G42" i="67"/>
  <c r="F42" i="67"/>
  <c r="H41" i="67"/>
  <c r="G41" i="67"/>
  <c r="F41" i="67"/>
  <c r="H40" i="67"/>
  <c r="G40" i="67"/>
  <c r="F40" i="67"/>
  <c r="H39" i="67"/>
  <c r="G39" i="67"/>
  <c r="F39" i="67"/>
  <c r="H38" i="67"/>
  <c r="G38" i="67"/>
  <c r="F38" i="67"/>
  <c r="H37" i="67"/>
  <c r="G37" i="67"/>
  <c r="F37" i="67"/>
  <c r="H36" i="67"/>
  <c r="G36" i="67"/>
  <c r="F36" i="67"/>
  <c r="H35" i="67"/>
  <c r="G35" i="67"/>
  <c r="F35" i="67"/>
  <c r="H34" i="67"/>
  <c r="G34" i="67"/>
  <c r="F34" i="67"/>
  <c r="H33" i="67"/>
  <c r="G33" i="67"/>
  <c r="F33" i="67"/>
  <c r="H32" i="67"/>
  <c r="G32" i="67"/>
  <c r="F32" i="67"/>
  <c r="H31" i="67"/>
  <c r="G31" i="67"/>
  <c r="F31" i="67"/>
  <c r="H30" i="67"/>
  <c r="G30" i="67"/>
  <c r="F30" i="67"/>
  <c r="H29" i="67"/>
  <c r="G29" i="67"/>
  <c r="F29" i="67"/>
  <c r="H28" i="67"/>
  <c r="G28" i="67"/>
  <c r="F28" i="67"/>
  <c r="H27" i="67"/>
  <c r="G27" i="67"/>
  <c r="F27" i="67"/>
  <c r="H26" i="67"/>
  <c r="G26" i="67"/>
  <c r="F26" i="67"/>
  <c r="H25" i="67"/>
  <c r="G25" i="67"/>
  <c r="F25" i="67"/>
  <c r="H24" i="67"/>
  <c r="G24" i="67"/>
  <c r="F24" i="67"/>
  <c r="H23" i="67"/>
  <c r="G23" i="67"/>
  <c r="F23" i="67"/>
  <c r="H22" i="67"/>
  <c r="G22" i="67"/>
  <c r="F22" i="67"/>
  <c r="H21" i="67"/>
  <c r="G21" i="67"/>
  <c r="F21" i="67"/>
  <c r="H20" i="67"/>
  <c r="G20" i="67"/>
  <c r="F20" i="67"/>
  <c r="H19" i="67"/>
  <c r="G19" i="67"/>
  <c r="F19" i="67"/>
  <c r="H18" i="67"/>
  <c r="G18" i="67"/>
  <c r="F18" i="67"/>
  <c r="H17" i="67"/>
  <c r="G17" i="67"/>
  <c r="F17" i="67"/>
  <c r="H16" i="67"/>
  <c r="G16" i="67"/>
  <c r="F16" i="67"/>
  <c r="H15" i="67"/>
  <c r="G15" i="67"/>
  <c r="F15" i="67"/>
  <c r="H14" i="67"/>
  <c r="G14" i="67"/>
  <c r="F14" i="67"/>
  <c r="H13" i="67"/>
  <c r="G13" i="67"/>
  <c r="F13" i="67"/>
  <c r="H12" i="67"/>
  <c r="G12" i="67"/>
  <c r="F12" i="67"/>
  <c r="H11" i="67"/>
  <c r="G11" i="67"/>
  <c r="F11" i="67"/>
  <c r="E5" i="67"/>
  <c r="E4" i="67"/>
  <c r="G182" i="66"/>
  <c r="H181" i="66"/>
  <c r="G181" i="66"/>
  <c r="F181" i="66"/>
  <c r="H180" i="66"/>
  <c r="G180" i="66"/>
  <c r="F180" i="66"/>
  <c r="H179" i="66"/>
  <c r="G179" i="66"/>
  <c r="F179" i="66"/>
  <c r="H178" i="66"/>
  <c r="G178" i="66"/>
  <c r="F178" i="66"/>
  <c r="H177" i="66"/>
  <c r="G177" i="66"/>
  <c r="F177" i="66"/>
  <c r="H176" i="66"/>
  <c r="G176" i="66"/>
  <c r="F176" i="66"/>
  <c r="H175" i="66"/>
  <c r="G175" i="66"/>
  <c r="F175" i="66"/>
  <c r="H174" i="66"/>
  <c r="G174" i="66"/>
  <c r="F174" i="66"/>
  <c r="H173" i="66"/>
  <c r="G173" i="66"/>
  <c r="F173" i="66"/>
  <c r="H172" i="66"/>
  <c r="G172" i="66"/>
  <c r="F172" i="66"/>
  <c r="H171" i="66"/>
  <c r="G171" i="66"/>
  <c r="F171" i="66"/>
  <c r="H170" i="66"/>
  <c r="G170" i="66"/>
  <c r="F170" i="66"/>
  <c r="H169" i="66"/>
  <c r="G169" i="66"/>
  <c r="F169" i="66"/>
  <c r="H168" i="66"/>
  <c r="G168" i="66"/>
  <c r="F168" i="66"/>
  <c r="H167" i="66"/>
  <c r="G167" i="66"/>
  <c r="F167" i="66"/>
  <c r="H166" i="66"/>
  <c r="G166" i="66"/>
  <c r="F166" i="66"/>
  <c r="H165" i="66"/>
  <c r="G165" i="66"/>
  <c r="F165" i="66"/>
  <c r="H164" i="66"/>
  <c r="G164" i="66"/>
  <c r="F164" i="66"/>
  <c r="H163" i="66"/>
  <c r="G163" i="66"/>
  <c r="F163" i="66"/>
  <c r="H162" i="66"/>
  <c r="G162" i="66"/>
  <c r="F162" i="66"/>
  <c r="H161" i="66"/>
  <c r="G161" i="66"/>
  <c r="F161" i="66"/>
  <c r="H160" i="66"/>
  <c r="G160" i="66"/>
  <c r="F160" i="66"/>
  <c r="H159" i="66"/>
  <c r="G159" i="66"/>
  <c r="F159" i="66"/>
  <c r="H158" i="66"/>
  <c r="G158" i="66"/>
  <c r="F158" i="66"/>
  <c r="H157" i="66"/>
  <c r="G157" i="66"/>
  <c r="F157" i="66"/>
  <c r="H156" i="66"/>
  <c r="G156" i="66"/>
  <c r="F156" i="66"/>
  <c r="H155" i="66"/>
  <c r="G155" i="66"/>
  <c r="F155" i="66"/>
  <c r="H154" i="66"/>
  <c r="G154" i="66"/>
  <c r="F154" i="66"/>
  <c r="H153" i="66"/>
  <c r="G153" i="66"/>
  <c r="F153" i="66"/>
  <c r="H152" i="66"/>
  <c r="G152" i="66"/>
  <c r="F152" i="66"/>
  <c r="H151" i="66"/>
  <c r="G151" i="66"/>
  <c r="F151" i="66"/>
  <c r="H150" i="66"/>
  <c r="G150" i="66"/>
  <c r="F150" i="66"/>
  <c r="H149" i="66"/>
  <c r="G149" i="66"/>
  <c r="F149" i="66"/>
  <c r="H148" i="66"/>
  <c r="G148" i="66"/>
  <c r="F148" i="66"/>
  <c r="H147" i="66"/>
  <c r="G147" i="66"/>
  <c r="F147" i="66"/>
  <c r="H146" i="66"/>
  <c r="G146" i="66"/>
  <c r="F146" i="66"/>
  <c r="H145" i="66"/>
  <c r="G145" i="66"/>
  <c r="F145" i="66"/>
  <c r="H144" i="66"/>
  <c r="G144" i="66"/>
  <c r="F144" i="66"/>
  <c r="H143" i="66"/>
  <c r="G143" i="66"/>
  <c r="F143" i="66"/>
  <c r="H142" i="66"/>
  <c r="G142" i="66"/>
  <c r="F142" i="66"/>
  <c r="H141" i="66"/>
  <c r="G141" i="66"/>
  <c r="F141" i="66"/>
  <c r="H140" i="66"/>
  <c r="G140" i="66"/>
  <c r="F140" i="66"/>
  <c r="H139" i="66"/>
  <c r="G139" i="66"/>
  <c r="F139" i="66"/>
  <c r="H138" i="66"/>
  <c r="G138" i="66"/>
  <c r="F138" i="66"/>
  <c r="H137" i="66"/>
  <c r="G137" i="66"/>
  <c r="F137" i="66"/>
  <c r="H136" i="66"/>
  <c r="G136" i="66"/>
  <c r="F136" i="66"/>
  <c r="H135" i="66"/>
  <c r="G135" i="66"/>
  <c r="F135" i="66"/>
  <c r="H134" i="66"/>
  <c r="G134" i="66"/>
  <c r="F134" i="66"/>
  <c r="H133" i="66"/>
  <c r="G133" i="66"/>
  <c r="F133" i="66"/>
  <c r="H132" i="66"/>
  <c r="G132" i="66"/>
  <c r="F132" i="66"/>
  <c r="H131" i="66"/>
  <c r="G131" i="66"/>
  <c r="F131" i="66"/>
  <c r="H130" i="66"/>
  <c r="G130" i="66"/>
  <c r="F130" i="66"/>
  <c r="H129" i="66"/>
  <c r="G129" i="66"/>
  <c r="F129" i="66"/>
  <c r="H128" i="66"/>
  <c r="G128" i="66"/>
  <c r="F128" i="66"/>
  <c r="H127" i="66"/>
  <c r="G127" i="66"/>
  <c r="F127" i="66"/>
  <c r="H126" i="66"/>
  <c r="G126" i="66"/>
  <c r="F126" i="66"/>
  <c r="H125" i="66"/>
  <c r="G125" i="66"/>
  <c r="F125" i="66"/>
  <c r="H124" i="66"/>
  <c r="G124" i="66"/>
  <c r="F124" i="66"/>
  <c r="H123" i="66"/>
  <c r="G123" i="66"/>
  <c r="F123" i="66"/>
  <c r="H122" i="66"/>
  <c r="G122" i="66"/>
  <c r="F122" i="66"/>
  <c r="H121" i="66"/>
  <c r="G121" i="66"/>
  <c r="F121" i="66"/>
  <c r="H120" i="66"/>
  <c r="G120" i="66"/>
  <c r="F120" i="66"/>
  <c r="H119" i="66"/>
  <c r="G119" i="66"/>
  <c r="F119" i="66"/>
  <c r="H118" i="66"/>
  <c r="G118" i="66"/>
  <c r="F118" i="66"/>
  <c r="H117" i="66"/>
  <c r="G117" i="66"/>
  <c r="F117" i="66"/>
  <c r="H116" i="66"/>
  <c r="G116" i="66"/>
  <c r="F116" i="66"/>
  <c r="H115" i="66"/>
  <c r="G115" i="66"/>
  <c r="F115" i="66"/>
  <c r="H114" i="66"/>
  <c r="G114" i="66"/>
  <c r="F114" i="66"/>
  <c r="H113" i="66"/>
  <c r="G113" i="66"/>
  <c r="F113" i="66"/>
  <c r="H112" i="66"/>
  <c r="G112" i="66"/>
  <c r="F112" i="66"/>
  <c r="H111" i="66"/>
  <c r="G111" i="66"/>
  <c r="F111" i="66"/>
  <c r="H110" i="66"/>
  <c r="G110" i="66"/>
  <c r="F110" i="66"/>
  <c r="H109" i="66"/>
  <c r="G109" i="66"/>
  <c r="F109" i="66"/>
  <c r="H108" i="66"/>
  <c r="G108" i="66"/>
  <c r="F108" i="66"/>
  <c r="H107" i="66"/>
  <c r="G107" i="66"/>
  <c r="F107" i="66"/>
  <c r="H106" i="66"/>
  <c r="G106" i="66"/>
  <c r="F106" i="66"/>
  <c r="H105" i="66"/>
  <c r="G105" i="66"/>
  <c r="F105" i="66"/>
  <c r="H104" i="66"/>
  <c r="G104" i="66"/>
  <c r="F104" i="66"/>
  <c r="H103" i="66"/>
  <c r="G103" i="66"/>
  <c r="F103" i="66"/>
  <c r="H102" i="66"/>
  <c r="G102" i="66"/>
  <c r="F102" i="66"/>
  <c r="H101" i="66"/>
  <c r="G101" i="66"/>
  <c r="F101" i="66"/>
  <c r="H100" i="66"/>
  <c r="G100" i="66"/>
  <c r="F100" i="66"/>
  <c r="H99" i="66"/>
  <c r="G99" i="66"/>
  <c r="F99" i="66"/>
  <c r="H98" i="66"/>
  <c r="G98" i="66"/>
  <c r="F98" i="66"/>
  <c r="H97" i="66"/>
  <c r="G97" i="66"/>
  <c r="F97" i="66"/>
  <c r="H96" i="66"/>
  <c r="G96" i="66"/>
  <c r="F96" i="66"/>
  <c r="H95" i="66"/>
  <c r="G95" i="66"/>
  <c r="F95" i="66"/>
  <c r="H94" i="66"/>
  <c r="G94" i="66"/>
  <c r="F94" i="66"/>
  <c r="H93" i="66"/>
  <c r="G93" i="66"/>
  <c r="F93" i="66"/>
  <c r="H92" i="66"/>
  <c r="G92" i="66"/>
  <c r="F92" i="66"/>
  <c r="H91" i="66"/>
  <c r="G91" i="66"/>
  <c r="F91" i="66"/>
  <c r="H90" i="66"/>
  <c r="G90" i="66"/>
  <c r="F90" i="66"/>
  <c r="H89" i="66"/>
  <c r="G89" i="66"/>
  <c r="F89" i="66"/>
  <c r="H88" i="66"/>
  <c r="G88" i="66"/>
  <c r="F88" i="66"/>
  <c r="H87" i="66"/>
  <c r="G87" i="66"/>
  <c r="F87" i="66"/>
  <c r="H86" i="66"/>
  <c r="G86" i="66"/>
  <c r="F86" i="66"/>
  <c r="H85" i="66"/>
  <c r="G85" i="66"/>
  <c r="F85" i="66"/>
  <c r="H84" i="66"/>
  <c r="G84" i="66"/>
  <c r="F84" i="66"/>
  <c r="H83" i="66"/>
  <c r="G83" i="66"/>
  <c r="F83" i="66"/>
  <c r="H82" i="66"/>
  <c r="G82" i="66"/>
  <c r="F82" i="66"/>
  <c r="H81" i="66"/>
  <c r="G81" i="66"/>
  <c r="F81" i="66"/>
  <c r="H80" i="66"/>
  <c r="G80" i="66"/>
  <c r="F80" i="66"/>
  <c r="H79" i="66"/>
  <c r="G79" i="66"/>
  <c r="F79" i="66"/>
  <c r="H78" i="66"/>
  <c r="G78" i="66"/>
  <c r="F78" i="66"/>
  <c r="H77" i="66"/>
  <c r="G77" i="66"/>
  <c r="F77" i="66"/>
  <c r="H76" i="66"/>
  <c r="G76" i="66"/>
  <c r="F76" i="66"/>
  <c r="H75" i="66"/>
  <c r="G75" i="66"/>
  <c r="F75" i="66"/>
  <c r="H74" i="66"/>
  <c r="G74" i="66"/>
  <c r="F74" i="66"/>
  <c r="H73" i="66"/>
  <c r="G73" i="66"/>
  <c r="F73" i="66"/>
  <c r="H72" i="66"/>
  <c r="G72" i="66"/>
  <c r="F72" i="66"/>
  <c r="H71" i="66"/>
  <c r="G71" i="66"/>
  <c r="F71" i="66"/>
  <c r="H70" i="66"/>
  <c r="G70" i="66"/>
  <c r="F70" i="66"/>
  <c r="H69" i="66"/>
  <c r="G69" i="66"/>
  <c r="F69" i="66"/>
  <c r="H68" i="66"/>
  <c r="G68" i="66"/>
  <c r="F68" i="66"/>
  <c r="H67" i="66"/>
  <c r="G67" i="66"/>
  <c r="F67" i="66"/>
  <c r="H66" i="66"/>
  <c r="G66" i="66"/>
  <c r="F66" i="66"/>
  <c r="H65" i="66"/>
  <c r="G65" i="66"/>
  <c r="F65" i="66"/>
  <c r="H64" i="66"/>
  <c r="G64" i="66"/>
  <c r="F64" i="66"/>
  <c r="H63" i="66"/>
  <c r="G63" i="66"/>
  <c r="F63" i="66"/>
  <c r="H62" i="66"/>
  <c r="G62" i="66"/>
  <c r="F62" i="66"/>
  <c r="H61" i="66"/>
  <c r="G61" i="66"/>
  <c r="F61" i="66"/>
  <c r="H60" i="66"/>
  <c r="G60" i="66"/>
  <c r="F60" i="66"/>
  <c r="H59" i="66"/>
  <c r="G59" i="66"/>
  <c r="F59" i="66"/>
  <c r="H58" i="66"/>
  <c r="G58" i="66"/>
  <c r="F58" i="66"/>
  <c r="H57" i="66"/>
  <c r="G57" i="66"/>
  <c r="F57" i="66"/>
  <c r="H56" i="66"/>
  <c r="G56" i="66"/>
  <c r="F56" i="66"/>
  <c r="H55" i="66"/>
  <c r="G55" i="66"/>
  <c r="F55" i="66"/>
  <c r="H54" i="66"/>
  <c r="G54" i="66"/>
  <c r="F54" i="66"/>
  <c r="H53" i="66"/>
  <c r="G53" i="66"/>
  <c r="F53" i="66"/>
  <c r="H52" i="66"/>
  <c r="G52" i="66"/>
  <c r="F52" i="66"/>
  <c r="H51" i="66"/>
  <c r="G51" i="66"/>
  <c r="F51" i="66"/>
  <c r="H50" i="66"/>
  <c r="G50" i="66"/>
  <c r="F50" i="66"/>
  <c r="H49" i="66"/>
  <c r="G49" i="66"/>
  <c r="F49" i="66"/>
  <c r="H48" i="66"/>
  <c r="G48" i="66"/>
  <c r="F48" i="66"/>
  <c r="H47" i="66"/>
  <c r="G47" i="66"/>
  <c r="F47" i="66"/>
  <c r="H46" i="66"/>
  <c r="G46" i="66"/>
  <c r="F46" i="66"/>
  <c r="H45" i="66"/>
  <c r="G45" i="66"/>
  <c r="F45" i="66"/>
  <c r="H44" i="66"/>
  <c r="G44" i="66"/>
  <c r="F44" i="66"/>
  <c r="H43" i="66"/>
  <c r="G43" i="66"/>
  <c r="F43" i="66"/>
  <c r="H42" i="66"/>
  <c r="G42" i="66"/>
  <c r="F42" i="66"/>
  <c r="H41" i="66"/>
  <c r="G41" i="66"/>
  <c r="F41" i="66"/>
  <c r="H40" i="66"/>
  <c r="G40" i="66"/>
  <c r="F40" i="66"/>
  <c r="H39" i="66"/>
  <c r="G39" i="66"/>
  <c r="F39" i="66"/>
  <c r="H38" i="66"/>
  <c r="G38" i="66"/>
  <c r="F38" i="66"/>
  <c r="H37" i="66"/>
  <c r="G37" i="66"/>
  <c r="F37" i="66"/>
  <c r="H36" i="66"/>
  <c r="G36" i="66"/>
  <c r="F36" i="66"/>
  <c r="H35" i="66"/>
  <c r="G35" i="66"/>
  <c r="F35" i="66"/>
  <c r="H34" i="66"/>
  <c r="G34" i="66"/>
  <c r="F34" i="66"/>
  <c r="H33" i="66"/>
  <c r="G33" i="66"/>
  <c r="F33" i="66"/>
  <c r="H32" i="66"/>
  <c r="G32" i="66"/>
  <c r="F32" i="66"/>
  <c r="H31" i="66"/>
  <c r="G31" i="66"/>
  <c r="F31" i="66"/>
  <c r="H30" i="66"/>
  <c r="G30" i="66"/>
  <c r="F30" i="66"/>
  <c r="H29" i="66"/>
  <c r="G29" i="66"/>
  <c r="F29" i="66"/>
  <c r="H28" i="66"/>
  <c r="G28" i="66"/>
  <c r="F28" i="66"/>
  <c r="H27" i="66"/>
  <c r="G27" i="66"/>
  <c r="F27" i="66"/>
  <c r="H26" i="66"/>
  <c r="G26" i="66"/>
  <c r="F26" i="66"/>
  <c r="H25" i="66"/>
  <c r="G25" i="66"/>
  <c r="F25" i="66"/>
  <c r="H24" i="66"/>
  <c r="G24" i="66"/>
  <c r="F24" i="66"/>
  <c r="H23" i="66"/>
  <c r="G23" i="66"/>
  <c r="F23" i="66"/>
  <c r="H22" i="66"/>
  <c r="G22" i="66"/>
  <c r="F22" i="66"/>
  <c r="H21" i="66"/>
  <c r="G21" i="66"/>
  <c r="F21" i="66"/>
  <c r="H20" i="66"/>
  <c r="G20" i="66"/>
  <c r="F20" i="66"/>
  <c r="H19" i="66"/>
  <c r="G19" i="66"/>
  <c r="F19" i="66"/>
  <c r="H18" i="66"/>
  <c r="G18" i="66"/>
  <c r="F18" i="66"/>
  <c r="H17" i="66"/>
  <c r="G17" i="66"/>
  <c r="F17" i="66"/>
  <c r="H16" i="66"/>
  <c r="G16" i="66"/>
  <c r="F16" i="66"/>
  <c r="H15" i="66"/>
  <c r="G15" i="66"/>
  <c r="F15" i="66"/>
  <c r="H14" i="66"/>
  <c r="G14" i="66"/>
  <c r="F14" i="66"/>
  <c r="H13" i="66"/>
  <c r="G13" i="66"/>
  <c r="F13" i="66"/>
  <c r="H12" i="66"/>
  <c r="G12" i="66"/>
  <c r="F12" i="66"/>
  <c r="H11" i="66"/>
  <c r="G11" i="66"/>
  <c r="F11" i="66"/>
  <c r="E5" i="66"/>
  <c r="E4" i="66"/>
  <c r="G182" i="65"/>
  <c r="H181" i="65"/>
  <c r="G181" i="65"/>
  <c r="F181" i="65"/>
  <c r="H180" i="65"/>
  <c r="G180" i="65"/>
  <c r="F180" i="65"/>
  <c r="H179" i="65"/>
  <c r="G179" i="65"/>
  <c r="F179" i="65"/>
  <c r="H178" i="65"/>
  <c r="G178" i="65"/>
  <c r="F178" i="65"/>
  <c r="H177" i="65"/>
  <c r="G177" i="65"/>
  <c r="F177" i="65"/>
  <c r="H176" i="65"/>
  <c r="G176" i="65"/>
  <c r="F176" i="65"/>
  <c r="H175" i="65"/>
  <c r="G175" i="65"/>
  <c r="F175" i="65"/>
  <c r="H174" i="65"/>
  <c r="G174" i="65"/>
  <c r="F174" i="65"/>
  <c r="H173" i="65"/>
  <c r="G173" i="65"/>
  <c r="F173" i="65"/>
  <c r="H172" i="65"/>
  <c r="G172" i="65"/>
  <c r="F172" i="65"/>
  <c r="H171" i="65"/>
  <c r="G171" i="65"/>
  <c r="F171" i="65"/>
  <c r="H170" i="65"/>
  <c r="G170" i="65"/>
  <c r="F170" i="65"/>
  <c r="H169" i="65"/>
  <c r="G169" i="65"/>
  <c r="F169" i="65"/>
  <c r="H168" i="65"/>
  <c r="G168" i="65"/>
  <c r="F168" i="65"/>
  <c r="H167" i="65"/>
  <c r="G167" i="65"/>
  <c r="F167" i="65"/>
  <c r="H166" i="65"/>
  <c r="G166" i="65"/>
  <c r="F166" i="65"/>
  <c r="H165" i="65"/>
  <c r="G165" i="65"/>
  <c r="F165" i="65"/>
  <c r="H164" i="65"/>
  <c r="G164" i="65"/>
  <c r="F164" i="65"/>
  <c r="H163" i="65"/>
  <c r="G163" i="65"/>
  <c r="F163" i="65"/>
  <c r="H162" i="65"/>
  <c r="G162" i="65"/>
  <c r="F162" i="65"/>
  <c r="H161" i="65"/>
  <c r="G161" i="65"/>
  <c r="F161" i="65"/>
  <c r="H160" i="65"/>
  <c r="G160" i="65"/>
  <c r="F160" i="65"/>
  <c r="H159" i="65"/>
  <c r="G159" i="65"/>
  <c r="F159" i="65"/>
  <c r="H158" i="65"/>
  <c r="G158" i="65"/>
  <c r="F158" i="65"/>
  <c r="H157" i="65"/>
  <c r="G157" i="65"/>
  <c r="F157" i="65"/>
  <c r="H156" i="65"/>
  <c r="G156" i="65"/>
  <c r="F156" i="65"/>
  <c r="H155" i="65"/>
  <c r="G155" i="65"/>
  <c r="F155" i="65"/>
  <c r="H154" i="65"/>
  <c r="G154" i="65"/>
  <c r="F154" i="65"/>
  <c r="H153" i="65"/>
  <c r="G153" i="65"/>
  <c r="F153" i="65"/>
  <c r="H152" i="65"/>
  <c r="G152" i="65"/>
  <c r="F152" i="65"/>
  <c r="H151" i="65"/>
  <c r="G151" i="65"/>
  <c r="F151" i="65"/>
  <c r="H150" i="65"/>
  <c r="G150" i="65"/>
  <c r="F150" i="65"/>
  <c r="H149" i="65"/>
  <c r="G149" i="65"/>
  <c r="F149" i="65"/>
  <c r="H148" i="65"/>
  <c r="G148" i="65"/>
  <c r="F148" i="65"/>
  <c r="H147" i="65"/>
  <c r="G147" i="65"/>
  <c r="F147" i="65"/>
  <c r="H146" i="65"/>
  <c r="G146" i="65"/>
  <c r="F146" i="65"/>
  <c r="H145" i="65"/>
  <c r="G145" i="65"/>
  <c r="F145" i="65"/>
  <c r="H144" i="65"/>
  <c r="G144" i="65"/>
  <c r="F144" i="65"/>
  <c r="H143" i="65"/>
  <c r="G143" i="65"/>
  <c r="F143" i="65"/>
  <c r="H142" i="65"/>
  <c r="G142" i="65"/>
  <c r="F142" i="65"/>
  <c r="H141" i="65"/>
  <c r="G141" i="65"/>
  <c r="F141" i="65"/>
  <c r="H140" i="65"/>
  <c r="G140" i="65"/>
  <c r="F140" i="65"/>
  <c r="H139" i="65"/>
  <c r="G139" i="65"/>
  <c r="F139" i="65"/>
  <c r="H138" i="65"/>
  <c r="G138" i="65"/>
  <c r="F138" i="65"/>
  <c r="H137" i="65"/>
  <c r="G137" i="65"/>
  <c r="F137" i="65"/>
  <c r="H136" i="65"/>
  <c r="G136" i="65"/>
  <c r="F136" i="65"/>
  <c r="H135" i="65"/>
  <c r="G135" i="65"/>
  <c r="F135" i="65"/>
  <c r="H134" i="65"/>
  <c r="G134" i="65"/>
  <c r="F134" i="65"/>
  <c r="H133" i="65"/>
  <c r="G133" i="65"/>
  <c r="F133" i="65"/>
  <c r="H132" i="65"/>
  <c r="G132" i="65"/>
  <c r="F132" i="65"/>
  <c r="H131" i="65"/>
  <c r="G131" i="65"/>
  <c r="F131" i="65"/>
  <c r="H130" i="65"/>
  <c r="G130" i="65"/>
  <c r="F130" i="65"/>
  <c r="H129" i="65"/>
  <c r="G129" i="65"/>
  <c r="F129" i="65"/>
  <c r="H128" i="65"/>
  <c r="G128" i="65"/>
  <c r="F128" i="65"/>
  <c r="H127" i="65"/>
  <c r="G127" i="65"/>
  <c r="F127" i="65"/>
  <c r="H126" i="65"/>
  <c r="G126" i="65"/>
  <c r="F126" i="65"/>
  <c r="H125" i="65"/>
  <c r="G125" i="65"/>
  <c r="F125" i="65"/>
  <c r="H124" i="65"/>
  <c r="G124" i="65"/>
  <c r="F124" i="65"/>
  <c r="H123" i="65"/>
  <c r="G123" i="65"/>
  <c r="F123" i="65"/>
  <c r="H122" i="65"/>
  <c r="G122" i="65"/>
  <c r="F122" i="65"/>
  <c r="H121" i="65"/>
  <c r="G121" i="65"/>
  <c r="F121" i="65"/>
  <c r="H120" i="65"/>
  <c r="G120" i="65"/>
  <c r="F120" i="65"/>
  <c r="H119" i="65"/>
  <c r="G119" i="65"/>
  <c r="F119" i="65"/>
  <c r="H118" i="65"/>
  <c r="G118" i="65"/>
  <c r="F118" i="65"/>
  <c r="H117" i="65"/>
  <c r="G117" i="65"/>
  <c r="F117" i="65"/>
  <c r="H116" i="65"/>
  <c r="G116" i="65"/>
  <c r="F116" i="65"/>
  <c r="H115" i="65"/>
  <c r="G115" i="65"/>
  <c r="F115" i="65"/>
  <c r="H114" i="65"/>
  <c r="G114" i="65"/>
  <c r="F114" i="65"/>
  <c r="H113" i="65"/>
  <c r="G113" i="65"/>
  <c r="F113" i="65"/>
  <c r="H112" i="65"/>
  <c r="G112" i="65"/>
  <c r="F112" i="65"/>
  <c r="H111" i="65"/>
  <c r="G111" i="65"/>
  <c r="F111" i="65"/>
  <c r="H110" i="65"/>
  <c r="G110" i="65"/>
  <c r="F110" i="65"/>
  <c r="H109" i="65"/>
  <c r="G109" i="65"/>
  <c r="F109" i="65"/>
  <c r="H108" i="65"/>
  <c r="G108" i="65"/>
  <c r="F108" i="65"/>
  <c r="H107" i="65"/>
  <c r="G107" i="65"/>
  <c r="F107" i="65"/>
  <c r="H106" i="65"/>
  <c r="G106" i="65"/>
  <c r="F106" i="65"/>
  <c r="H105" i="65"/>
  <c r="G105" i="65"/>
  <c r="F105" i="65"/>
  <c r="H104" i="65"/>
  <c r="G104" i="65"/>
  <c r="F104" i="65"/>
  <c r="H103" i="65"/>
  <c r="G103" i="65"/>
  <c r="F103" i="65"/>
  <c r="H102" i="65"/>
  <c r="G102" i="65"/>
  <c r="F102" i="65"/>
  <c r="H101" i="65"/>
  <c r="G101" i="65"/>
  <c r="F101" i="65"/>
  <c r="H100" i="65"/>
  <c r="G100" i="65"/>
  <c r="F100" i="65"/>
  <c r="H99" i="65"/>
  <c r="G99" i="65"/>
  <c r="F99" i="65"/>
  <c r="H98" i="65"/>
  <c r="G98" i="65"/>
  <c r="F98" i="65"/>
  <c r="H97" i="65"/>
  <c r="G97" i="65"/>
  <c r="F97" i="65"/>
  <c r="H96" i="65"/>
  <c r="G96" i="65"/>
  <c r="F96" i="65"/>
  <c r="H95" i="65"/>
  <c r="G95" i="65"/>
  <c r="F95" i="65"/>
  <c r="H94" i="65"/>
  <c r="G94" i="65"/>
  <c r="F94" i="65"/>
  <c r="H93" i="65"/>
  <c r="G93" i="65"/>
  <c r="F93" i="65"/>
  <c r="H92" i="65"/>
  <c r="G92" i="65"/>
  <c r="F92" i="65"/>
  <c r="H91" i="65"/>
  <c r="G91" i="65"/>
  <c r="F91" i="65"/>
  <c r="H90" i="65"/>
  <c r="G90" i="65"/>
  <c r="F90" i="65"/>
  <c r="H89" i="65"/>
  <c r="G89" i="65"/>
  <c r="F89" i="65"/>
  <c r="H88" i="65"/>
  <c r="G88" i="65"/>
  <c r="F88" i="65"/>
  <c r="H87" i="65"/>
  <c r="G87" i="65"/>
  <c r="F87" i="65"/>
  <c r="H86" i="65"/>
  <c r="G86" i="65"/>
  <c r="F86" i="65"/>
  <c r="H85" i="65"/>
  <c r="G85" i="65"/>
  <c r="F85" i="65"/>
  <c r="H84" i="65"/>
  <c r="G84" i="65"/>
  <c r="F84" i="65"/>
  <c r="H83" i="65"/>
  <c r="G83" i="65"/>
  <c r="F83" i="65"/>
  <c r="H82" i="65"/>
  <c r="G82" i="65"/>
  <c r="F82" i="65"/>
  <c r="H81" i="65"/>
  <c r="G81" i="65"/>
  <c r="F81" i="65"/>
  <c r="H80" i="65"/>
  <c r="G80" i="65"/>
  <c r="F80" i="65"/>
  <c r="H79" i="65"/>
  <c r="G79" i="65"/>
  <c r="F79" i="65"/>
  <c r="H78" i="65"/>
  <c r="G78" i="65"/>
  <c r="F78" i="65"/>
  <c r="H77" i="65"/>
  <c r="G77" i="65"/>
  <c r="F77" i="65"/>
  <c r="H76" i="65"/>
  <c r="G76" i="65"/>
  <c r="F76" i="65"/>
  <c r="H75" i="65"/>
  <c r="G75" i="65"/>
  <c r="F75" i="65"/>
  <c r="H74" i="65"/>
  <c r="G74" i="65"/>
  <c r="F74" i="65"/>
  <c r="H73" i="65"/>
  <c r="G73" i="65"/>
  <c r="F73" i="65"/>
  <c r="H72" i="65"/>
  <c r="G72" i="65"/>
  <c r="F72" i="65"/>
  <c r="H71" i="65"/>
  <c r="G71" i="65"/>
  <c r="F71" i="65"/>
  <c r="H70" i="65"/>
  <c r="G70" i="65"/>
  <c r="F70" i="65"/>
  <c r="H69" i="65"/>
  <c r="G69" i="65"/>
  <c r="F69" i="65"/>
  <c r="H68" i="65"/>
  <c r="G68" i="65"/>
  <c r="F68" i="65"/>
  <c r="H67" i="65"/>
  <c r="G67" i="65"/>
  <c r="F67" i="65"/>
  <c r="H66" i="65"/>
  <c r="G66" i="65"/>
  <c r="F66" i="65"/>
  <c r="H65" i="65"/>
  <c r="G65" i="65"/>
  <c r="F65" i="65"/>
  <c r="H64" i="65"/>
  <c r="G64" i="65"/>
  <c r="F64" i="65"/>
  <c r="H63" i="65"/>
  <c r="G63" i="65"/>
  <c r="F63" i="65"/>
  <c r="H62" i="65"/>
  <c r="G62" i="65"/>
  <c r="F62" i="65"/>
  <c r="H61" i="65"/>
  <c r="G61" i="65"/>
  <c r="F61" i="65"/>
  <c r="H60" i="65"/>
  <c r="G60" i="65"/>
  <c r="F60" i="65"/>
  <c r="H59" i="65"/>
  <c r="G59" i="65"/>
  <c r="F59" i="65"/>
  <c r="H58" i="65"/>
  <c r="G58" i="65"/>
  <c r="F58" i="65"/>
  <c r="H57" i="65"/>
  <c r="G57" i="65"/>
  <c r="F57" i="65"/>
  <c r="H56" i="65"/>
  <c r="G56" i="65"/>
  <c r="F56" i="65"/>
  <c r="H55" i="65"/>
  <c r="G55" i="65"/>
  <c r="F55" i="65"/>
  <c r="H54" i="65"/>
  <c r="G54" i="65"/>
  <c r="F54" i="65"/>
  <c r="H53" i="65"/>
  <c r="G53" i="65"/>
  <c r="F53" i="65"/>
  <c r="H52" i="65"/>
  <c r="G52" i="65"/>
  <c r="F52" i="65"/>
  <c r="H51" i="65"/>
  <c r="G51" i="65"/>
  <c r="F51" i="65"/>
  <c r="H50" i="65"/>
  <c r="G50" i="65"/>
  <c r="F50" i="65"/>
  <c r="H49" i="65"/>
  <c r="G49" i="65"/>
  <c r="F49" i="65"/>
  <c r="H48" i="65"/>
  <c r="G48" i="65"/>
  <c r="F48" i="65"/>
  <c r="H47" i="65"/>
  <c r="G47" i="65"/>
  <c r="F47" i="65"/>
  <c r="H46" i="65"/>
  <c r="G46" i="65"/>
  <c r="F46" i="65"/>
  <c r="H45" i="65"/>
  <c r="G45" i="65"/>
  <c r="F45" i="65"/>
  <c r="H44" i="65"/>
  <c r="G44" i="65"/>
  <c r="F44" i="65"/>
  <c r="H43" i="65"/>
  <c r="G43" i="65"/>
  <c r="F43" i="65"/>
  <c r="H42" i="65"/>
  <c r="G42" i="65"/>
  <c r="F42" i="65"/>
  <c r="H41" i="65"/>
  <c r="G41" i="65"/>
  <c r="F41" i="65"/>
  <c r="H40" i="65"/>
  <c r="G40" i="65"/>
  <c r="F40" i="65"/>
  <c r="H39" i="65"/>
  <c r="G39" i="65"/>
  <c r="F39" i="65"/>
  <c r="H38" i="65"/>
  <c r="G38" i="65"/>
  <c r="F38" i="65"/>
  <c r="H37" i="65"/>
  <c r="G37" i="65"/>
  <c r="F37" i="65"/>
  <c r="H36" i="65"/>
  <c r="G36" i="65"/>
  <c r="F36" i="65"/>
  <c r="H35" i="65"/>
  <c r="G35" i="65"/>
  <c r="F35" i="65"/>
  <c r="H34" i="65"/>
  <c r="G34" i="65"/>
  <c r="F34" i="65"/>
  <c r="H33" i="65"/>
  <c r="G33" i="65"/>
  <c r="F33" i="65"/>
  <c r="H32" i="65"/>
  <c r="G32" i="65"/>
  <c r="F32" i="65"/>
  <c r="H31" i="65"/>
  <c r="G31" i="65"/>
  <c r="F31" i="65"/>
  <c r="H30" i="65"/>
  <c r="G30" i="65"/>
  <c r="F30" i="65"/>
  <c r="H29" i="65"/>
  <c r="G29" i="65"/>
  <c r="F29" i="65"/>
  <c r="H28" i="65"/>
  <c r="G28" i="65"/>
  <c r="F28" i="65"/>
  <c r="H27" i="65"/>
  <c r="G27" i="65"/>
  <c r="F27" i="65"/>
  <c r="H26" i="65"/>
  <c r="G26" i="65"/>
  <c r="F26" i="65"/>
  <c r="H25" i="65"/>
  <c r="G25" i="65"/>
  <c r="F25" i="65"/>
  <c r="H24" i="65"/>
  <c r="G24" i="65"/>
  <c r="F24" i="65"/>
  <c r="H23" i="65"/>
  <c r="G23" i="65"/>
  <c r="F23" i="65"/>
  <c r="H22" i="65"/>
  <c r="G22" i="65"/>
  <c r="F22" i="65"/>
  <c r="H21" i="65"/>
  <c r="G21" i="65"/>
  <c r="F21" i="65"/>
  <c r="H20" i="65"/>
  <c r="G20" i="65"/>
  <c r="F20" i="65"/>
  <c r="H19" i="65"/>
  <c r="G19" i="65"/>
  <c r="F19" i="65"/>
  <c r="H18" i="65"/>
  <c r="G18" i="65"/>
  <c r="F18" i="65"/>
  <c r="H17" i="65"/>
  <c r="G17" i="65"/>
  <c r="F17" i="65"/>
  <c r="H16" i="65"/>
  <c r="G16" i="65"/>
  <c r="F16" i="65"/>
  <c r="H15" i="65"/>
  <c r="G15" i="65"/>
  <c r="F15" i="65"/>
  <c r="H14" i="65"/>
  <c r="G14" i="65"/>
  <c r="F14" i="65"/>
  <c r="H13" i="65"/>
  <c r="G13" i="65"/>
  <c r="F13" i="65"/>
  <c r="H12" i="65"/>
  <c r="G12" i="65"/>
  <c r="F12" i="65"/>
  <c r="H11" i="65"/>
  <c r="G11" i="65"/>
  <c r="F11" i="65"/>
  <c r="E5" i="65"/>
  <c r="E4" i="65"/>
  <c r="G182" i="64"/>
  <c r="H181" i="64"/>
  <c r="G181" i="64"/>
  <c r="F181" i="64"/>
  <c r="H180" i="64"/>
  <c r="G180" i="64"/>
  <c r="F180" i="64"/>
  <c r="H179" i="64"/>
  <c r="G179" i="64"/>
  <c r="F179" i="64"/>
  <c r="H178" i="64"/>
  <c r="G178" i="64"/>
  <c r="F178" i="64"/>
  <c r="H177" i="64"/>
  <c r="G177" i="64"/>
  <c r="F177" i="64"/>
  <c r="H176" i="64"/>
  <c r="G176" i="64"/>
  <c r="F176" i="64"/>
  <c r="H175" i="64"/>
  <c r="G175" i="64"/>
  <c r="F175" i="64"/>
  <c r="H174" i="64"/>
  <c r="G174" i="64"/>
  <c r="F174" i="64"/>
  <c r="H173" i="64"/>
  <c r="G173" i="64"/>
  <c r="F173" i="64"/>
  <c r="H172" i="64"/>
  <c r="G172" i="64"/>
  <c r="F172" i="64"/>
  <c r="H171" i="64"/>
  <c r="G171" i="64"/>
  <c r="F171" i="64"/>
  <c r="H170" i="64"/>
  <c r="G170" i="64"/>
  <c r="F170" i="64"/>
  <c r="H169" i="64"/>
  <c r="G169" i="64"/>
  <c r="F169" i="64"/>
  <c r="H168" i="64"/>
  <c r="G168" i="64"/>
  <c r="F168" i="64"/>
  <c r="H167" i="64"/>
  <c r="G167" i="64"/>
  <c r="F167" i="64"/>
  <c r="H166" i="64"/>
  <c r="G166" i="64"/>
  <c r="F166" i="64"/>
  <c r="H165" i="64"/>
  <c r="G165" i="64"/>
  <c r="F165" i="64"/>
  <c r="H164" i="64"/>
  <c r="G164" i="64"/>
  <c r="F164" i="64"/>
  <c r="H163" i="64"/>
  <c r="G163" i="64"/>
  <c r="F163" i="64"/>
  <c r="H162" i="64"/>
  <c r="G162" i="64"/>
  <c r="F162" i="64"/>
  <c r="H161" i="64"/>
  <c r="G161" i="64"/>
  <c r="F161" i="64"/>
  <c r="H160" i="64"/>
  <c r="G160" i="64"/>
  <c r="F160" i="64"/>
  <c r="H159" i="64"/>
  <c r="G159" i="64"/>
  <c r="F159" i="64"/>
  <c r="H158" i="64"/>
  <c r="G158" i="64"/>
  <c r="F158" i="64"/>
  <c r="H157" i="64"/>
  <c r="G157" i="64"/>
  <c r="F157" i="64"/>
  <c r="H156" i="64"/>
  <c r="G156" i="64"/>
  <c r="F156" i="64"/>
  <c r="H155" i="64"/>
  <c r="G155" i="64"/>
  <c r="F155" i="64"/>
  <c r="H154" i="64"/>
  <c r="G154" i="64"/>
  <c r="F154" i="64"/>
  <c r="H153" i="64"/>
  <c r="G153" i="64"/>
  <c r="F153" i="64"/>
  <c r="H152" i="64"/>
  <c r="G152" i="64"/>
  <c r="F152" i="64"/>
  <c r="H151" i="64"/>
  <c r="G151" i="64"/>
  <c r="F151" i="64"/>
  <c r="H150" i="64"/>
  <c r="G150" i="64"/>
  <c r="F150" i="64"/>
  <c r="H149" i="64"/>
  <c r="G149" i="64"/>
  <c r="F149" i="64"/>
  <c r="H148" i="64"/>
  <c r="G148" i="64"/>
  <c r="F148" i="64"/>
  <c r="H147" i="64"/>
  <c r="G147" i="64"/>
  <c r="F147" i="64"/>
  <c r="H146" i="64"/>
  <c r="G146" i="64"/>
  <c r="F146" i="64"/>
  <c r="H145" i="64"/>
  <c r="G145" i="64"/>
  <c r="F145" i="64"/>
  <c r="H144" i="64"/>
  <c r="G144" i="64"/>
  <c r="F144" i="64"/>
  <c r="H143" i="64"/>
  <c r="G143" i="64"/>
  <c r="F143" i="64"/>
  <c r="H142" i="64"/>
  <c r="G142" i="64"/>
  <c r="F142" i="64"/>
  <c r="H141" i="64"/>
  <c r="G141" i="64"/>
  <c r="F141" i="64"/>
  <c r="H140" i="64"/>
  <c r="G140" i="64"/>
  <c r="F140" i="64"/>
  <c r="H139" i="64"/>
  <c r="G139" i="64"/>
  <c r="F139" i="64"/>
  <c r="H138" i="64"/>
  <c r="G138" i="64"/>
  <c r="F138" i="64"/>
  <c r="H137" i="64"/>
  <c r="G137" i="64"/>
  <c r="F137" i="64"/>
  <c r="H136" i="64"/>
  <c r="G136" i="64"/>
  <c r="F136" i="64"/>
  <c r="H135" i="64"/>
  <c r="G135" i="64"/>
  <c r="F135" i="64"/>
  <c r="H134" i="64"/>
  <c r="G134" i="64"/>
  <c r="F134" i="64"/>
  <c r="H133" i="64"/>
  <c r="G133" i="64"/>
  <c r="F133" i="64"/>
  <c r="H132" i="64"/>
  <c r="G132" i="64"/>
  <c r="F132" i="64"/>
  <c r="H131" i="64"/>
  <c r="G131" i="64"/>
  <c r="F131" i="64"/>
  <c r="H130" i="64"/>
  <c r="G130" i="64"/>
  <c r="F130" i="64"/>
  <c r="H129" i="64"/>
  <c r="G129" i="64"/>
  <c r="F129" i="64"/>
  <c r="H128" i="64"/>
  <c r="G128" i="64"/>
  <c r="F128" i="64"/>
  <c r="H127" i="64"/>
  <c r="G127" i="64"/>
  <c r="F127" i="64"/>
  <c r="H126" i="64"/>
  <c r="G126" i="64"/>
  <c r="F126" i="64"/>
  <c r="H125" i="64"/>
  <c r="G125" i="64"/>
  <c r="F125" i="64"/>
  <c r="H124" i="64"/>
  <c r="G124" i="64"/>
  <c r="F124" i="64"/>
  <c r="H123" i="64"/>
  <c r="G123" i="64"/>
  <c r="F123" i="64"/>
  <c r="H122" i="64"/>
  <c r="G122" i="64"/>
  <c r="F122" i="64"/>
  <c r="H121" i="64"/>
  <c r="G121" i="64"/>
  <c r="F121" i="64"/>
  <c r="H120" i="64"/>
  <c r="G120" i="64"/>
  <c r="F120" i="64"/>
  <c r="H119" i="64"/>
  <c r="G119" i="64"/>
  <c r="F119" i="64"/>
  <c r="H118" i="64"/>
  <c r="G118" i="64"/>
  <c r="F118" i="64"/>
  <c r="H117" i="64"/>
  <c r="G117" i="64"/>
  <c r="F117" i="64"/>
  <c r="H116" i="64"/>
  <c r="G116" i="64"/>
  <c r="F116" i="64"/>
  <c r="H115" i="64"/>
  <c r="G115" i="64"/>
  <c r="F115" i="64"/>
  <c r="H114" i="64"/>
  <c r="G114" i="64"/>
  <c r="F114" i="64"/>
  <c r="H113" i="64"/>
  <c r="G113" i="64"/>
  <c r="F113" i="64"/>
  <c r="H112" i="64"/>
  <c r="G112" i="64"/>
  <c r="F112" i="64"/>
  <c r="H111" i="64"/>
  <c r="G111" i="64"/>
  <c r="F111" i="64"/>
  <c r="H110" i="64"/>
  <c r="G110" i="64"/>
  <c r="F110" i="64"/>
  <c r="H109" i="64"/>
  <c r="G109" i="64"/>
  <c r="F109" i="64"/>
  <c r="H108" i="64"/>
  <c r="G108" i="64"/>
  <c r="F108" i="64"/>
  <c r="H107" i="64"/>
  <c r="G107" i="64"/>
  <c r="F107" i="64"/>
  <c r="H106" i="64"/>
  <c r="G106" i="64"/>
  <c r="F106" i="64"/>
  <c r="H105" i="64"/>
  <c r="G105" i="64"/>
  <c r="F105" i="64"/>
  <c r="H104" i="64"/>
  <c r="G104" i="64"/>
  <c r="F104" i="64"/>
  <c r="H103" i="64"/>
  <c r="G103" i="64"/>
  <c r="F103" i="64"/>
  <c r="H102" i="64"/>
  <c r="G102" i="64"/>
  <c r="F102" i="64"/>
  <c r="H101" i="64"/>
  <c r="G101" i="64"/>
  <c r="F101" i="64"/>
  <c r="H100" i="64"/>
  <c r="G100" i="64"/>
  <c r="F100" i="64"/>
  <c r="H99" i="64"/>
  <c r="G99" i="64"/>
  <c r="F99" i="64"/>
  <c r="H98" i="64"/>
  <c r="G98" i="64"/>
  <c r="F98" i="64"/>
  <c r="H97" i="64"/>
  <c r="G97" i="64"/>
  <c r="F97" i="64"/>
  <c r="H96" i="64"/>
  <c r="G96" i="64"/>
  <c r="F96" i="64"/>
  <c r="H95" i="64"/>
  <c r="G95" i="64"/>
  <c r="F95" i="64"/>
  <c r="H94" i="64"/>
  <c r="G94" i="64"/>
  <c r="F94" i="64"/>
  <c r="H93" i="64"/>
  <c r="G93" i="64"/>
  <c r="F93" i="64"/>
  <c r="H92" i="64"/>
  <c r="G92" i="64"/>
  <c r="F92" i="64"/>
  <c r="H91" i="64"/>
  <c r="G91" i="64"/>
  <c r="F91" i="64"/>
  <c r="H90" i="64"/>
  <c r="G90" i="64"/>
  <c r="F90" i="64"/>
  <c r="H89" i="64"/>
  <c r="G89" i="64"/>
  <c r="F89" i="64"/>
  <c r="H88" i="64"/>
  <c r="G88" i="64"/>
  <c r="F88" i="64"/>
  <c r="H87" i="64"/>
  <c r="G87" i="64"/>
  <c r="F87" i="64"/>
  <c r="H86" i="64"/>
  <c r="G86" i="64"/>
  <c r="F86" i="64"/>
  <c r="H85" i="64"/>
  <c r="G85" i="64"/>
  <c r="F85" i="64"/>
  <c r="H84" i="64"/>
  <c r="G84" i="64"/>
  <c r="F84" i="64"/>
  <c r="H83" i="64"/>
  <c r="G83" i="64"/>
  <c r="F83" i="64"/>
  <c r="H82" i="64"/>
  <c r="G82" i="64"/>
  <c r="F82" i="64"/>
  <c r="H81" i="64"/>
  <c r="G81" i="64"/>
  <c r="F81" i="64"/>
  <c r="H80" i="64"/>
  <c r="G80" i="64"/>
  <c r="F80" i="64"/>
  <c r="H79" i="64"/>
  <c r="G79" i="64"/>
  <c r="F79" i="64"/>
  <c r="H78" i="64"/>
  <c r="G78" i="64"/>
  <c r="F78" i="64"/>
  <c r="H77" i="64"/>
  <c r="G77" i="64"/>
  <c r="F77" i="64"/>
  <c r="H76" i="64"/>
  <c r="G76" i="64"/>
  <c r="F76" i="64"/>
  <c r="H75" i="64"/>
  <c r="G75" i="64"/>
  <c r="F75" i="64"/>
  <c r="H74" i="64"/>
  <c r="G74" i="64"/>
  <c r="F74" i="64"/>
  <c r="H73" i="64"/>
  <c r="G73" i="64"/>
  <c r="F73" i="64"/>
  <c r="H72" i="64"/>
  <c r="G72" i="64"/>
  <c r="F72" i="64"/>
  <c r="H71" i="64"/>
  <c r="G71" i="64"/>
  <c r="F71" i="64"/>
  <c r="H70" i="64"/>
  <c r="G70" i="64"/>
  <c r="F70" i="64"/>
  <c r="H69" i="64"/>
  <c r="G69" i="64"/>
  <c r="F69" i="64"/>
  <c r="H68" i="64"/>
  <c r="G68" i="64"/>
  <c r="F68" i="64"/>
  <c r="H67" i="64"/>
  <c r="G67" i="64"/>
  <c r="F67" i="64"/>
  <c r="H66" i="64"/>
  <c r="G66" i="64"/>
  <c r="F66" i="64"/>
  <c r="H65" i="64"/>
  <c r="G65" i="64"/>
  <c r="F65" i="64"/>
  <c r="H64" i="64"/>
  <c r="G64" i="64"/>
  <c r="F64" i="64"/>
  <c r="H63" i="64"/>
  <c r="G63" i="64"/>
  <c r="F63" i="64"/>
  <c r="H62" i="64"/>
  <c r="G62" i="64"/>
  <c r="F62" i="64"/>
  <c r="H61" i="64"/>
  <c r="G61" i="64"/>
  <c r="F61" i="64"/>
  <c r="H60" i="64"/>
  <c r="G60" i="64"/>
  <c r="F60" i="64"/>
  <c r="H59" i="64"/>
  <c r="G59" i="64"/>
  <c r="F59" i="64"/>
  <c r="H58" i="64"/>
  <c r="G58" i="64"/>
  <c r="F58" i="64"/>
  <c r="H57" i="64"/>
  <c r="G57" i="64"/>
  <c r="F57" i="64"/>
  <c r="H56" i="64"/>
  <c r="G56" i="64"/>
  <c r="F56" i="64"/>
  <c r="H55" i="64"/>
  <c r="G55" i="64"/>
  <c r="F55" i="64"/>
  <c r="H54" i="64"/>
  <c r="G54" i="64"/>
  <c r="F54" i="64"/>
  <c r="H53" i="64"/>
  <c r="G53" i="64"/>
  <c r="F53" i="64"/>
  <c r="H52" i="64"/>
  <c r="G52" i="64"/>
  <c r="F52" i="64"/>
  <c r="H51" i="64"/>
  <c r="G51" i="64"/>
  <c r="F51" i="64"/>
  <c r="H50" i="64"/>
  <c r="G50" i="64"/>
  <c r="F50" i="64"/>
  <c r="H49" i="64"/>
  <c r="G49" i="64"/>
  <c r="F49" i="64"/>
  <c r="H48" i="64"/>
  <c r="G48" i="64"/>
  <c r="F48" i="64"/>
  <c r="H47" i="64"/>
  <c r="G47" i="64"/>
  <c r="F47" i="64"/>
  <c r="H46" i="64"/>
  <c r="G46" i="64"/>
  <c r="F46" i="64"/>
  <c r="H45" i="64"/>
  <c r="G45" i="64"/>
  <c r="F45" i="64"/>
  <c r="H44" i="64"/>
  <c r="G44" i="64"/>
  <c r="F44" i="64"/>
  <c r="H43" i="64"/>
  <c r="G43" i="64"/>
  <c r="F43" i="64"/>
  <c r="H42" i="64"/>
  <c r="G42" i="64"/>
  <c r="F42" i="64"/>
  <c r="H41" i="64"/>
  <c r="G41" i="64"/>
  <c r="F41" i="64"/>
  <c r="H40" i="64"/>
  <c r="G40" i="64"/>
  <c r="F40" i="64"/>
  <c r="H39" i="64"/>
  <c r="G39" i="64"/>
  <c r="F39" i="64"/>
  <c r="H38" i="64"/>
  <c r="G38" i="64"/>
  <c r="F38" i="64"/>
  <c r="H37" i="64"/>
  <c r="G37" i="64"/>
  <c r="F37" i="64"/>
  <c r="H36" i="64"/>
  <c r="G36" i="64"/>
  <c r="F36" i="64"/>
  <c r="H35" i="64"/>
  <c r="G35" i="64"/>
  <c r="F35" i="64"/>
  <c r="H34" i="64"/>
  <c r="G34" i="64"/>
  <c r="F34" i="64"/>
  <c r="H33" i="64"/>
  <c r="G33" i="64"/>
  <c r="F33" i="64"/>
  <c r="H32" i="64"/>
  <c r="G32" i="64"/>
  <c r="F32" i="64"/>
  <c r="H31" i="64"/>
  <c r="G31" i="64"/>
  <c r="F31" i="64"/>
  <c r="H30" i="64"/>
  <c r="G30" i="64"/>
  <c r="F30" i="64"/>
  <c r="H29" i="64"/>
  <c r="G29" i="64"/>
  <c r="F29" i="64"/>
  <c r="H28" i="64"/>
  <c r="G28" i="64"/>
  <c r="F28" i="64"/>
  <c r="H27" i="64"/>
  <c r="G27" i="64"/>
  <c r="F27" i="64"/>
  <c r="H26" i="64"/>
  <c r="G26" i="64"/>
  <c r="F26" i="64"/>
  <c r="H25" i="64"/>
  <c r="G25" i="64"/>
  <c r="F25" i="64"/>
  <c r="H24" i="64"/>
  <c r="G24" i="64"/>
  <c r="F24" i="64"/>
  <c r="H23" i="64"/>
  <c r="G23" i="64"/>
  <c r="F23" i="64"/>
  <c r="H22" i="64"/>
  <c r="G22" i="64"/>
  <c r="F22" i="64"/>
  <c r="H21" i="64"/>
  <c r="G21" i="64"/>
  <c r="F21" i="64"/>
  <c r="H20" i="64"/>
  <c r="G20" i="64"/>
  <c r="F20" i="64"/>
  <c r="H19" i="64"/>
  <c r="G19" i="64"/>
  <c r="F19" i="64"/>
  <c r="H18" i="64"/>
  <c r="G18" i="64"/>
  <c r="F18" i="64"/>
  <c r="H17" i="64"/>
  <c r="G17" i="64"/>
  <c r="F17" i="64"/>
  <c r="H16" i="64"/>
  <c r="G16" i="64"/>
  <c r="F16" i="64"/>
  <c r="H15" i="64"/>
  <c r="G15" i="64"/>
  <c r="F15" i="64"/>
  <c r="H14" i="64"/>
  <c r="G14" i="64"/>
  <c r="F14" i="64"/>
  <c r="H13" i="64"/>
  <c r="G13" i="64"/>
  <c r="F13" i="64"/>
  <c r="H12" i="64"/>
  <c r="G12" i="64"/>
  <c r="F12" i="64"/>
  <c r="H11" i="64"/>
  <c r="G11" i="64"/>
  <c r="F11" i="64"/>
  <c r="E5" i="64"/>
  <c r="E4" i="64"/>
  <c r="G182" i="63"/>
  <c r="H181" i="63"/>
  <c r="G181" i="63"/>
  <c r="F181" i="63"/>
  <c r="H180" i="63"/>
  <c r="G180" i="63"/>
  <c r="F180" i="63"/>
  <c r="H179" i="63"/>
  <c r="G179" i="63"/>
  <c r="F179" i="63"/>
  <c r="H178" i="63"/>
  <c r="G178" i="63"/>
  <c r="F178" i="63"/>
  <c r="H177" i="63"/>
  <c r="G177" i="63"/>
  <c r="F177" i="63"/>
  <c r="H176" i="63"/>
  <c r="G176" i="63"/>
  <c r="F176" i="63"/>
  <c r="H175" i="63"/>
  <c r="G175" i="63"/>
  <c r="F175" i="63"/>
  <c r="H174" i="63"/>
  <c r="G174" i="63"/>
  <c r="F174" i="63"/>
  <c r="H173" i="63"/>
  <c r="G173" i="63"/>
  <c r="F173" i="63"/>
  <c r="H172" i="63"/>
  <c r="G172" i="63"/>
  <c r="F172" i="63"/>
  <c r="H171" i="63"/>
  <c r="G171" i="63"/>
  <c r="F171" i="63"/>
  <c r="H170" i="63"/>
  <c r="G170" i="63"/>
  <c r="F170" i="63"/>
  <c r="H169" i="63"/>
  <c r="G169" i="63"/>
  <c r="F169" i="63"/>
  <c r="H168" i="63"/>
  <c r="G168" i="63"/>
  <c r="F168" i="63"/>
  <c r="H167" i="63"/>
  <c r="G167" i="63"/>
  <c r="F167" i="63"/>
  <c r="H166" i="63"/>
  <c r="G166" i="63"/>
  <c r="F166" i="63"/>
  <c r="H165" i="63"/>
  <c r="G165" i="63"/>
  <c r="F165" i="63"/>
  <c r="H164" i="63"/>
  <c r="G164" i="63"/>
  <c r="F164" i="63"/>
  <c r="H163" i="63"/>
  <c r="G163" i="63"/>
  <c r="F163" i="63"/>
  <c r="H162" i="63"/>
  <c r="G162" i="63"/>
  <c r="F162" i="63"/>
  <c r="H161" i="63"/>
  <c r="G161" i="63"/>
  <c r="F161" i="63"/>
  <c r="H160" i="63"/>
  <c r="G160" i="63"/>
  <c r="F160" i="63"/>
  <c r="H159" i="63"/>
  <c r="G159" i="63"/>
  <c r="F159" i="63"/>
  <c r="H158" i="63"/>
  <c r="G158" i="63"/>
  <c r="F158" i="63"/>
  <c r="H157" i="63"/>
  <c r="G157" i="63"/>
  <c r="F157" i="63"/>
  <c r="H156" i="63"/>
  <c r="G156" i="63"/>
  <c r="F156" i="63"/>
  <c r="H155" i="63"/>
  <c r="G155" i="63"/>
  <c r="F155" i="63"/>
  <c r="H154" i="63"/>
  <c r="G154" i="63"/>
  <c r="F154" i="63"/>
  <c r="H153" i="63"/>
  <c r="G153" i="63"/>
  <c r="F153" i="63"/>
  <c r="H152" i="63"/>
  <c r="G152" i="63"/>
  <c r="F152" i="63"/>
  <c r="H151" i="63"/>
  <c r="G151" i="63"/>
  <c r="F151" i="63"/>
  <c r="H150" i="63"/>
  <c r="G150" i="63"/>
  <c r="F150" i="63"/>
  <c r="H149" i="63"/>
  <c r="G149" i="63"/>
  <c r="F149" i="63"/>
  <c r="H148" i="63"/>
  <c r="G148" i="63"/>
  <c r="F148" i="63"/>
  <c r="H147" i="63"/>
  <c r="G147" i="63"/>
  <c r="F147" i="63"/>
  <c r="H146" i="63"/>
  <c r="G146" i="63"/>
  <c r="F146" i="63"/>
  <c r="H145" i="63"/>
  <c r="G145" i="63"/>
  <c r="F145" i="63"/>
  <c r="H144" i="63"/>
  <c r="G144" i="63"/>
  <c r="F144" i="63"/>
  <c r="H143" i="63"/>
  <c r="G143" i="63"/>
  <c r="F143" i="63"/>
  <c r="H142" i="63"/>
  <c r="G142" i="63"/>
  <c r="F142" i="63"/>
  <c r="H141" i="63"/>
  <c r="G141" i="63"/>
  <c r="F141" i="63"/>
  <c r="H140" i="63"/>
  <c r="G140" i="63"/>
  <c r="F140" i="63"/>
  <c r="H139" i="63"/>
  <c r="G139" i="63"/>
  <c r="F139" i="63"/>
  <c r="H138" i="63"/>
  <c r="G138" i="63"/>
  <c r="F138" i="63"/>
  <c r="H137" i="63"/>
  <c r="G137" i="63"/>
  <c r="F137" i="63"/>
  <c r="H136" i="63"/>
  <c r="G136" i="63"/>
  <c r="F136" i="63"/>
  <c r="H135" i="63"/>
  <c r="G135" i="63"/>
  <c r="F135" i="63"/>
  <c r="H134" i="63"/>
  <c r="G134" i="63"/>
  <c r="F134" i="63"/>
  <c r="H133" i="63"/>
  <c r="G133" i="63"/>
  <c r="F133" i="63"/>
  <c r="H132" i="63"/>
  <c r="G132" i="63"/>
  <c r="F132" i="63"/>
  <c r="H131" i="63"/>
  <c r="G131" i="63"/>
  <c r="F131" i="63"/>
  <c r="H130" i="63"/>
  <c r="G130" i="63"/>
  <c r="F130" i="63"/>
  <c r="H129" i="63"/>
  <c r="G129" i="63"/>
  <c r="F129" i="63"/>
  <c r="H128" i="63"/>
  <c r="G128" i="63"/>
  <c r="F128" i="63"/>
  <c r="H127" i="63"/>
  <c r="G127" i="63"/>
  <c r="F127" i="63"/>
  <c r="H126" i="63"/>
  <c r="G126" i="63"/>
  <c r="F126" i="63"/>
  <c r="H125" i="63"/>
  <c r="G125" i="63"/>
  <c r="F125" i="63"/>
  <c r="H124" i="63"/>
  <c r="G124" i="63"/>
  <c r="F124" i="63"/>
  <c r="H123" i="63"/>
  <c r="G123" i="63"/>
  <c r="F123" i="63"/>
  <c r="H122" i="63"/>
  <c r="G122" i="63"/>
  <c r="F122" i="63"/>
  <c r="H121" i="63"/>
  <c r="G121" i="63"/>
  <c r="F121" i="63"/>
  <c r="H120" i="63"/>
  <c r="G120" i="63"/>
  <c r="F120" i="63"/>
  <c r="H119" i="63"/>
  <c r="G119" i="63"/>
  <c r="F119" i="63"/>
  <c r="H118" i="63"/>
  <c r="G118" i="63"/>
  <c r="F118" i="63"/>
  <c r="H117" i="63"/>
  <c r="G117" i="63"/>
  <c r="F117" i="63"/>
  <c r="H116" i="63"/>
  <c r="G116" i="63"/>
  <c r="F116" i="63"/>
  <c r="H115" i="63"/>
  <c r="G115" i="63"/>
  <c r="F115" i="63"/>
  <c r="H114" i="63"/>
  <c r="G114" i="63"/>
  <c r="F114" i="63"/>
  <c r="H113" i="63"/>
  <c r="G113" i="63"/>
  <c r="F113" i="63"/>
  <c r="H112" i="63"/>
  <c r="G112" i="63"/>
  <c r="F112" i="63"/>
  <c r="H111" i="63"/>
  <c r="G111" i="63"/>
  <c r="F111" i="63"/>
  <c r="H110" i="63"/>
  <c r="G110" i="63"/>
  <c r="F110" i="63"/>
  <c r="H109" i="63"/>
  <c r="G109" i="63"/>
  <c r="F109" i="63"/>
  <c r="H108" i="63"/>
  <c r="G108" i="63"/>
  <c r="F108" i="63"/>
  <c r="H107" i="63"/>
  <c r="G107" i="63"/>
  <c r="F107" i="63"/>
  <c r="H106" i="63"/>
  <c r="G106" i="63"/>
  <c r="F106" i="63"/>
  <c r="H105" i="63"/>
  <c r="G105" i="63"/>
  <c r="F105" i="63"/>
  <c r="H104" i="63"/>
  <c r="G104" i="63"/>
  <c r="F104" i="63"/>
  <c r="H103" i="63"/>
  <c r="G103" i="63"/>
  <c r="F103" i="63"/>
  <c r="H102" i="63"/>
  <c r="G102" i="63"/>
  <c r="F102" i="63"/>
  <c r="H101" i="63"/>
  <c r="G101" i="63"/>
  <c r="F101" i="63"/>
  <c r="H100" i="63"/>
  <c r="G100" i="63"/>
  <c r="F100" i="63"/>
  <c r="H99" i="63"/>
  <c r="G99" i="63"/>
  <c r="F99" i="63"/>
  <c r="H98" i="63"/>
  <c r="G98" i="63"/>
  <c r="F98" i="63"/>
  <c r="H97" i="63"/>
  <c r="G97" i="63"/>
  <c r="F97" i="63"/>
  <c r="H96" i="63"/>
  <c r="G96" i="63"/>
  <c r="F96" i="63"/>
  <c r="H95" i="63"/>
  <c r="G95" i="63"/>
  <c r="F95" i="63"/>
  <c r="H94" i="63"/>
  <c r="G94" i="63"/>
  <c r="F94" i="63"/>
  <c r="H93" i="63"/>
  <c r="G93" i="63"/>
  <c r="F93" i="63"/>
  <c r="H92" i="63"/>
  <c r="G92" i="63"/>
  <c r="F92" i="63"/>
  <c r="H91" i="63"/>
  <c r="G91" i="63"/>
  <c r="F91" i="63"/>
  <c r="H90" i="63"/>
  <c r="G90" i="63"/>
  <c r="F90" i="63"/>
  <c r="H89" i="63"/>
  <c r="G89" i="63"/>
  <c r="F89" i="63"/>
  <c r="H88" i="63"/>
  <c r="G88" i="63"/>
  <c r="F88" i="63"/>
  <c r="H87" i="63"/>
  <c r="G87" i="63"/>
  <c r="F87" i="63"/>
  <c r="H86" i="63"/>
  <c r="G86" i="63"/>
  <c r="F86" i="63"/>
  <c r="H85" i="63"/>
  <c r="G85" i="63"/>
  <c r="F85" i="63"/>
  <c r="H84" i="63"/>
  <c r="G84" i="63"/>
  <c r="F84" i="63"/>
  <c r="H83" i="63"/>
  <c r="G83" i="63"/>
  <c r="F83" i="63"/>
  <c r="H82" i="63"/>
  <c r="G82" i="63"/>
  <c r="F82" i="63"/>
  <c r="H81" i="63"/>
  <c r="G81" i="63"/>
  <c r="F81" i="63"/>
  <c r="H80" i="63"/>
  <c r="G80" i="63"/>
  <c r="F80" i="63"/>
  <c r="H79" i="63"/>
  <c r="G79" i="63"/>
  <c r="F79" i="63"/>
  <c r="H78" i="63"/>
  <c r="G78" i="63"/>
  <c r="F78" i="63"/>
  <c r="H77" i="63"/>
  <c r="G77" i="63"/>
  <c r="F77" i="63"/>
  <c r="H76" i="63"/>
  <c r="G76" i="63"/>
  <c r="F76" i="63"/>
  <c r="H75" i="63"/>
  <c r="G75" i="63"/>
  <c r="F75" i="63"/>
  <c r="H74" i="63"/>
  <c r="G74" i="63"/>
  <c r="F74" i="63"/>
  <c r="H73" i="63"/>
  <c r="G73" i="63"/>
  <c r="F73" i="63"/>
  <c r="H72" i="63"/>
  <c r="G72" i="63"/>
  <c r="F72" i="63"/>
  <c r="H71" i="63"/>
  <c r="G71" i="63"/>
  <c r="F71" i="63"/>
  <c r="H70" i="63"/>
  <c r="G70" i="63"/>
  <c r="F70" i="63"/>
  <c r="H69" i="63"/>
  <c r="G69" i="63"/>
  <c r="F69" i="63"/>
  <c r="H68" i="63"/>
  <c r="G68" i="63"/>
  <c r="F68" i="63"/>
  <c r="H67" i="63"/>
  <c r="G67" i="63"/>
  <c r="F67" i="63"/>
  <c r="H66" i="63"/>
  <c r="G66" i="63"/>
  <c r="F66" i="63"/>
  <c r="H65" i="63"/>
  <c r="G65" i="63"/>
  <c r="F65" i="63"/>
  <c r="H64" i="63"/>
  <c r="G64" i="63"/>
  <c r="F64" i="63"/>
  <c r="H63" i="63"/>
  <c r="G63" i="63"/>
  <c r="F63" i="63"/>
  <c r="H62" i="63"/>
  <c r="G62" i="63"/>
  <c r="F62" i="63"/>
  <c r="H61" i="63"/>
  <c r="G61" i="63"/>
  <c r="F61" i="63"/>
  <c r="H60" i="63"/>
  <c r="G60" i="63"/>
  <c r="F60" i="63"/>
  <c r="H59" i="63"/>
  <c r="G59" i="63"/>
  <c r="F59" i="63"/>
  <c r="H58" i="63"/>
  <c r="G58" i="63"/>
  <c r="F58" i="63"/>
  <c r="H57" i="63"/>
  <c r="G57" i="63"/>
  <c r="F57" i="63"/>
  <c r="H56" i="63"/>
  <c r="G56" i="63"/>
  <c r="F56" i="63"/>
  <c r="H55" i="63"/>
  <c r="G55" i="63"/>
  <c r="F55" i="63"/>
  <c r="H54" i="63"/>
  <c r="G54" i="63"/>
  <c r="F54" i="63"/>
  <c r="H53" i="63"/>
  <c r="G53" i="63"/>
  <c r="F53" i="63"/>
  <c r="H52" i="63"/>
  <c r="G52" i="63"/>
  <c r="F52" i="63"/>
  <c r="H51" i="63"/>
  <c r="G51" i="63"/>
  <c r="F51" i="63"/>
  <c r="H50" i="63"/>
  <c r="G50" i="63"/>
  <c r="F50" i="63"/>
  <c r="H49" i="63"/>
  <c r="G49" i="63"/>
  <c r="F49" i="63"/>
  <c r="H48" i="63"/>
  <c r="G48" i="63"/>
  <c r="F48" i="63"/>
  <c r="H47" i="63"/>
  <c r="G47" i="63"/>
  <c r="F47" i="63"/>
  <c r="H46" i="63"/>
  <c r="G46" i="63"/>
  <c r="F46" i="63"/>
  <c r="H45" i="63"/>
  <c r="G45" i="63"/>
  <c r="F45" i="63"/>
  <c r="H44" i="63"/>
  <c r="G44" i="63"/>
  <c r="F44" i="63"/>
  <c r="H43" i="63"/>
  <c r="G43" i="63"/>
  <c r="F43" i="63"/>
  <c r="H42" i="63"/>
  <c r="G42" i="63"/>
  <c r="F42" i="63"/>
  <c r="H41" i="63"/>
  <c r="G41" i="63"/>
  <c r="F41" i="63"/>
  <c r="H40" i="63"/>
  <c r="G40" i="63"/>
  <c r="F40" i="63"/>
  <c r="H39" i="63"/>
  <c r="G39" i="63"/>
  <c r="F39" i="63"/>
  <c r="H38" i="63"/>
  <c r="G38" i="63"/>
  <c r="F38" i="63"/>
  <c r="H37" i="63"/>
  <c r="G37" i="63"/>
  <c r="F37" i="63"/>
  <c r="H36" i="63"/>
  <c r="G36" i="63"/>
  <c r="F36" i="63"/>
  <c r="H35" i="63"/>
  <c r="G35" i="63"/>
  <c r="F35" i="63"/>
  <c r="H34" i="63"/>
  <c r="G34" i="63"/>
  <c r="F34" i="63"/>
  <c r="H33" i="63"/>
  <c r="G33" i="63"/>
  <c r="F33" i="63"/>
  <c r="H32" i="63"/>
  <c r="G32" i="63"/>
  <c r="F32" i="63"/>
  <c r="H31" i="63"/>
  <c r="G31" i="63"/>
  <c r="F31" i="63"/>
  <c r="H30" i="63"/>
  <c r="G30" i="63"/>
  <c r="F30" i="63"/>
  <c r="H29" i="63"/>
  <c r="G29" i="63"/>
  <c r="F29" i="63"/>
  <c r="H28" i="63"/>
  <c r="G28" i="63"/>
  <c r="F28" i="63"/>
  <c r="H27" i="63"/>
  <c r="G27" i="63"/>
  <c r="F27" i="63"/>
  <c r="H26" i="63"/>
  <c r="G26" i="63"/>
  <c r="F26" i="63"/>
  <c r="H25" i="63"/>
  <c r="G25" i="63"/>
  <c r="F25" i="63"/>
  <c r="H24" i="63"/>
  <c r="G24" i="63"/>
  <c r="F24" i="63"/>
  <c r="H23" i="63"/>
  <c r="G23" i="63"/>
  <c r="F23" i="63"/>
  <c r="H22" i="63"/>
  <c r="G22" i="63"/>
  <c r="F22" i="63"/>
  <c r="H21" i="63"/>
  <c r="G21" i="63"/>
  <c r="F21" i="63"/>
  <c r="H20" i="63"/>
  <c r="G20" i="63"/>
  <c r="F20" i="63"/>
  <c r="H19" i="63"/>
  <c r="G19" i="63"/>
  <c r="F19" i="63"/>
  <c r="H18" i="63"/>
  <c r="G18" i="63"/>
  <c r="F18" i="63"/>
  <c r="H17" i="63"/>
  <c r="G17" i="63"/>
  <c r="F17" i="63"/>
  <c r="H16" i="63"/>
  <c r="G16" i="63"/>
  <c r="F16" i="63"/>
  <c r="H15" i="63"/>
  <c r="G15" i="63"/>
  <c r="F15" i="63"/>
  <c r="H14" i="63"/>
  <c r="G14" i="63"/>
  <c r="F14" i="63"/>
  <c r="H13" i="63"/>
  <c r="G13" i="63"/>
  <c r="F13" i="63"/>
  <c r="H12" i="63"/>
  <c r="G12" i="63"/>
  <c r="F12" i="63"/>
  <c r="H11" i="63"/>
  <c r="G11" i="63"/>
  <c r="F11" i="63"/>
  <c r="E5" i="63"/>
  <c r="E4" i="63"/>
  <c r="G182" i="62"/>
  <c r="H181" i="62"/>
  <c r="G181" i="62"/>
  <c r="F181" i="62"/>
  <c r="H180" i="62"/>
  <c r="G180" i="62"/>
  <c r="F180" i="62"/>
  <c r="H179" i="62"/>
  <c r="G179" i="62"/>
  <c r="F179" i="62"/>
  <c r="H178" i="62"/>
  <c r="G178" i="62"/>
  <c r="F178" i="62"/>
  <c r="H177" i="62"/>
  <c r="G177" i="62"/>
  <c r="F177" i="62"/>
  <c r="H176" i="62"/>
  <c r="G176" i="62"/>
  <c r="F176" i="62"/>
  <c r="H175" i="62"/>
  <c r="G175" i="62"/>
  <c r="F175" i="62"/>
  <c r="H174" i="62"/>
  <c r="G174" i="62"/>
  <c r="F174" i="62"/>
  <c r="H173" i="62"/>
  <c r="G173" i="62"/>
  <c r="F173" i="62"/>
  <c r="H172" i="62"/>
  <c r="G172" i="62"/>
  <c r="F172" i="62"/>
  <c r="H171" i="62"/>
  <c r="G171" i="62"/>
  <c r="F171" i="62"/>
  <c r="H170" i="62"/>
  <c r="G170" i="62"/>
  <c r="F170" i="62"/>
  <c r="H169" i="62"/>
  <c r="G169" i="62"/>
  <c r="F169" i="62"/>
  <c r="H168" i="62"/>
  <c r="G168" i="62"/>
  <c r="F168" i="62"/>
  <c r="H167" i="62"/>
  <c r="G167" i="62"/>
  <c r="F167" i="62"/>
  <c r="H166" i="62"/>
  <c r="G166" i="62"/>
  <c r="F166" i="62"/>
  <c r="H165" i="62"/>
  <c r="G165" i="62"/>
  <c r="F165" i="62"/>
  <c r="H164" i="62"/>
  <c r="G164" i="62"/>
  <c r="F164" i="62"/>
  <c r="H163" i="62"/>
  <c r="G163" i="62"/>
  <c r="F163" i="62"/>
  <c r="H162" i="62"/>
  <c r="G162" i="62"/>
  <c r="F162" i="62"/>
  <c r="H161" i="62"/>
  <c r="G161" i="62"/>
  <c r="F161" i="62"/>
  <c r="H160" i="62"/>
  <c r="G160" i="62"/>
  <c r="F160" i="62"/>
  <c r="H159" i="62"/>
  <c r="G159" i="62"/>
  <c r="F159" i="62"/>
  <c r="H158" i="62"/>
  <c r="G158" i="62"/>
  <c r="F158" i="62"/>
  <c r="H157" i="62"/>
  <c r="G157" i="62"/>
  <c r="F157" i="62"/>
  <c r="H156" i="62"/>
  <c r="G156" i="62"/>
  <c r="F156" i="62"/>
  <c r="H155" i="62"/>
  <c r="G155" i="62"/>
  <c r="F155" i="62"/>
  <c r="H154" i="62"/>
  <c r="G154" i="62"/>
  <c r="F154" i="62"/>
  <c r="H153" i="62"/>
  <c r="G153" i="62"/>
  <c r="F153" i="62"/>
  <c r="H152" i="62"/>
  <c r="G152" i="62"/>
  <c r="F152" i="62"/>
  <c r="H151" i="62"/>
  <c r="G151" i="62"/>
  <c r="F151" i="62"/>
  <c r="H150" i="62"/>
  <c r="G150" i="62"/>
  <c r="F150" i="62"/>
  <c r="H149" i="62"/>
  <c r="G149" i="62"/>
  <c r="F149" i="62"/>
  <c r="H148" i="62"/>
  <c r="G148" i="62"/>
  <c r="F148" i="62"/>
  <c r="H147" i="62"/>
  <c r="G147" i="62"/>
  <c r="F147" i="62"/>
  <c r="H146" i="62"/>
  <c r="G146" i="62"/>
  <c r="F146" i="62"/>
  <c r="H145" i="62"/>
  <c r="G145" i="62"/>
  <c r="F145" i="62"/>
  <c r="H144" i="62"/>
  <c r="G144" i="62"/>
  <c r="F144" i="62"/>
  <c r="H143" i="62"/>
  <c r="G143" i="62"/>
  <c r="F143" i="62"/>
  <c r="H142" i="62"/>
  <c r="G142" i="62"/>
  <c r="F142" i="62"/>
  <c r="H141" i="62"/>
  <c r="G141" i="62"/>
  <c r="F141" i="62"/>
  <c r="H140" i="62"/>
  <c r="G140" i="62"/>
  <c r="F140" i="62"/>
  <c r="H139" i="62"/>
  <c r="G139" i="62"/>
  <c r="F139" i="62"/>
  <c r="H138" i="62"/>
  <c r="G138" i="62"/>
  <c r="F138" i="62"/>
  <c r="H137" i="62"/>
  <c r="G137" i="62"/>
  <c r="F137" i="62"/>
  <c r="H136" i="62"/>
  <c r="G136" i="62"/>
  <c r="F136" i="62"/>
  <c r="H135" i="62"/>
  <c r="G135" i="62"/>
  <c r="F135" i="62"/>
  <c r="H134" i="62"/>
  <c r="G134" i="62"/>
  <c r="F134" i="62"/>
  <c r="H133" i="62"/>
  <c r="G133" i="62"/>
  <c r="F133" i="62"/>
  <c r="H132" i="62"/>
  <c r="G132" i="62"/>
  <c r="F132" i="62"/>
  <c r="H131" i="62"/>
  <c r="G131" i="62"/>
  <c r="F131" i="62"/>
  <c r="H130" i="62"/>
  <c r="G130" i="62"/>
  <c r="F130" i="62"/>
  <c r="H129" i="62"/>
  <c r="G129" i="62"/>
  <c r="F129" i="62"/>
  <c r="H128" i="62"/>
  <c r="G128" i="62"/>
  <c r="F128" i="62"/>
  <c r="H127" i="62"/>
  <c r="G127" i="62"/>
  <c r="F127" i="62"/>
  <c r="H126" i="62"/>
  <c r="G126" i="62"/>
  <c r="F126" i="62"/>
  <c r="H125" i="62"/>
  <c r="G125" i="62"/>
  <c r="F125" i="62"/>
  <c r="H124" i="62"/>
  <c r="G124" i="62"/>
  <c r="F124" i="62"/>
  <c r="H123" i="62"/>
  <c r="G123" i="62"/>
  <c r="F123" i="62"/>
  <c r="H122" i="62"/>
  <c r="G122" i="62"/>
  <c r="F122" i="62"/>
  <c r="H121" i="62"/>
  <c r="G121" i="62"/>
  <c r="F121" i="62"/>
  <c r="H120" i="62"/>
  <c r="G120" i="62"/>
  <c r="F120" i="62"/>
  <c r="H119" i="62"/>
  <c r="G119" i="62"/>
  <c r="F119" i="62"/>
  <c r="H118" i="62"/>
  <c r="G118" i="62"/>
  <c r="F118" i="62"/>
  <c r="H117" i="62"/>
  <c r="G117" i="62"/>
  <c r="F117" i="62"/>
  <c r="H116" i="62"/>
  <c r="G116" i="62"/>
  <c r="F116" i="62"/>
  <c r="H115" i="62"/>
  <c r="G115" i="62"/>
  <c r="F115" i="62"/>
  <c r="H114" i="62"/>
  <c r="G114" i="62"/>
  <c r="F114" i="62"/>
  <c r="H113" i="62"/>
  <c r="G113" i="62"/>
  <c r="F113" i="62"/>
  <c r="H112" i="62"/>
  <c r="G112" i="62"/>
  <c r="F112" i="62"/>
  <c r="H111" i="62"/>
  <c r="G111" i="62"/>
  <c r="F111" i="62"/>
  <c r="H110" i="62"/>
  <c r="G110" i="62"/>
  <c r="F110" i="62"/>
  <c r="H109" i="62"/>
  <c r="G109" i="62"/>
  <c r="F109" i="62"/>
  <c r="H108" i="62"/>
  <c r="G108" i="62"/>
  <c r="F108" i="62"/>
  <c r="H107" i="62"/>
  <c r="G107" i="62"/>
  <c r="F107" i="62"/>
  <c r="H106" i="62"/>
  <c r="G106" i="62"/>
  <c r="F106" i="62"/>
  <c r="H105" i="62"/>
  <c r="G105" i="62"/>
  <c r="F105" i="62"/>
  <c r="H104" i="62"/>
  <c r="G104" i="62"/>
  <c r="F104" i="62"/>
  <c r="H103" i="62"/>
  <c r="G103" i="62"/>
  <c r="F103" i="62"/>
  <c r="H102" i="62"/>
  <c r="G102" i="62"/>
  <c r="F102" i="62"/>
  <c r="H101" i="62"/>
  <c r="G101" i="62"/>
  <c r="F101" i="62"/>
  <c r="H100" i="62"/>
  <c r="G100" i="62"/>
  <c r="F100" i="62"/>
  <c r="H99" i="62"/>
  <c r="G99" i="62"/>
  <c r="F99" i="62"/>
  <c r="H98" i="62"/>
  <c r="G98" i="62"/>
  <c r="F98" i="62"/>
  <c r="H97" i="62"/>
  <c r="G97" i="62"/>
  <c r="F97" i="62"/>
  <c r="H96" i="62"/>
  <c r="G96" i="62"/>
  <c r="F96" i="62"/>
  <c r="H95" i="62"/>
  <c r="G95" i="62"/>
  <c r="F95" i="62"/>
  <c r="H94" i="62"/>
  <c r="G94" i="62"/>
  <c r="F94" i="62"/>
  <c r="H93" i="62"/>
  <c r="G93" i="62"/>
  <c r="F93" i="62"/>
  <c r="H92" i="62"/>
  <c r="G92" i="62"/>
  <c r="F92" i="62"/>
  <c r="H91" i="62"/>
  <c r="G91" i="62"/>
  <c r="F91" i="62"/>
  <c r="H90" i="62"/>
  <c r="G90" i="62"/>
  <c r="F90" i="62"/>
  <c r="H89" i="62"/>
  <c r="G89" i="62"/>
  <c r="F89" i="62"/>
  <c r="H88" i="62"/>
  <c r="G88" i="62"/>
  <c r="F88" i="62"/>
  <c r="H87" i="62"/>
  <c r="G87" i="62"/>
  <c r="F87" i="62"/>
  <c r="H86" i="62"/>
  <c r="G86" i="62"/>
  <c r="F86" i="62"/>
  <c r="H85" i="62"/>
  <c r="G85" i="62"/>
  <c r="F85" i="62"/>
  <c r="H84" i="62"/>
  <c r="G84" i="62"/>
  <c r="F84" i="62"/>
  <c r="H83" i="62"/>
  <c r="G83" i="62"/>
  <c r="F83" i="62"/>
  <c r="H82" i="62"/>
  <c r="G82" i="62"/>
  <c r="F82" i="62"/>
  <c r="H81" i="62"/>
  <c r="G81" i="62"/>
  <c r="F81" i="62"/>
  <c r="H80" i="62"/>
  <c r="G80" i="62"/>
  <c r="F80" i="62"/>
  <c r="H79" i="62"/>
  <c r="G79" i="62"/>
  <c r="F79" i="62"/>
  <c r="H78" i="62"/>
  <c r="G78" i="62"/>
  <c r="F78" i="62"/>
  <c r="H77" i="62"/>
  <c r="G77" i="62"/>
  <c r="F77" i="62"/>
  <c r="H76" i="62"/>
  <c r="G76" i="62"/>
  <c r="F76" i="62"/>
  <c r="H75" i="62"/>
  <c r="G75" i="62"/>
  <c r="F75" i="62"/>
  <c r="H74" i="62"/>
  <c r="G74" i="62"/>
  <c r="F74" i="62"/>
  <c r="H73" i="62"/>
  <c r="G73" i="62"/>
  <c r="F73" i="62"/>
  <c r="H72" i="62"/>
  <c r="G72" i="62"/>
  <c r="F72" i="62"/>
  <c r="H71" i="62"/>
  <c r="G71" i="62"/>
  <c r="F71" i="62"/>
  <c r="H70" i="62"/>
  <c r="G70" i="62"/>
  <c r="F70" i="62"/>
  <c r="H69" i="62"/>
  <c r="G69" i="62"/>
  <c r="F69" i="62"/>
  <c r="H68" i="62"/>
  <c r="G68" i="62"/>
  <c r="F68" i="62"/>
  <c r="H67" i="62"/>
  <c r="G67" i="62"/>
  <c r="F67" i="62"/>
  <c r="H66" i="62"/>
  <c r="G66" i="62"/>
  <c r="F66" i="62"/>
  <c r="H65" i="62"/>
  <c r="G65" i="62"/>
  <c r="F65" i="62"/>
  <c r="H64" i="62"/>
  <c r="G64" i="62"/>
  <c r="F64" i="62"/>
  <c r="H63" i="62"/>
  <c r="G63" i="62"/>
  <c r="F63" i="62"/>
  <c r="H62" i="62"/>
  <c r="G62" i="62"/>
  <c r="F62" i="62"/>
  <c r="H61" i="62"/>
  <c r="G61" i="62"/>
  <c r="F61" i="62"/>
  <c r="H60" i="62"/>
  <c r="G60" i="62"/>
  <c r="F60" i="62"/>
  <c r="H59" i="62"/>
  <c r="G59" i="62"/>
  <c r="F59" i="62"/>
  <c r="H58" i="62"/>
  <c r="G58" i="62"/>
  <c r="F58" i="62"/>
  <c r="H57" i="62"/>
  <c r="G57" i="62"/>
  <c r="F57" i="62"/>
  <c r="H56" i="62"/>
  <c r="G56" i="62"/>
  <c r="F56" i="62"/>
  <c r="H55" i="62"/>
  <c r="G55" i="62"/>
  <c r="F55" i="62"/>
  <c r="H54" i="62"/>
  <c r="G54" i="62"/>
  <c r="F54" i="62"/>
  <c r="H53" i="62"/>
  <c r="G53" i="62"/>
  <c r="F53" i="62"/>
  <c r="H52" i="62"/>
  <c r="G52" i="62"/>
  <c r="F52" i="62"/>
  <c r="H51" i="62"/>
  <c r="G51" i="62"/>
  <c r="F51" i="62"/>
  <c r="H50" i="62"/>
  <c r="G50" i="62"/>
  <c r="F50" i="62"/>
  <c r="H49" i="62"/>
  <c r="G49" i="62"/>
  <c r="F49" i="62"/>
  <c r="H48" i="62"/>
  <c r="G48" i="62"/>
  <c r="F48" i="62"/>
  <c r="H47" i="62"/>
  <c r="G47" i="62"/>
  <c r="F47" i="62"/>
  <c r="H46" i="62"/>
  <c r="G46" i="62"/>
  <c r="F46" i="62"/>
  <c r="H45" i="62"/>
  <c r="G45" i="62"/>
  <c r="F45" i="62"/>
  <c r="H44" i="62"/>
  <c r="G44" i="62"/>
  <c r="F44" i="62"/>
  <c r="H43" i="62"/>
  <c r="G43" i="62"/>
  <c r="F43" i="62"/>
  <c r="H42" i="62"/>
  <c r="G42" i="62"/>
  <c r="F42" i="62"/>
  <c r="H41" i="62"/>
  <c r="G41" i="62"/>
  <c r="F41" i="62"/>
  <c r="H40" i="62"/>
  <c r="G40" i="62"/>
  <c r="F40" i="62"/>
  <c r="H39" i="62"/>
  <c r="G39" i="62"/>
  <c r="F39" i="62"/>
  <c r="H38" i="62"/>
  <c r="G38" i="62"/>
  <c r="F38" i="62"/>
  <c r="H37" i="62"/>
  <c r="G37" i="62"/>
  <c r="F37" i="62"/>
  <c r="H36" i="62"/>
  <c r="G36" i="62"/>
  <c r="F36" i="62"/>
  <c r="H35" i="62"/>
  <c r="G35" i="62"/>
  <c r="F35" i="62"/>
  <c r="H34" i="62"/>
  <c r="G34" i="62"/>
  <c r="F34" i="62"/>
  <c r="H33" i="62"/>
  <c r="G33" i="62"/>
  <c r="F33" i="62"/>
  <c r="H32" i="62"/>
  <c r="G32" i="62"/>
  <c r="F32" i="62"/>
  <c r="H31" i="62"/>
  <c r="G31" i="62"/>
  <c r="F31" i="62"/>
  <c r="H30" i="62"/>
  <c r="G30" i="62"/>
  <c r="F30" i="62"/>
  <c r="H29" i="62"/>
  <c r="G29" i="62"/>
  <c r="F29" i="62"/>
  <c r="H28" i="62"/>
  <c r="G28" i="62"/>
  <c r="F28" i="62"/>
  <c r="H27" i="62"/>
  <c r="G27" i="62"/>
  <c r="F27" i="62"/>
  <c r="H26" i="62"/>
  <c r="G26" i="62"/>
  <c r="F26" i="62"/>
  <c r="H25" i="62"/>
  <c r="G25" i="62"/>
  <c r="F25" i="62"/>
  <c r="H24" i="62"/>
  <c r="G24" i="62"/>
  <c r="F24" i="62"/>
  <c r="H23" i="62"/>
  <c r="G23" i="62"/>
  <c r="F23" i="62"/>
  <c r="H22" i="62"/>
  <c r="G22" i="62"/>
  <c r="F22" i="62"/>
  <c r="H21" i="62"/>
  <c r="G21" i="62"/>
  <c r="F21" i="62"/>
  <c r="H20" i="62"/>
  <c r="G20" i="62"/>
  <c r="F20" i="62"/>
  <c r="H19" i="62"/>
  <c r="G19" i="62"/>
  <c r="F19" i="62"/>
  <c r="H18" i="62"/>
  <c r="G18" i="62"/>
  <c r="F18" i="62"/>
  <c r="H17" i="62"/>
  <c r="G17" i="62"/>
  <c r="F17" i="62"/>
  <c r="H16" i="62"/>
  <c r="G16" i="62"/>
  <c r="F16" i="62"/>
  <c r="H15" i="62"/>
  <c r="G15" i="62"/>
  <c r="F15" i="62"/>
  <c r="H14" i="62"/>
  <c r="G14" i="62"/>
  <c r="F14" i="62"/>
  <c r="H13" i="62"/>
  <c r="G13" i="62"/>
  <c r="F13" i="62"/>
  <c r="H12" i="62"/>
  <c r="G12" i="62"/>
  <c r="F12" i="62"/>
  <c r="H11" i="62"/>
  <c r="G11" i="62"/>
  <c r="F11" i="62"/>
  <c r="E5" i="62"/>
  <c r="E4" i="62"/>
  <c r="G182" i="61"/>
  <c r="H181" i="61"/>
  <c r="G181" i="61"/>
  <c r="F181" i="61"/>
  <c r="H180" i="61"/>
  <c r="G180" i="61"/>
  <c r="F180" i="61"/>
  <c r="H179" i="61"/>
  <c r="G179" i="61"/>
  <c r="F179" i="61"/>
  <c r="H178" i="61"/>
  <c r="G178" i="61"/>
  <c r="F178" i="61"/>
  <c r="H177" i="61"/>
  <c r="G177" i="61"/>
  <c r="F177" i="61"/>
  <c r="H176" i="61"/>
  <c r="G176" i="61"/>
  <c r="F176" i="61"/>
  <c r="H175" i="61"/>
  <c r="G175" i="61"/>
  <c r="F175" i="61"/>
  <c r="H174" i="61"/>
  <c r="G174" i="61"/>
  <c r="F174" i="61"/>
  <c r="H173" i="61"/>
  <c r="G173" i="61"/>
  <c r="F173" i="61"/>
  <c r="H172" i="61"/>
  <c r="G172" i="61"/>
  <c r="F172" i="61"/>
  <c r="H171" i="61"/>
  <c r="G171" i="61"/>
  <c r="F171" i="61"/>
  <c r="H170" i="61"/>
  <c r="G170" i="61"/>
  <c r="F170" i="61"/>
  <c r="H169" i="61"/>
  <c r="G169" i="61"/>
  <c r="F169" i="61"/>
  <c r="H168" i="61"/>
  <c r="G168" i="61"/>
  <c r="F168" i="61"/>
  <c r="H167" i="61"/>
  <c r="G167" i="61"/>
  <c r="F167" i="61"/>
  <c r="H166" i="61"/>
  <c r="G166" i="61"/>
  <c r="F166" i="61"/>
  <c r="H165" i="61"/>
  <c r="G165" i="61"/>
  <c r="F165" i="61"/>
  <c r="H164" i="61"/>
  <c r="G164" i="61"/>
  <c r="F164" i="61"/>
  <c r="H163" i="61"/>
  <c r="G163" i="61"/>
  <c r="F163" i="61"/>
  <c r="H162" i="61"/>
  <c r="G162" i="61"/>
  <c r="F162" i="61"/>
  <c r="H161" i="61"/>
  <c r="G161" i="61"/>
  <c r="F161" i="61"/>
  <c r="H160" i="61"/>
  <c r="G160" i="61"/>
  <c r="F160" i="61"/>
  <c r="H159" i="61"/>
  <c r="G159" i="61"/>
  <c r="F159" i="61"/>
  <c r="H158" i="61"/>
  <c r="G158" i="61"/>
  <c r="F158" i="61"/>
  <c r="H157" i="61"/>
  <c r="G157" i="61"/>
  <c r="F157" i="61"/>
  <c r="H156" i="61"/>
  <c r="G156" i="61"/>
  <c r="F156" i="61"/>
  <c r="H155" i="61"/>
  <c r="G155" i="61"/>
  <c r="F155" i="61"/>
  <c r="H154" i="61"/>
  <c r="G154" i="61"/>
  <c r="F154" i="61"/>
  <c r="H153" i="61"/>
  <c r="G153" i="61"/>
  <c r="F153" i="61"/>
  <c r="H152" i="61"/>
  <c r="G152" i="61"/>
  <c r="F152" i="61"/>
  <c r="H151" i="61"/>
  <c r="G151" i="61"/>
  <c r="F151" i="61"/>
  <c r="H150" i="61"/>
  <c r="G150" i="61"/>
  <c r="F150" i="61"/>
  <c r="H149" i="61"/>
  <c r="G149" i="61"/>
  <c r="F149" i="61"/>
  <c r="H148" i="61"/>
  <c r="G148" i="61"/>
  <c r="F148" i="61"/>
  <c r="H147" i="61"/>
  <c r="G147" i="61"/>
  <c r="F147" i="61"/>
  <c r="H146" i="61"/>
  <c r="G146" i="61"/>
  <c r="F146" i="61"/>
  <c r="H145" i="61"/>
  <c r="G145" i="61"/>
  <c r="F145" i="61"/>
  <c r="H144" i="61"/>
  <c r="G144" i="61"/>
  <c r="F144" i="61"/>
  <c r="H143" i="61"/>
  <c r="G143" i="61"/>
  <c r="F143" i="61"/>
  <c r="H142" i="61"/>
  <c r="G142" i="61"/>
  <c r="F142" i="61"/>
  <c r="H141" i="61"/>
  <c r="G141" i="61"/>
  <c r="F141" i="61"/>
  <c r="H140" i="61"/>
  <c r="G140" i="61"/>
  <c r="F140" i="61"/>
  <c r="H139" i="61"/>
  <c r="G139" i="61"/>
  <c r="F139" i="61"/>
  <c r="H138" i="61"/>
  <c r="G138" i="61"/>
  <c r="F138" i="61"/>
  <c r="H137" i="61"/>
  <c r="G137" i="61"/>
  <c r="F137" i="61"/>
  <c r="H136" i="61"/>
  <c r="G136" i="61"/>
  <c r="F136" i="61"/>
  <c r="H135" i="61"/>
  <c r="G135" i="61"/>
  <c r="F135" i="61"/>
  <c r="H134" i="61"/>
  <c r="G134" i="61"/>
  <c r="F134" i="61"/>
  <c r="H133" i="61"/>
  <c r="G133" i="61"/>
  <c r="F133" i="61"/>
  <c r="H132" i="61"/>
  <c r="G132" i="61"/>
  <c r="F132" i="61"/>
  <c r="H131" i="61"/>
  <c r="G131" i="61"/>
  <c r="F131" i="61"/>
  <c r="H130" i="61"/>
  <c r="G130" i="61"/>
  <c r="F130" i="61"/>
  <c r="H129" i="61"/>
  <c r="G129" i="61"/>
  <c r="F129" i="61"/>
  <c r="H128" i="61"/>
  <c r="G128" i="61"/>
  <c r="F128" i="61"/>
  <c r="H127" i="61"/>
  <c r="G127" i="61"/>
  <c r="F127" i="61"/>
  <c r="H126" i="61"/>
  <c r="G126" i="61"/>
  <c r="F126" i="61"/>
  <c r="H125" i="61"/>
  <c r="G125" i="61"/>
  <c r="F125" i="61"/>
  <c r="H124" i="61"/>
  <c r="G124" i="61"/>
  <c r="F124" i="61"/>
  <c r="H123" i="61"/>
  <c r="G123" i="61"/>
  <c r="F123" i="61"/>
  <c r="H122" i="61"/>
  <c r="G122" i="61"/>
  <c r="F122" i="61"/>
  <c r="H121" i="61"/>
  <c r="G121" i="61"/>
  <c r="F121" i="61"/>
  <c r="H120" i="61"/>
  <c r="G120" i="61"/>
  <c r="F120" i="61"/>
  <c r="H119" i="61"/>
  <c r="G119" i="61"/>
  <c r="F119" i="61"/>
  <c r="H118" i="61"/>
  <c r="G118" i="61"/>
  <c r="F118" i="61"/>
  <c r="H117" i="61"/>
  <c r="G117" i="61"/>
  <c r="F117" i="61"/>
  <c r="H116" i="61"/>
  <c r="G116" i="61"/>
  <c r="F116" i="61"/>
  <c r="H115" i="61"/>
  <c r="G115" i="61"/>
  <c r="F115" i="61"/>
  <c r="H114" i="61"/>
  <c r="G114" i="61"/>
  <c r="F114" i="61"/>
  <c r="H113" i="61"/>
  <c r="G113" i="61"/>
  <c r="F113" i="61"/>
  <c r="H112" i="61"/>
  <c r="G112" i="61"/>
  <c r="F112" i="61"/>
  <c r="H111" i="61"/>
  <c r="G111" i="61"/>
  <c r="F111" i="61"/>
  <c r="H110" i="61"/>
  <c r="G110" i="61"/>
  <c r="F110" i="61"/>
  <c r="H109" i="61"/>
  <c r="G109" i="61"/>
  <c r="F109" i="61"/>
  <c r="H108" i="61"/>
  <c r="G108" i="61"/>
  <c r="F108" i="61"/>
  <c r="H107" i="61"/>
  <c r="G107" i="61"/>
  <c r="F107" i="61"/>
  <c r="H106" i="61"/>
  <c r="G106" i="61"/>
  <c r="F106" i="61"/>
  <c r="H105" i="61"/>
  <c r="G105" i="61"/>
  <c r="F105" i="61"/>
  <c r="H104" i="61"/>
  <c r="G104" i="61"/>
  <c r="F104" i="61"/>
  <c r="H103" i="61"/>
  <c r="G103" i="61"/>
  <c r="F103" i="61"/>
  <c r="H102" i="61"/>
  <c r="G102" i="61"/>
  <c r="F102" i="61"/>
  <c r="H101" i="61"/>
  <c r="G101" i="61"/>
  <c r="F101" i="61"/>
  <c r="H100" i="61"/>
  <c r="G100" i="61"/>
  <c r="F100" i="61"/>
  <c r="H99" i="61"/>
  <c r="G99" i="61"/>
  <c r="F99" i="61"/>
  <c r="H98" i="61"/>
  <c r="G98" i="61"/>
  <c r="F98" i="61"/>
  <c r="H97" i="61"/>
  <c r="G97" i="61"/>
  <c r="F97" i="61"/>
  <c r="H96" i="61"/>
  <c r="G96" i="61"/>
  <c r="F96" i="61"/>
  <c r="H95" i="61"/>
  <c r="G95" i="61"/>
  <c r="F95" i="61"/>
  <c r="H94" i="61"/>
  <c r="G94" i="61"/>
  <c r="F94" i="61"/>
  <c r="H93" i="61"/>
  <c r="G93" i="61"/>
  <c r="F93" i="61"/>
  <c r="H92" i="61"/>
  <c r="G92" i="61"/>
  <c r="F92" i="61"/>
  <c r="H91" i="61"/>
  <c r="G91" i="61"/>
  <c r="F91" i="61"/>
  <c r="H90" i="61"/>
  <c r="G90" i="61"/>
  <c r="F90" i="61"/>
  <c r="H89" i="61"/>
  <c r="G89" i="61"/>
  <c r="F89" i="61"/>
  <c r="H88" i="61"/>
  <c r="G88" i="61"/>
  <c r="F88" i="61"/>
  <c r="H87" i="61"/>
  <c r="G87" i="61"/>
  <c r="F87" i="61"/>
  <c r="H86" i="61"/>
  <c r="G86" i="61"/>
  <c r="F86" i="61"/>
  <c r="H85" i="61"/>
  <c r="G85" i="61"/>
  <c r="F85" i="61"/>
  <c r="H84" i="61"/>
  <c r="G84" i="61"/>
  <c r="F84" i="61"/>
  <c r="H83" i="61"/>
  <c r="G83" i="61"/>
  <c r="F83" i="61"/>
  <c r="H82" i="61"/>
  <c r="G82" i="61"/>
  <c r="F82" i="61"/>
  <c r="H81" i="61"/>
  <c r="G81" i="61"/>
  <c r="F81" i="61"/>
  <c r="H80" i="61"/>
  <c r="G80" i="61"/>
  <c r="F80" i="61"/>
  <c r="H79" i="61"/>
  <c r="G79" i="61"/>
  <c r="F79" i="61"/>
  <c r="H78" i="61"/>
  <c r="G78" i="61"/>
  <c r="F78" i="61"/>
  <c r="H77" i="61"/>
  <c r="G77" i="61"/>
  <c r="F77" i="61"/>
  <c r="H76" i="61"/>
  <c r="G76" i="61"/>
  <c r="F76" i="61"/>
  <c r="H75" i="61"/>
  <c r="G75" i="61"/>
  <c r="F75" i="61"/>
  <c r="H74" i="61"/>
  <c r="G74" i="61"/>
  <c r="F74" i="61"/>
  <c r="H73" i="61"/>
  <c r="G73" i="61"/>
  <c r="F73" i="61"/>
  <c r="H72" i="61"/>
  <c r="G72" i="61"/>
  <c r="F72" i="61"/>
  <c r="H71" i="61"/>
  <c r="G71" i="61"/>
  <c r="F71" i="61"/>
  <c r="H70" i="61"/>
  <c r="G70" i="61"/>
  <c r="F70" i="61"/>
  <c r="H69" i="61"/>
  <c r="G69" i="61"/>
  <c r="F69" i="61"/>
  <c r="H68" i="61"/>
  <c r="G68" i="61"/>
  <c r="F68" i="61"/>
  <c r="H67" i="61"/>
  <c r="G67" i="61"/>
  <c r="F67" i="61"/>
  <c r="H66" i="61"/>
  <c r="G66" i="61"/>
  <c r="F66" i="61"/>
  <c r="H65" i="61"/>
  <c r="G65" i="61"/>
  <c r="F65" i="61"/>
  <c r="H64" i="61"/>
  <c r="G64" i="61"/>
  <c r="F64" i="61"/>
  <c r="H63" i="61"/>
  <c r="G63" i="61"/>
  <c r="F63" i="61"/>
  <c r="H62" i="61"/>
  <c r="G62" i="61"/>
  <c r="F62" i="61"/>
  <c r="H61" i="61"/>
  <c r="G61" i="61"/>
  <c r="F61" i="61"/>
  <c r="H60" i="61"/>
  <c r="G60" i="61"/>
  <c r="F60" i="61"/>
  <c r="H59" i="61"/>
  <c r="G59" i="61"/>
  <c r="F59" i="61"/>
  <c r="H58" i="61"/>
  <c r="G58" i="61"/>
  <c r="F58" i="61"/>
  <c r="H57" i="61"/>
  <c r="G57" i="61"/>
  <c r="F57" i="61"/>
  <c r="H56" i="61"/>
  <c r="G56" i="61"/>
  <c r="F56" i="61"/>
  <c r="H55" i="61"/>
  <c r="G55" i="61"/>
  <c r="F55" i="61"/>
  <c r="H54" i="61"/>
  <c r="G54" i="61"/>
  <c r="F54" i="61"/>
  <c r="H53" i="61"/>
  <c r="G53" i="61"/>
  <c r="F53" i="61"/>
  <c r="H52" i="61"/>
  <c r="G52" i="61"/>
  <c r="F52" i="61"/>
  <c r="H51" i="61"/>
  <c r="G51" i="61"/>
  <c r="F51" i="61"/>
  <c r="H50" i="61"/>
  <c r="G50" i="61"/>
  <c r="F50" i="61"/>
  <c r="H49" i="61"/>
  <c r="G49" i="61"/>
  <c r="F49" i="61"/>
  <c r="H48" i="61"/>
  <c r="G48" i="61"/>
  <c r="F48" i="61"/>
  <c r="H47" i="61"/>
  <c r="G47" i="61"/>
  <c r="F47" i="61"/>
  <c r="H46" i="61"/>
  <c r="G46" i="61"/>
  <c r="F46" i="61"/>
  <c r="H45" i="61"/>
  <c r="G45" i="61"/>
  <c r="F45" i="61"/>
  <c r="H44" i="61"/>
  <c r="G44" i="61"/>
  <c r="F44" i="61"/>
  <c r="H43" i="61"/>
  <c r="G43" i="61"/>
  <c r="F43" i="61"/>
  <c r="H42" i="61"/>
  <c r="G42" i="61"/>
  <c r="F42" i="61"/>
  <c r="H41" i="61"/>
  <c r="G41" i="61"/>
  <c r="F41" i="61"/>
  <c r="H40" i="61"/>
  <c r="G40" i="61"/>
  <c r="F40" i="61"/>
  <c r="H39" i="61"/>
  <c r="G39" i="61"/>
  <c r="F39" i="61"/>
  <c r="H38" i="61"/>
  <c r="G38" i="61"/>
  <c r="F38" i="61"/>
  <c r="H37" i="61"/>
  <c r="G37" i="61"/>
  <c r="F37" i="61"/>
  <c r="H36" i="61"/>
  <c r="G36" i="61"/>
  <c r="F36" i="61"/>
  <c r="H35" i="61"/>
  <c r="G35" i="61"/>
  <c r="F35" i="61"/>
  <c r="H34" i="61"/>
  <c r="G34" i="61"/>
  <c r="F34" i="61"/>
  <c r="H33" i="61"/>
  <c r="G33" i="61"/>
  <c r="F33" i="61"/>
  <c r="H32" i="61"/>
  <c r="G32" i="61"/>
  <c r="F32" i="61"/>
  <c r="H31" i="61"/>
  <c r="G31" i="61"/>
  <c r="F31" i="61"/>
  <c r="H30" i="61"/>
  <c r="G30" i="61"/>
  <c r="F30" i="61"/>
  <c r="H29" i="61"/>
  <c r="G29" i="61"/>
  <c r="F29" i="61"/>
  <c r="H28" i="61"/>
  <c r="G28" i="61"/>
  <c r="F28" i="61"/>
  <c r="H27" i="61"/>
  <c r="G27" i="61"/>
  <c r="F27" i="61"/>
  <c r="H26" i="61"/>
  <c r="G26" i="61"/>
  <c r="F26" i="61"/>
  <c r="H25" i="61"/>
  <c r="G25" i="61"/>
  <c r="F25" i="61"/>
  <c r="H24" i="61"/>
  <c r="G24" i="61"/>
  <c r="F24" i="61"/>
  <c r="H23" i="61"/>
  <c r="G23" i="61"/>
  <c r="F23" i="61"/>
  <c r="H22" i="61"/>
  <c r="G22" i="61"/>
  <c r="F22" i="61"/>
  <c r="H21" i="61"/>
  <c r="G21" i="61"/>
  <c r="F21" i="61"/>
  <c r="H20" i="61"/>
  <c r="G20" i="61"/>
  <c r="F20" i="61"/>
  <c r="H19" i="61"/>
  <c r="G19" i="61"/>
  <c r="F19" i="61"/>
  <c r="H18" i="61"/>
  <c r="G18" i="61"/>
  <c r="F18" i="61"/>
  <c r="H17" i="61"/>
  <c r="G17" i="61"/>
  <c r="F17" i="61"/>
  <c r="H16" i="61"/>
  <c r="G16" i="61"/>
  <c r="F16" i="61"/>
  <c r="H15" i="61"/>
  <c r="G15" i="61"/>
  <c r="F15" i="61"/>
  <c r="H14" i="61"/>
  <c r="G14" i="61"/>
  <c r="F14" i="61"/>
  <c r="H13" i="61"/>
  <c r="G13" i="61"/>
  <c r="F13" i="61"/>
  <c r="H12" i="61"/>
  <c r="G12" i="61"/>
  <c r="F12" i="61"/>
  <c r="H11" i="61"/>
  <c r="G11" i="61"/>
  <c r="F11" i="61"/>
  <c r="E5" i="61"/>
  <c r="E4" i="61"/>
  <c r="G182" i="60"/>
  <c r="H181" i="60"/>
  <c r="G181" i="60"/>
  <c r="F181" i="60"/>
  <c r="H180" i="60"/>
  <c r="G180" i="60"/>
  <c r="F180" i="60"/>
  <c r="H179" i="60"/>
  <c r="G179" i="60"/>
  <c r="F179" i="60"/>
  <c r="H178" i="60"/>
  <c r="G178" i="60"/>
  <c r="F178" i="60"/>
  <c r="H177" i="60"/>
  <c r="G177" i="60"/>
  <c r="F177" i="60"/>
  <c r="H176" i="60"/>
  <c r="G176" i="60"/>
  <c r="F176" i="60"/>
  <c r="H175" i="60"/>
  <c r="G175" i="60"/>
  <c r="F175" i="60"/>
  <c r="H174" i="60"/>
  <c r="G174" i="60"/>
  <c r="F174" i="60"/>
  <c r="H173" i="60"/>
  <c r="G173" i="60"/>
  <c r="F173" i="60"/>
  <c r="H172" i="60"/>
  <c r="G172" i="60"/>
  <c r="F172" i="60"/>
  <c r="H171" i="60"/>
  <c r="G171" i="60"/>
  <c r="F171" i="60"/>
  <c r="H170" i="60"/>
  <c r="G170" i="60"/>
  <c r="F170" i="60"/>
  <c r="H169" i="60"/>
  <c r="G169" i="60"/>
  <c r="F169" i="60"/>
  <c r="H168" i="60"/>
  <c r="G168" i="60"/>
  <c r="F168" i="60"/>
  <c r="H167" i="60"/>
  <c r="G167" i="60"/>
  <c r="F167" i="60"/>
  <c r="H166" i="60"/>
  <c r="G166" i="60"/>
  <c r="F166" i="60"/>
  <c r="H165" i="60"/>
  <c r="G165" i="60"/>
  <c r="F165" i="60"/>
  <c r="H164" i="60"/>
  <c r="G164" i="60"/>
  <c r="F164" i="60"/>
  <c r="H163" i="60"/>
  <c r="G163" i="60"/>
  <c r="F163" i="60"/>
  <c r="H162" i="60"/>
  <c r="G162" i="60"/>
  <c r="F162" i="60"/>
  <c r="H161" i="60"/>
  <c r="G161" i="60"/>
  <c r="F161" i="60"/>
  <c r="H160" i="60"/>
  <c r="G160" i="60"/>
  <c r="F160" i="60"/>
  <c r="H159" i="60"/>
  <c r="G159" i="60"/>
  <c r="F159" i="60"/>
  <c r="H158" i="60"/>
  <c r="G158" i="60"/>
  <c r="F158" i="60"/>
  <c r="H157" i="60"/>
  <c r="G157" i="60"/>
  <c r="F157" i="60"/>
  <c r="H156" i="60"/>
  <c r="G156" i="60"/>
  <c r="F156" i="60"/>
  <c r="H155" i="60"/>
  <c r="G155" i="60"/>
  <c r="F155" i="60"/>
  <c r="H154" i="60"/>
  <c r="G154" i="60"/>
  <c r="F154" i="60"/>
  <c r="H153" i="60"/>
  <c r="G153" i="60"/>
  <c r="F153" i="60"/>
  <c r="H152" i="60"/>
  <c r="G152" i="60"/>
  <c r="F152" i="60"/>
  <c r="H151" i="60"/>
  <c r="G151" i="60"/>
  <c r="F151" i="60"/>
  <c r="H150" i="60"/>
  <c r="G150" i="60"/>
  <c r="F150" i="60"/>
  <c r="H149" i="60"/>
  <c r="G149" i="60"/>
  <c r="F149" i="60"/>
  <c r="H148" i="60"/>
  <c r="G148" i="60"/>
  <c r="F148" i="60"/>
  <c r="H147" i="60"/>
  <c r="G147" i="60"/>
  <c r="F147" i="60"/>
  <c r="H146" i="60"/>
  <c r="G146" i="60"/>
  <c r="F146" i="60"/>
  <c r="H145" i="60"/>
  <c r="G145" i="60"/>
  <c r="F145" i="60"/>
  <c r="H144" i="60"/>
  <c r="G144" i="60"/>
  <c r="F144" i="60"/>
  <c r="H143" i="60"/>
  <c r="G143" i="60"/>
  <c r="F143" i="60"/>
  <c r="H142" i="60"/>
  <c r="G142" i="60"/>
  <c r="F142" i="60"/>
  <c r="H141" i="60"/>
  <c r="G141" i="60"/>
  <c r="F141" i="60"/>
  <c r="H140" i="60"/>
  <c r="G140" i="60"/>
  <c r="F140" i="60"/>
  <c r="H139" i="60"/>
  <c r="G139" i="60"/>
  <c r="F139" i="60"/>
  <c r="H138" i="60"/>
  <c r="G138" i="60"/>
  <c r="F138" i="60"/>
  <c r="H137" i="60"/>
  <c r="G137" i="60"/>
  <c r="F137" i="60"/>
  <c r="H136" i="60"/>
  <c r="G136" i="60"/>
  <c r="F136" i="60"/>
  <c r="H135" i="60"/>
  <c r="G135" i="60"/>
  <c r="F135" i="60"/>
  <c r="H134" i="60"/>
  <c r="G134" i="60"/>
  <c r="F134" i="60"/>
  <c r="H133" i="60"/>
  <c r="G133" i="60"/>
  <c r="F133" i="60"/>
  <c r="H132" i="60"/>
  <c r="G132" i="60"/>
  <c r="F132" i="60"/>
  <c r="H131" i="60"/>
  <c r="G131" i="60"/>
  <c r="F131" i="60"/>
  <c r="H130" i="60"/>
  <c r="G130" i="60"/>
  <c r="F130" i="60"/>
  <c r="H129" i="60"/>
  <c r="G129" i="60"/>
  <c r="F129" i="60"/>
  <c r="H128" i="60"/>
  <c r="G128" i="60"/>
  <c r="F128" i="60"/>
  <c r="H127" i="60"/>
  <c r="G127" i="60"/>
  <c r="F127" i="60"/>
  <c r="H126" i="60"/>
  <c r="G126" i="60"/>
  <c r="F126" i="60"/>
  <c r="H125" i="60"/>
  <c r="G125" i="60"/>
  <c r="F125" i="60"/>
  <c r="H124" i="60"/>
  <c r="G124" i="60"/>
  <c r="F124" i="60"/>
  <c r="H123" i="60"/>
  <c r="G123" i="60"/>
  <c r="F123" i="60"/>
  <c r="H122" i="60"/>
  <c r="G122" i="60"/>
  <c r="F122" i="60"/>
  <c r="H121" i="60"/>
  <c r="G121" i="60"/>
  <c r="F121" i="60"/>
  <c r="H120" i="60"/>
  <c r="G120" i="60"/>
  <c r="F120" i="60"/>
  <c r="H119" i="60"/>
  <c r="G119" i="60"/>
  <c r="F119" i="60"/>
  <c r="H118" i="60"/>
  <c r="G118" i="60"/>
  <c r="F118" i="60"/>
  <c r="H117" i="60"/>
  <c r="G117" i="60"/>
  <c r="F117" i="60"/>
  <c r="H116" i="60"/>
  <c r="G116" i="60"/>
  <c r="F116" i="60"/>
  <c r="H115" i="60"/>
  <c r="G115" i="60"/>
  <c r="F115" i="60"/>
  <c r="H114" i="60"/>
  <c r="G114" i="60"/>
  <c r="F114" i="60"/>
  <c r="H113" i="60"/>
  <c r="G113" i="60"/>
  <c r="F113" i="60"/>
  <c r="H112" i="60"/>
  <c r="G112" i="60"/>
  <c r="F112" i="60"/>
  <c r="H111" i="60"/>
  <c r="G111" i="60"/>
  <c r="F111" i="60"/>
  <c r="H110" i="60"/>
  <c r="G110" i="60"/>
  <c r="F110" i="60"/>
  <c r="H109" i="60"/>
  <c r="G109" i="60"/>
  <c r="F109" i="60"/>
  <c r="H108" i="60"/>
  <c r="G108" i="60"/>
  <c r="F108" i="60"/>
  <c r="H107" i="60"/>
  <c r="G107" i="60"/>
  <c r="F107" i="60"/>
  <c r="H106" i="60"/>
  <c r="G106" i="60"/>
  <c r="F106" i="60"/>
  <c r="H105" i="60"/>
  <c r="G105" i="60"/>
  <c r="F105" i="60"/>
  <c r="H104" i="60"/>
  <c r="G104" i="60"/>
  <c r="F104" i="60"/>
  <c r="H103" i="60"/>
  <c r="G103" i="60"/>
  <c r="F103" i="60"/>
  <c r="H102" i="60"/>
  <c r="G102" i="60"/>
  <c r="F102" i="60"/>
  <c r="H101" i="60"/>
  <c r="G101" i="60"/>
  <c r="F101" i="60"/>
  <c r="H100" i="60"/>
  <c r="G100" i="60"/>
  <c r="F100" i="60"/>
  <c r="H99" i="60"/>
  <c r="G99" i="60"/>
  <c r="F99" i="60"/>
  <c r="H98" i="60"/>
  <c r="G98" i="60"/>
  <c r="F98" i="60"/>
  <c r="H97" i="60"/>
  <c r="G97" i="60"/>
  <c r="F97" i="60"/>
  <c r="H96" i="60"/>
  <c r="G96" i="60"/>
  <c r="F96" i="60"/>
  <c r="H95" i="60"/>
  <c r="G95" i="60"/>
  <c r="F95" i="60"/>
  <c r="H94" i="60"/>
  <c r="G94" i="60"/>
  <c r="F94" i="60"/>
  <c r="H93" i="60"/>
  <c r="G93" i="60"/>
  <c r="F93" i="60"/>
  <c r="H92" i="60"/>
  <c r="G92" i="60"/>
  <c r="F92" i="60"/>
  <c r="H91" i="60"/>
  <c r="G91" i="60"/>
  <c r="F91" i="60"/>
  <c r="H90" i="60"/>
  <c r="G90" i="60"/>
  <c r="F90" i="60"/>
  <c r="H89" i="60"/>
  <c r="G89" i="60"/>
  <c r="F89" i="60"/>
  <c r="H88" i="60"/>
  <c r="G88" i="60"/>
  <c r="F88" i="60"/>
  <c r="H87" i="60"/>
  <c r="G87" i="60"/>
  <c r="F87" i="60"/>
  <c r="H86" i="60"/>
  <c r="G86" i="60"/>
  <c r="F86" i="60"/>
  <c r="H85" i="60"/>
  <c r="G85" i="60"/>
  <c r="F85" i="60"/>
  <c r="H84" i="60"/>
  <c r="G84" i="60"/>
  <c r="F84" i="60"/>
  <c r="H83" i="60"/>
  <c r="G83" i="60"/>
  <c r="F83" i="60"/>
  <c r="H82" i="60"/>
  <c r="G82" i="60"/>
  <c r="F82" i="60"/>
  <c r="H81" i="60"/>
  <c r="G81" i="60"/>
  <c r="F81" i="60"/>
  <c r="H80" i="60"/>
  <c r="G80" i="60"/>
  <c r="F80" i="60"/>
  <c r="H79" i="60"/>
  <c r="G79" i="60"/>
  <c r="F79" i="60"/>
  <c r="H78" i="60"/>
  <c r="G78" i="60"/>
  <c r="F78" i="60"/>
  <c r="H77" i="60"/>
  <c r="G77" i="60"/>
  <c r="F77" i="60"/>
  <c r="H76" i="60"/>
  <c r="G76" i="60"/>
  <c r="F76" i="60"/>
  <c r="H75" i="60"/>
  <c r="G75" i="60"/>
  <c r="F75" i="60"/>
  <c r="H74" i="60"/>
  <c r="G74" i="60"/>
  <c r="F74" i="60"/>
  <c r="H73" i="60"/>
  <c r="G73" i="60"/>
  <c r="F73" i="60"/>
  <c r="H72" i="60"/>
  <c r="G72" i="60"/>
  <c r="F72" i="60"/>
  <c r="H71" i="60"/>
  <c r="G71" i="60"/>
  <c r="F71" i="60"/>
  <c r="H70" i="60"/>
  <c r="G70" i="60"/>
  <c r="F70" i="60"/>
  <c r="H69" i="60"/>
  <c r="G69" i="60"/>
  <c r="F69" i="60"/>
  <c r="H68" i="60"/>
  <c r="G68" i="60"/>
  <c r="F68" i="60"/>
  <c r="H67" i="60"/>
  <c r="G67" i="60"/>
  <c r="F67" i="60"/>
  <c r="H66" i="60"/>
  <c r="G66" i="60"/>
  <c r="F66" i="60"/>
  <c r="H65" i="60"/>
  <c r="G65" i="60"/>
  <c r="F65" i="60"/>
  <c r="H64" i="60"/>
  <c r="G64" i="60"/>
  <c r="F64" i="60"/>
  <c r="H63" i="60"/>
  <c r="G63" i="60"/>
  <c r="F63" i="60"/>
  <c r="H62" i="60"/>
  <c r="G62" i="60"/>
  <c r="F62" i="60"/>
  <c r="H61" i="60"/>
  <c r="G61" i="60"/>
  <c r="F61" i="60"/>
  <c r="H60" i="60"/>
  <c r="G60" i="60"/>
  <c r="F60" i="60"/>
  <c r="H59" i="60"/>
  <c r="G59" i="60"/>
  <c r="F59" i="60"/>
  <c r="H58" i="60"/>
  <c r="G58" i="60"/>
  <c r="F58" i="60"/>
  <c r="H57" i="60"/>
  <c r="G57" i="60"/>
  <c r="F57" i="60"/>
  <c r="H56" i="60"/>
  <c r="G56" i="60"/>
  <c r="F56" i="60"/>
  <c r="H55" i="60"/>
  <c r="G55" i="60"/>
  <c r="F55" i="60"/>
  <c r="H54" i="60"/>
  <c r="G54" i="60"/>
  <c r="F54" i="60"/>
  <c r="H53" i="60"/>
  <c r="G53" i="60"/>
  <c r="F53" i="60"/>
  <c r="H52" i="60"/>
  <c r="G52" i="60"/>
  <c r="F52" i="60"/>
  <c r="H51" i="60"/>
  <c r="G51" i="60"/>
  <c r="F51" i="60"/>
  <c r="H50" i="60"/>
  <c r="G50" i="60"/>
  <c r="F50" i="60"/>
  <c r="H49" i="60"/>
  <c r="G49" i="60"/>
  <c r="F49" i="60"/>
  <c r="H48" i="60"/>
  <c r="G48" i="60"/>
  <c r="F48" i="60"/>
  <c r="H47" i="60"/>
  <c r="G47" i="60"/>
  <c r="F47" i="60"/>
  <c r="H46" i="60"/>
  <c r="G46" i="60"/>
  <c r="F46" i="60"/>
  <c r="H45" i="60"/>
  <c r="G45" i="60"/>
  <c r="F45" i="60"/>
  <c r="H44" i="60"/>
  <c r="G44" i="60"/>
  <c r="F44" i="60"/>
  <c r="H43" i="60"/>
  <c r="G43" i="60"/>
  <c r="F43" i="60"/>
  <c r="H42" i="60"/>
  <c r="G42" i="60"/>
  <c r="F42" i="60"/>
  <c r="H41" i="60"/>
  <c r="G41" i="60"/>
  <c r="F41" i="60"/>
  <c r="H40" i="60"/>
  <c r="G40" i="60"/>
  <c r="F40" i="60"/>
  <c r="H39" i="60"/>
  <c r="G39" i="60"/>
  <c r="F39" i="60"/>
  <c r="H38" i="60"/>
  <c r="G38" i="60"/>
  <c r="F38" i="60"/>
  <c r="H37" i="60"/>
  <c r="G37" i="60"/>
  <c r="F37" i="60"/>
  <c r="H36" i="60"/>
  <c r="G36" i="60"/>
  <c r="F36" i="60"/>
  <c r="H35" i="60"/>
  <c r="G35" i="60"/>
  <c r="F35" i="60"/>
  <c r="H34" i="60"/>
  <c r="G34" i="60"/>
  <c r="F34" i="60"/>
  <c r="H33" i="60"/>
  <c r="G33" i="60"/>
  <c r="F33" i="60"/>
  <c r="H32" i="60"/>
  <c r="G32" i="60"/>
  <c r="F32" i="60"/>
  <c r="H31" i="60"/>
  <c r="G31" i="60"/>
  <c r="F31" i="60"/>
  <c r="H30" i="60"/>
  <c r="G30" i="60"/>
  <c r="F30" i="60"/>
  <c r="H29" i="60"/>
  <c r="G29" i="60"/>
  <c r="F29" i="60"/>
  <c r="H28" i="60"/>
  <c r="G28" i="60"/>
  <c r="F28" i="60"/>
  <c r="H27" i="60"/>
  <c r="G27" i="60"/>
  <c r="F27" i="60"/>
  <c r="H26" i="60"/>
  <c r="G26" i="60"/>
  <c r="F26" i="60"/>
  <c r="H25" i="60"/>
  <c r="G25" i="60"/>
  <c r="F25" i="60"/>
  <c r="H24" i="60"/>
  <c r="G24" i="60"/>
  <c r="F24" i="60"/>
  <c r="H23" i="60"/>
  <c r="G23" i="60"/>
  <c r="F23" i="60"/>
  <c r="H22" i="60"/>
  <c r="G22" i="60"/>
  <c r="F22" i="60"/>
  <c r="H21" i="60"/>
  <c r="G21" i="60"/>
  <c r="F21" i="60"/>
  <c r="H20" i="60"/>
  <c r="G20" i="60"/>
  <c r="F20" i="60"/>
  <c r="E19" i="60"/>
  <c r="F19" i="60" s="1"/>
  <c r="H18" i="60"/>
  <c r="G18" i="60"/>
  <c r="F18" i="60"/>
  <c r="H17" i="60"/>
  <c r="G17" i="60"/>
  <c r="F17" i="60"/>
  <c r="H16" i="60"/>
  <c r="G16" i="60"/>
  <c r="F16" i="60"/>
  <c r="H15" i="60"/>
  <c r="G15" i="60"/>
  <c r="F15" i="60"/>
  <c r="H14" i="60"/>
  <c r="G14" i="60"/>
  <c r="F14" i="60"/>
  <c r="H13" i="60"/>
  <c r="G13" i="60"/>
  <c r="F13" i="60"/>
  <c r="H12" i="60"/>
  <c r="G12" i="60"/>
  <c r="F12" i="60"/>
  <c r="H11" i="60"/>
  <c r="G11" i="60"/>
  <c r="F11" i="60"/>
  <c r="E5" i="60"/>
  <c r="E4" i="60"/>
  <c r="G19" i="60" l="1"/>
  <c r="F4" i="61"/>
  <c r="H19" i="60"/>
  <c r="E6" i="70"/>
  <c r="E6" i="72"/>
  <c r="E6" i="76"/>
  <c r="E6" i="60"/>
  <c r="E6" i="62"/>
  <c r="E6" i="68"/>
  <c r="F4" i="69"/>
  <c r="F4" i="66"/>
  <c r="F4" i="62"/>
  <c r="F4" i="72"/>
  <c r="F4" i="73"/>
  <c r="F4" i="60"/>
  <c r="E6" i="71"/>
  <c r="F4" i="75"/>
  <c r="F4" i="78"/>
  <c r="E6" i="61"/>
  <c r="F4" i="68"/>
  <c r="E6" i="63"/>
  <c r="E6" i="64"/>
  <c r="E6" i="65"/>
  <c r="E6" i="73"/>
  <c r="F4" i="77"/>
  <c r="G6" i="79"/>
  <c r="E6" i="78"/>
  <c r="E6" i="77"/>
  <c r="F4" i="76"/>
  <c r="E6" i="75"/>
  <c r="F4" i="74"/>
  <c r="E6" i="74"/>
  <c r="G6" i="72"/>
  <c r="F4" i="71"/>
  <c r="F4" i="70"/>
  <c r="E6" i="69"/>
  <c r="F4" i="67"/>
  <c r="E6" i="67"/>
  <c r="E6" i="66"/>
  <c r="G6" i="66" s="1"/>
  <c r="F4" i="65"/>
  <c r="F4" i="64"/>
  <c r="F4" i="63"/>
  <c r="G182" i="59"/>
  <c r="H181" i="59"/>
  <c r="G181" i="59"/>
  <c r="F181" i="59"/>
  <c r="H180" i="59"/>
  <c r="G180" i="59"/>
  <c r="F180" i="59"/>
  <c r="H179" i="59"/>
  <c r="G179" i="59"/>
  <c r="F179" i="59"/>
  <c r="H178" i="59"/>
  <c r="G178" i="59"/>
  <c r="F178" i="59"/>
  <c r="H177" i="59"/>
  <c r="G177" i="59"/>
  <c r="F177" i="59"/>
  <c r="H176" i="59"/>
  <c r="G176" i="59"/>
  <c r="F176" i="59"/>
  <c r="H175" i="59"/>
  <c r="G175" i="59"/>
  <c r="F175" i="59"/>
  <c r="H174" i="59"/>
  <c r="G174" i="59"/>
  <c r="F174" i="59"/>
  <c r="H173" i="59"/>
  <c r="G173" i="59"/>
  <c r="F173" i="59"/>
  <c r="H172" i="59"/>
  <c r="G172" i="59"/>
  <c r="F172" i="59"/>
  <c r="H171" i="59"/>
  <c r="G171" i="59"/>
  <c r="F171" i="59"/>
  <c r="H170" i="59"/>
  <c r="G170" i="59"/>
  <c r="F170" i="59"/>
  <c r="H169" i="59"/>
  <c r="G169" i="59"/>
  <c r="F169" i="59"/>
  <c r="H168" i="59"/>
  <c r="G168" i="59"/>
  <c r="F168" i="59"/>
  <c r="H167" i="59"/>
  <c r="G167" i="59"/>
  <c r="F167" i="59"/>
  <c r="H166" i="59"/>
  <c r="G166" i="59"/>
  <c r="F166" i="59"/>
  <c r="H165" i="59"/>
  <c r="G165" i="59"/>
  <c r="F165" i="59"/>
  <c r="H164" i="59"/>
  <c r="G164" i="59"/>
  <c r="F164" i="59"/>
  <c r="H163" i="59"/>
  <c r="G163" i="59"/>
  <c r="F163" i="59"/>
  <c r="H162" i="59"/>
  <c r="G162" i="59"/>
  <c r="F162" i="59"/>
  <c r="H161" i="59"/>
  <c r="G161" i="59"/>
  <c r="F161" i="59"/>
  <c r="H160" i="59"/>
  <c r="G160" i="59"/>
  <c r="F160" i="59"/>
  <c r="H159" i="59"/>
  <c r="G159" i="59"/>
  <c r="F159" i="59"/>
  <c r="H158" i="59"/>
  <c r="G158" i="59"/>
  <c r="F158" i="59"/>
  <c r="H157" i="59"/>
  <c r="G157" i="59"/>
  <c r="F157" i="59"/>
  <c r="H156" i="59"/>
  <c r="G156" i="59"/>
  <c r="F156" i="59"/>
  <c r="H155" i="59"/>
  <c r="G155" i="59"/>
  <c r="F155" i="59"/>
  <c r="H154" i="59"/>
  <c r="G154" i="59"/>
  <c r="F154" i="59"/>
  <c r="H153" i="59"/>
  <c r="G153" i="59"/>
  <c r="F153" i="59"/>
  <c r="H152" i="59"/>
  <c r="G152" i="59"/>
  <c r="F152" i="59"/>
  <c r="H151" i="59"/>
  <c r="G151" i="59"/>
  <c r="F151" i="59"/>
  <c r="H150" i="59"/>
  <c r="G150" i="59"/>
  <c r="F150" i="59"/>
  <c r="H149" i="59"/>
  <c r="G149" i="59"/>
  <c r="F149" i="59"/>
  <c r="H148" i="59"/>
  <c r="G148" i="59"/>
  <c r="F148" i="59"/>
  <c r="H147" i="59"/>
  <c r="G147" i="59"/>
  <c r="F147" i="59"/>
  <c r="H146" i="59"/>
  <c r="G146" i="59"/>
  <c r="F146" i="59"/>
  <c r="H145" i="59"/>
  <c r="G145" i="59"/>
  <c r="F145" i="59"/>
  <c r="H144" i="59"/>
  <c r="G144" i="59"/>
  <c r="F144" i="59"/>
  <c r="H143" i="59"/>
  <c r="G143" i="59"/>
  <c r="F143" i="59"/>
  <c r="H142" i="59"/>
  <c r="G142" i="59"/>
  <c r="F142" i="59"/>
  <c r="H141" i="59"/>
  <c r="G141" i="59"/>
  <c r="F141" i="59"/>
  <c r="H140" i="59"/>
  <c r="G140" i="59"/>
  <c r="F140" i="59"/>
  <c r="H139" i="59"/>
  <c r="G139" i="59"/>
  <c r="F139" i="59"/>
  <c r="H138" i="59"/>
  <c r="G138" i="59"/>
  <c r="F138" i="59"/>
  <c r="H137" i="59"/>
  <c r="G137" i="59"/>
  <c r="F137" i="59"/>
  <c r="H136" i="59"/>
  <c r="G136" i="59"/>
  <c r="F136" i="59"/>
  <c r="H135" i="59"/>
  <c r="G135" i="59"/>
  <c r="F135" i="59"/>
  <c r="H134" i="59"/>
  <c r="G134" i="59"/>
  <c r="F134" i="59"/>
  <c r="H133" i="59"/>
  <c r="G133" i="59"/>
  <c r="F133" i="59"/>
  <c r="H132" i="59"/>
  <c r="G132" i="59"/>
  <c r="F132" i="59"/>
  <c r="H131" i="59"/>
  <c r="G131" i="59"/>
  <c r="F131" i="59"/>
  <c r="H130" i="59"/>
  <c r="G130" i="59"/>
  <c r="F130" i="59"/>
  <c r="H129" i="59"/>
  <c r="G129" i="59"/>
  <c r="F129" i="59"/>
  <c r="H128" i="59"/>
  <c r="G128" i="59"/>
  <c r="F128" i="59"/>
  <c r="H127" i="59"/>
  <c r="G127" i="59"/>
  <c r="F127" i="59"/>
  <c r="H126" i="59"/>
  <c r="G126" i="59"/>
  <c r="F126" i="59"/>
  <c r="H125" i="59"/>
  <c r="G125" i="59"/>
  <c r="F125" i="59"/>
  <c r="H124" i="59"/>
  <c r="G124" i="59"/>
  <c r="F124" i="59"/>
  <c r="H123" i="59"/>
  <c r="G123" i="59"/>
  <c r="F123" i="59"/>
  <c r="H122" i="59"/>
  <c r="G122" i="59"/>
  <c r="F122" i="59"/>
  <c r="H121" i="59"/>
  <c r="G121" i="59"/>
  <c r="F121" i="59"/>
  <c r="H120" i="59"/>
  <c r="G120" i="59"/>
  <c r="F120" i="59"/>
  <c r="H119" i="59"/>
  <c r="G119" i="59"/>
  <c r="F119" i="59"/>
  <c r="H118" i="59"/>
  <c r="G118" i="59"/>
  <c r="F118" i="59"/>
  <c r="H117" i="59"/>
  <c r="G117" i="59"/>
  <c r="F117" i="59"/>
  <c r="H116" i="59"/>
  <c r="G116" i="59"/>
  <c r="F116" i="59"/>
  <c r="H115" i="59"/>
  <c r="G115" i="59"/>
  <c r="F115" i="59"/>
  <c r="H114" i="59"/>
  <c r="G114" i="59"/>
  <c r="F114" i="59"/>
  <c r="H113" i="59"/>
  <c r="G113" i="59"/>
  <c r="F113" i="59"/>
  <c r="H112" i="59"/>
  <c r="G112" i="59"/>
  <c r="F112" i="59"/>
  <c r="H111" i="59"/>
  <c r="G111" i="59"/>
  <c r="F111" i="59"/>
  <c r="H110" i="59"/>
  <c r="G110" i="59"/>
  <c r="F110" i="59"/>
  <c r="H109" i="59"/>
  <c r="G109" i="59"/>
  <c r="F109" i="59"/>
  <c r="H108" i="59"/>
  <c r="G108" i="59"/>
  <c r="F108" i="59"/>
  <c r="H107" i="59"/>
  <c r="G107" i="59"/>
  <c r="F107" i="59"/>
  <c r="H106" i="59"/>
  <c r="G106" i="59"/>
  <c r="F106" i="59"/>
  <c r="H105" i="59"/>
  <c r="G105" i="59"/>
  <c r="F105" i="59"/>
  <c r="H104" i="59"/>
  <c r="G104" i="59"/>
  <c r="F104" i="59"/>
  <c r="H103" i="59"/>
  <c r="G103" i="59"/>
  <c r="F103" i="59"/>
  <c r="H102" i="59"/>
  <c r="G102" i="59"/>
  <c r="F102" i="59"/>
  <c r="H101" i="59"/>
  <c r="G101" i="59"/>
  <c r="F101" i="59"/>
  <c r="H100" i="59"/>
  <c r="G100" i="59"/>
  <c r="F100" i="59"/>
  <c r="H99" i="59"/>
  <c r="G99" i="59"/>
  <c r="F99" i="59"/>
  <c r="H98" i="59"/>
  <c r="G98" i="59"/>
  <c r="F98" i="59"/>
  <c r="H97" i="59"/>
  <c r="G97" i="59"/>
  <c r="F97" i="59"/>
  <c r="H96" i="59"/>
  <c r="G96" i="59"/>
  <c r="F96" i="59"/>
  <c r="H95" i="59"/>
  <c r="G95" i="59"/>
  <c r="F95" i="59"/>
  <c r="H94" i="59"/>
  <c r="G94" i="59"/>
  <c r="F94" i="59"/>
  <c r="H93" i="59"/>
  <c r="G93" i="59"/>
  <c r="F93" i="59"/>
  <c r="H92" i="59"/>
  <c r="G92" i="59"/>
  <c r="F92" i="59"/>
  <c r="H91" i="59"/>
  <c r="G91" i="59"/>
  <c r="F91" i="59"/>
  <c r="H90" i="59"/>
  <c r="G90" i="59"/>
  <c r="F90" i="59"/>
  <c r="H89" i="59"/>
  <c r="G89" i="59"/>
  <c r="F89" i="59"/>
  <c r="H88" i="59"/>
  <c r="G88" i="59"/>
  <c r="F88" i="59"/>
  <c r="H87" i="59"/>
  <c r="G87" i="59"/>
  <c r="F87" i="59"/>
  <c r="H86" i="59"/>
  <c r="G86" i="59"/>
  <c r="F86" i="59"/>
  <c r="H85" i="59"/>
  <c r="G85" i="59"/>
  <c r="F85" i="59"/>
  <c r="H84" i="59"/>
  <c r="G84" i="59"/>
  <c r="F84" i="59"/>
  <c r="H83" i="59"/>
  <c r="G83" i="59"/>
  <c r="F83" i="59"/>
  <c r="H82" i="59"/>
  <c r="G82" i="59"/>
  <c r="F82" i="59"/>
  <c r="H81" i="59"/>
  <c r="G81" i="59"/>
  <c r="F81" i="59"/>
  <c r="H80" i="59"/>
  <c r="G80" i="59"/>
  <c r="F80" i="59"/>
  <c r="H79" i="59"/>
  <c r="G79" i="59"/>
  <c r="F79" i="59"/>
  <c r="H78" i="59"/>
  <c r="G78" i="59"/>
  <c r="F78" i="59"/>
  <c r="H77" i="59"/>
  <c r="G77" i="59"/>
  <c r="F77" i="59"/>
  <c r="H76" i="59"/>
  <c r="G76" i="59"/>
  <c r="F76" i="59"/>
  <c r="H75" i="59"/>
  <c r="G75" i="59"/>
  <c r="F75" i="59"/>
  <c r="H74" i="59"/>
  <c r="G74" i="59"/>
  <c r="F74" i="59"/>
  <c r="H73" i="59"/>
  <c r="G73" i="59"/>
  <c r="F73" i="59"/>
  <c r="H72" i="59"/>
  <c r="G72" i="59"/>
  <c r="F72" i="59"/>
  <c r="H71" i="59"/>
  <c r="G71" i="59"/>
  <c r="F71" i="59"/>
  <c r="H70" i="59"/>
  <c r="G70" i="59"/>
  <c r="F70" i="59"/>
  <c r="H69" i="59"/>
  <c r="G69" i="59"/>
  <c r="F69" i="59"/>
  <c r="H68" i="59"/>
  <c r="G68" i="59"/>
  <c r="F68" i="59"/>
  <c r="H67" i="59"/>
  <c r="G67" i="59"/>
  <c r="F67" i="59"/>
  <c r="H66" i="59"/>
  <c r="G66" i="59"/>
  <c r="F66" i="59"/>
  <c r="H65" i="59"/>
  <c r="G65" i="59"/>
  <c r="F65" i="59"/>
  <c r="H64" i="59"/>
  <c r="G64" i="59"/>
  <c r="F64" i="59"/>
  <c r="H63" i="59"/>
  <c r="G63" i="59"/>
  <c r="F63" i="59"/>
  <c r="H62" i="59"/>
  <c r="G62" i="59"/>
  <c r="F62" i="59"/>
  <c r="H61" i="59"/>
  <c r="G61" i="59"/>
  <c r="F61" i="59"/>
  <c r="H60" i="59"/>
  <c r="G60" i="59"/>
  <c r="F60" i="59"/>
  <c r="H59" i="59"/>
  <c r="G59" i="59"/>
  <c r="F59" i="59"/>
  <c r="H58" i="59"/>
  <c r="G58" i="59"/>
  <c r="F58" i="59"/>
  <c r="H57" i="59"/>
  <c r="G57" i="59"/>
  <c r="F57" i="59"/>
  <c r="H56" i="59"/>
  <c r="G56" i="59"/>
  <c r="F56" i="59"/>
  <c r="H55" i="59"/>
  <c r="G55" i="59"/>
  <c r="F55" i="59"/>
  <c r="H54" i="59"/>
  <c r="G54" i="59"/>
  <c r="F54" i="59"/>
  <c r="H53" i="59"/>
  <c r="G53" i="59"/>
  <c r="F53" i="59"/>
  <c r="H52" i="59"/>
  <c r="G52" i="59"/>
  <c r="F52" i="59"/>
  <c r="H51" i="59"/>
  <c r="G51" i="59"/>
  <c r="F51" i="59"/>
  <c r="H50" i="59"/>
  <c r="G50" i="59"/>
  <c r="F50" i="59"/>
  <c r="H49" i="59"/>
  <c r="G49" i="59"/>
  <c r="F49" i="59"/>
  <c r="H48" i="59"/>
  <c r="G48" i="59"/>
  <c r="F48" i="59"/>
  <c r="H47" i="59"/>
  <c r="G47" i="59"/>
  <c r="F47" i="59"/>
  <c r="H46" i="59"/>
  <c r="G46" i="59"/>
  <c r="F46" i="59"/>
  <c r="H45" i="59"/>
  <c r="G45" i="59"/>
  <c r="F45" i="59"/>
  <c r="H44" i="59"/>
  <c r="G44" i="59"/>
  <c r="F44" i="59"/>
  <c r="H43" i="59"/>
  <c r="G43" i="59"/>
  <c r="F43" i="59"/>
  <c r="H42" i="59"/>
  <c r="G42" i="59"/>
  <c r="F42" i="59"/>
  <c r="H41" i="59"/>
  <c r="G41" i="59"/>
  <c r="F41" i="59"/>
  <c r="H40" i="59"/>
  <c r="G40" i="59"/>
  <c r="F40" i="59"/>
  <c r="H39" i="59"/>
  <c r="G39" i="59"/>
  <c r="F39" i="59"/>
  <c r="H38" i="59"/>
  <c r="G38" i="59"/>
  <c r="F38" i="59"/>
  <c r="H37" i="59"/>
  <c r="G37" i="59"/>
  <c r="F37" i="59"/>
  <c r="H36" i="59"/>
  <c r="G36" i="59"/>
  <c r="F36" i="59"/>
  <c r="H35" i="59"/>
  <c r="G35" i="59"/>
  <c r="F35" i="59"/>
  <c r="H34" i="59"/>
  <c r="G34" i="59"/>
  <c r="F34" i="59"/>
  <c r="H33" i="59"/>
  <c r="G33" i="59"/>
  <c r="F33" i="59"/>
  <c r="H32" i="59"/>
  <c r="G32" i="59"/>
  <c r="F32" i="59"/>
  <c r="H31" i="59"/>
  <c r="G31" i="59"/>
  <c r="F31" i="59"/>
  <c r="H30" i="59"/>
  <c r="G30" i="59"/>
  <c r="F30" i="59"/>
  <c r="H29" i="59"/>
  <c r="G29" i="59"/>
  <c r="F29" i="59"/>
  <c r="H28" i="59"/>
  <c r="G28" i="59"/>
  <c r="F28" i="59"/>
  <c r="H27" i="59"/>
  <c r="G27" i="59"/>
  <c r="F27" i="59"/>
  <c r="H26" i="59"/>
  <c r="G26" i="59"/>
  <c r="F26" i="59"/>
  <c r="H25" i="59"/>
  <c r="G25" i="59"/>
  <c r="F25" i="59"/>
  <c r="H24" i="59"/>
  <c r="G24" i="59"/>
  <c r="F24" i="59"/>
  <c r="H23" i="59"/>
  <c r="G23" i="59"/>
  <c r="F23" i="59"/>
  <c r="H22" i="59"/>
  <c r="G22" i="59"/>
  <c r="F22" i="59"/>
  <c r="H21" i="59"/>
  <c r="G21" i="59"/>
  <c r="F21" i="59"/>
  <c r="H20" i="59"/>
  <c r="G20" i="59"/>
  <c r="F20" i="59"/>
  <c r="E19" i="59"/>
  <c r="G19" i="59" s="1"/>
  <c r="H18" i="59"/>
  <c r="G18" i="59"/>
  <c r="F18" i="59"/>
  <c r="H17" i="59"/>
  <c r="G17" i="59"/>
  <c r="F17" i="59"/>
  <c r="H16" i="59"/>
  <c r="G16" i="59"/>
  <c r="F16" i="59"/>
  <c r="H15" i="59"/>
  <c r="G15" i="59"/>
  <c r="F15" i="59"/>
  <c r="H14" i="59"/>
  <c r="G14" i="59"/>
  <c r="F14" i="59"/>
  <c r="H13" i="59"/>
  <c r="G13" i="59"/>
  <c r="F13" i="59"/>
  <c r="H12" i="59"/>
  <c r="G12" i="59"/>
  <c r="F12" i="59"/>
  <c r="H11" i="59"/>
  <c r="G11" i="59"/>
  <c r="F11" i="59"/>
  <c r="E5" i="59"/>
  <c r="E4" i="59"/>
  <c r="E109" i="49"/>
  <c r="G6" i="60" l="1"/>
  <c r="G6" i="76"/>
  <c r="G6" i="62"/>
  <c r="G6" i="61"/>
  <c r="G6" i="65"/>
  <c r="G6" i="68"/>
  <c r="G6" i="70"/>
  <c r="G6" i="71"/>
  <c r="G6" i="73"/>
  <c r="F4" i="59"/>
  <c r="G6" i="69"/>
  <c r="G6" i="63"/>
  <c r="E6" i="59"/>
  <c r="H19" i="59"/>
  <c r="G6" i="64"/>
  <c r="G6" i="77"/>
  <c r="G6" i="78"/>
  <c r="G6" i="75"/>
  <c r="G6" i="74"/>
  <c r="G6" i="67"/>
  <c r="F19" i="59"/>
  <c r="G182" i="58"/>
  <c r="H181" i="58"/>
  <c r="G181" i="58"/>
  <c r="F181" i="58"/>
  <c r="H180" i="58"/>
  <c r="G180" i="58"/>
  <c r="F180" i="58"/>
  <c r="H179" i="58"/>
  <c r="G179" i="58"/>
  <c r="F179" i="58"/>
  <c r="H178" i="58"/>
  <c r="G178" i="58"/>
  <c r="F178" i="58"/>
  <c r="H177" i="58"/>
  <c r="G177" i="58"/>
  <c r="F177" i="58"/>
  <c r="H176" i="58"/>
  <c r="G176" i="58"/>
  <c r="F176" i="58"/>
  <c r="H175" i="58"/>
  <c r="G175" i="58"/>
  <c r="F175" i="58"/>
  <c r="H174" i="58"/>
  <c r="G174" i="58"/>
  <c r="F174" i="58"/>
  <c r="H173" i="58"/>
  <c r="G173" i="58"/>
  <c r="F173" i="58"/>
  <c r="H172" i="58"/>
  <c r="G172" i="58"/>
  <c r="F172" i="58"/>
  <c r="H171" i="58"/>
  <c r="G171" i="58"/>
  <c r="F171" i="58"/>
  <c r="H170" i="58"/>
  <c r="G170" i="58"/>
  <c r="F170" i="58"/>
  <c r="H169" i="58"/>
  <c r="G169" i="58"/>
  <c r="F169" i="58"/>
  <c r="H168" i="58"/>
  <c r="G168" i="58"/>
  <c r="F168" i="58"/>
  <c r="H167" i="58"/>
  <c r="G167" i="58"/>
  <c r="F167" i="58"/>
  <c r="H166" i="58"/>
  <c r="G166" i="58"/>
  <c r="F166" i="58"/>
  <c r="H165" i="58"/>
  <c r="G165" i="58"/>
  <c r="F165" i="58"/>
  <c r="H164" i="58"/>
  <c r="G164" i="58"/>
  <c r="F164" i="58"/>
  <c r="H163" i="58"/>
  <c r="G163" i="58"/>
  <c r="F163" i="58"/>
  <c r="H162" i="58"/>
  <c r="G162" i="58"/>
  <c r="F162" i="58"/>
  <c r="H161" i="58"/>
  <c r="G161" i="58"/>
  <c r="F161" i="58"/>
  <c r="H160" i="58"/>
  <c r="G160" i="58"/>
  <c r="F160" i="58"/>
  <c r="H159" i="58"/>
  <c r="G159" i="58"/>
  <c r="F159" i="58"/>
  <c r="H158" i="58"/>
  <c r="G158" i="58"/>
  <c r="F158" i="58"/>
  <c r="H157" i="58"/>
  <c r="G157" i="58"/>
  <c r="F157" i="58"/>
  <c r="H156" i="58"/>
  <c r="G156" i="58"/>
  <c r="F156" i="58"/>
  <c r="H155" i="58"/>
  <c r="G155" i="58"/>
  <c r="F155" i="58"/>
  <c r="H154" i="58"/>
  <c r="G154" i="58"/>
  <c r="F154" i="58"/>
  <c r="H153" i="58"/>
  <c r="G153" i="58"/>
  <c r="F153" i="58"/>
  <c r="H152" i="58"/>
  <c r="G152" i="58"/>
  <c r="F152" i="58"/>
  <c r="H151" i="58"/>
  <c r="G151" i="58"/>
  <c r="F151" i="58"/>
  <c r="H150" i="58"/>
  <c r="G150" i="58"/>
  <c r="F150" i="58"/>
  <c r="H149" i="58"/>
  <c r="G149" i="58"/>
  <c r="F149" i="58"/>
  <c r="H148" i="58"/>
  <c r="G148" i="58"/>
  <c r="F148" i="58"/>
  <c r="H147" i="58"/>
  <c r="G147" i="58"/>
  <c r="F147" i="58"/>
  <c r="H146" i="58"/>
  <c r="G146" i="58"/>
  <c r="F146" i="58"/>
  <c r="H145" i="58"/>
  <c r="G145" i="58"/>
  <c r="F145" i="58"/>
  <c r="H144" i="58"/>
  <c r="G144" i="58"/>
  <c r="F144" i="58"/>
  <c r="H143" i="58"/>
  <c r="G143" i="58"/>
  <c r="F143" i="58"/>
  <c r="H142" i="58"/>
  <c r="G142" i="58"/>
  <c r="F142" i="58"/>
  <c r="H141" i="58"/>
  <c r="G141" i="58"/>
  <c r="F141" i="58"/>
  <c r="H140" i="58"/>
  <c r="G140" i="58"/>
  <c r="F140" i="58"/>
  <c r="H139" i="58"/>
  <c r="G139" i="58"/>
  <c r="F139" i="58"/>
  <c r="H138" i="58"/>
  <c r="G138" i="58"/>
  <c r="F138" i="58"/>
  <c r="H137" i="58"/>
  <c r="G137" i="58"/>
  <c r="F137" i="58"/>
  <c r="H136" i="58"/>
  <c r="G136" i="58"/>
  <c r="F136" i="58"/>
  <c r="H135" i="58"/>
  <c r="G135" i="58"/>
  <c r="F135" i="58"/>
  <c r="H134" i="58"/>
  <c r="G134" i="58"/>
  <c r="F134" i="58"/>
  <c r="H133" i="58"/>
  <c r="G133" i="58"/>
  <c r="F133" i="58"/>
  <c r="H132" i="58"/>
  <c r="G132" i="58"/>
  <c r="F132" i="58"/>
  <c r="H131" i="58"/>
  <c r="G131" i="58"/>
  <c r="F131" i="58"/>
  <c r="H130" i="58"/>
  <c r="G130" i="58"/>
  <c r="F130" i="58"/>
  <c r="H129" i="58"/>
  <c r="G129" i="58"/>
  <c r="F129" i="58"/>
  <c r="H128" i="58"/>
  <c r="G128" i="58"/>
  <c r="F128" i="58"/>
  <c r="H127" i="58"/>
  <c r="G127" i="58"/>
  <c r="F127" i="58"/>
  <c r="H126" i="58"/>
  <c r="G126" i="58"/>
  <c r="F126" i="58"/>
  <c r="H125" i="58"/>
  <c r="G125" i="58"/>
  <c r="F125" i="58"/>
  <c r="H124" i="58"/>
  <c r="G124" i="58"/>
  <c r="F124" i="58"/>
  <c r="H123" i="58"/>
  <c r="G123" i="58"/>
  <c r="F123" i="58"/>
  <c r="H122" i="58"/>
  <c r="G122" i="58"/>
  <c r="F122" i="58"/>
  <c r="H121" i="58"/>
  <c r="G121" i="58"/>
  <c r="F121" i="58"/>
  <c r="H120" i="58"/>
  <c r="G120" i="58"/>
  <c r="F120" i="58"/>
  <c r="H119" i="58"/>
  <c r="G119" i="58"/>
  <c r="F119" i="58"/>
  <c r="H118" i="58"/>
  <c r="G118" i="58"/>
  <c r="F118" i="58"/>
  <c r="H117" i="58"/>
  <c r="G117" i="58"/>
  <c r="F117" i="58"/>
  <c r="H116" i="58"/>
  <c r="G116" i="58"/>
  <c r="F116" i="58"/>
  <c r="H115" i="58"/>
  <c r="G115" i="58"/>
  <c r="F115" i="58"/>
  <c r="H114" i="58"/>
  <c r="G114" i="58"/>
  <c r="F114" i="58"/>
  <c r="H113" i="58"/>
  <c r="G113" i="58"/>
  <c r="F113" i="58"/>
  <c r="H112" i="58"/>
  <c r="G112" i="58"/>
  <c r="F112" i="58"/>
  <c r="H111" i="58"/>
  <c r="G111" i="58"/>
  <c r="F111" i="58"/>
  <c r="H110" i="58"/>
  <c r="G110" i="58"/>
  <c r="F110" i="58"/>
  <c r="H109" i="58"/>
  <c r="G109" i="58"/>
  <c r="F109" i="58"/>
  <c r="H108" i="58"/>
  <c r="G108" i="58"/>
  <c r="F108" i="58"/>
  <c r="H107" i="58"/>
  <c r="G107" i="58"/>
  <c r="F107" i="58"/>
  <c r="H106" i="58"/>
  <c r="G106" i="58"/>
  <c r="F106" i="58"/>
  <c r="H105" i="58"/>
  <c r="G105" i="58"/>
  <c r="F105" i="58"/>
  <c r="H104" i="58"/>
  <c r="G104" i="58"/>
  <c r="F104" i="58"/>
  <c r="H103" i="58"/>
  <c r="G103" i="58"/>
  <c r="F103" i="58"/>
  <c r="H102" i="58"/>
  <c r="G102" i="58"/>
  <c r="F102" i="58"/>
  <c r="H101" i="58"/>
  <c r="G101" i="58"/>
  <c r="F101" i="58"/>
  <c r="H100" i="58"/>
  <c r="G100" i="58"/>
  <c r="F100" i="58"/>
  <c r="H99" i="58"/>
  <c r="G99" i="58"/>
  <c r="F99" i="58"/>
  <c r="H98" i="58"/>
  <c r="G98" i="58"/>
  <c r="F98" i="58"/>
  <c r="H97" i="58"/>
  <c r="G97" i="58"/>
  <c r="F97" i="58"/>
  <c r="H96" i="58"/>
  <c r="G96" i="58"/>
  <c r="F96" i="58"/>
  <c r="H95" i="58"/>
  <c r="G95" i="58"/>
  <c r="F95" i="58"/>
  <c r="H94" i="58"/>
  <c r="G94" i="58"/>
  <c r="F94" i="58"/>
  <c r="H93" i="58"/>
  <c r="G93" i="58"/>
  <c r="F93" i="58"/>
  <c r="H92" i="58"/>
  <c r="G92" i="58"/>
  <c r="F92" i="58"/>
  <c r="H91" i="58"/>
  <c r="G91" i="58"/>
  <c r="F91" i="58"/>
  <c r="H90" i="58"/>
  <c r="G90" i="58"/>
  <c r="F90" i="58"/>
  <c r="H89" i="58"/>
  <c r="G89" i="58"/>
  <c r="F89" i="58"/>
  <c r="H88" i="58"/>
  <c r="G88" i="58"/>
  <c r="F88" i="58"/>
  <c r="H87" i="58"/>
  <c r="G87" i="58"/>
  <c r="F87" i="58"/>
  <c r="H86" i="58"/>
  <c r="G86" i="58"/>
  <c r="F86" i="58"/>
  <c r="H85" i="58"/>
  <c r="G85" i="58"/>
  <c r="F85" i="58"/>
  <c r="H84" i="58"/>
  <c r="G84" i="58"/>
  <c r="F84" i="58"/>
  <c r="H83" i="58"/>
  <c r="G83" i="58"/>
  <c r="F83" i="58"/>
  <c r="H82" i="58"/>
  <c r="G82" i="58"/>
  <c r="F82" i="58"/>
  <c r="H81" i="58"/>
  <c r="G81" i="58"/>
  <c r="F81" i="58"/>
  <c r="H80" i="58"/>
  <c r="G80" i="58"/>
  <c r="F80" i="58"/>
  <c r="H79" i="58"/>
  <c r="G79" i="58"/>
  <c r="F79" i="58"/>
  <c r="H78" i="58"/>
  <c r="G78" i="58"/>
  <c r="F78" i="58"/>
  <c r="H77" i="58"/>
  <c r="G77" i="58"/>
  <c r="F77" i="58"/>
  <c r="H76" i="58"/>
  <c r="G76" i="58"/>
  <c r="F76" i="58"/>
  <c r="H75" i="58"/>
  <c r="G75" i="58"/>
  <c r="F75" i="58"/>
  <c r="H74" i="58"/>
  <c r="G74" i="58"/>
  <c r="F74" i="58"/>
  <c r="H73" i="58"/>
  <c r="G73" i="58"/>
  <c r="F73" i="58"/>
  <c r="H72" i="58"/>
  <c r="G72" i="58"/>
  <c r="F72" i="58"/>
  <c r="H71" i="58"/>
  <c r="G71" i="58"/>
  <c r="F71" i="58"/>
  <c r="H70" i="58"/>
  <c r="G70" i="58"/>
  <c r="F70" i="58"/>
  <c r="H69" i="58"/>
  <c r="G69" i="58"/>
  <c r="F69" i="58"/>
  <c r="H68" i="58"/>
  <c r="G68" i="58"/>
  <c r="F68" i="58"/>
  <c r="H67" i="58"/>
  <c r="G67" i="58"/>
  <c r="F67" i="58"/>
  <c r="H66" i="58"/>
  <c r="G66" i="58"/>
  <c r="F66" i="58"/>
  <c r="H65" i="58"/>
  <c r="G65" i="58"/>
  <c r="F65" i="58"/>
  <c r="H64" i="58"/>
  <c r="G64" i="58"/>
  <c r="F64" i="58"/>
  <c r="H63" i="58"/>
  <c r="G63" i="58"/>
  <c r="F63" i="58"/>
  <c r="H62" i="58"/>
  <c r="G62" i="58"/>
  <c r="F62" i="58"/>
  <c r="H61" i="58"/>
  <c r="G61" i="58"/>
  <c r="F61" i="58"/>
  <c r="H60" i="58"/>
  <c r="G60" i="58"/>
  <c r="F60" i="58"/>
  <c r="H59" i="58"/>
  <c r="G59" i="58"/>
  <c r="F59" i="58"/>
  <c r="H58" i="58"/>
  <c r="G58" i="58"/>
  <c r="F58" i="58"/>
  <c r="H57" i="58"/>
  <c r="G57" i="58"/>
  <c r="F57" i="58"/>
  <c r="H56" i="58"/>
  <c r="G56" i="58"/>
  <c r="F56" i="58"/>
  <c r="H55" i="58"/>
  <c r="G55" i="58"/>
  <c r="F55" i="58"/>
  <c r="H54" i="58"/>
  <c r="G54" i="58"/>
  <c r="F54" i="58"/>
  <c r="H53" i="58"/>
  <c r="G53" i="58"/>
  <c r="F53" i="58"/>
  <c r="H52" i="58"/>
  <c r="G52" i="58"/>
  <c r="F52" i="58"/>
  <c r="H51" i="58"/>
  <c r="G51" i="58"/>
  <c r="F51" i="58"/>
  <c r="H50" i="58"/>
  <c r="G50" i="58"/>
  <c r="F50" i="58"/>
  <c r="H49" i="58"/>
  <c r="G49" i="58"/>
  <c r="F49" i="58"/>
  <c r="H48" i="58"/>
  <c r="G48" i="58"/>
  <c r="F48" i="58"/>
  <c r="H47" i="58"/>
  <c r="G47" i="58"/>
  <c r="F47" i="58"/>
  <c r="H46" i="58"/>
  <c r="G46" i="58"/>
  <c r="F46" i="58"/>
  <c r="H45" i="58"/>
  <c r="G45" i="58"/>
  <c r="F45" i="58"/>
  <c r="H44" i="58"/>
  <c r="G44" i="58"/>
  <c r="F44" i="58"/>
  <c r="H43" i="58"/>
  <c r="G43" i="58"/>
  <c r="F43" i="58"/>
  <c r="H42" i="58"/>
  <c r="G42" i="58"/>
  <c r="F42" i="58"/>
  <c r="H41" i="58"/>
  <c r="G41" i="58"/>
  <c r="F41" i="58"/>
  <c r="H40" i="58"/>
  <c r="G40" i="58"/>
  <c r="F40" i="58"/>
  <c r="H39" i="58"/>
  <c r="G39" i="58"/>
  <c r="F39" i="58"/>
  <c r="H38" i="58"/>
  <c r="G38" i="58"/>
  <c r="F38" i="58"/>
  <c r="H37" i="58"/>
  <c r="G37" i="58"/>
  <c r="F37" i="58"/>
  <c r="H36" i="58"/>
  <c r="G36" i="58"/>
  <c r="F36" i="58"/>
  <c r="H35" i="58"/>
  <c r="G35" i="58"/>
  <c r="F35" i="58"/>
  <c r="H34" i="58"/>
  <c r="G34" i="58"/>
  <c r="F34" i="58"/>
  <c r="H33" i="58"/>
  <c r="G33" i="58"/>
  <c r="F33" i="58"/>
  <c r="H32" i="58"/>
  <c r="G32" i="58"/>
  <c r="F32" i="58"/>
  <c r="H31" i="58"/>
  <c r="G31" i="58"/>
  <c r="F31" i="58"/>
  <c r="H30" i="58"/>
  <c r="G30" i="58"/>
  <c r="F30" i="58"/>
  <c r="H29" i="58"/>
  <c r="G29" i="58"/>
  <c r="F29" i="58"/>
  <c r="H28" i="58"/>
  <c r="G28" i="58"/>
  <c r="F28" i="58"/>
  <c r="H27" i="58"/>
  <c r="G27" i="58"/>
  <c r="F27" i="58"/>
  <c r="H26" i="58"/>
  <c r="G26" i="58"/>
  <c r="F26" i="58"/>
  <c r="H25" i="58"/>
  <c r="G25" i="58"/>
  <c r="F25" i="58"/>
  <c r="H24" i="58"/>
  <c r="G24" i="58"/>
  <c r="F24" i="58"/>
  <c r="H23" i="58"/>
  <c r="G23" i="58"/>
  <c r="F23" i="58"/>
  <c r="H22" i="58"/>
  <c r="G22" i="58"/>
  <c r="F22" i="58"/>
  <c r="H21" i="58"/>
  <c r="G21" i="58"/>
  <c r="F21" i="58"/>
  <c r="H20" i="58"/>
  <c r="G20" i="58"/>
  <c r="F20" i="58"/>
  <c r="E19" i="58"/>
  <c r="G19" i="58" s="1"/>
  <c r="H18" i="58"/>
  <c r="G18" i="58"/>
  <c r="F18" i="58"/>
  <c r="H17" i="58"/>
  <c r="G17" i="58"/>
  <c r="F17" i="58"/>
  <c r="H16" i="58"/>
  <c r="G16" i="58"/>
  <c r="F16" i="58"/>
  <c r="H15" i="58"/>
  <c r="G15" i="58"/>
  <c r="F15" i="58"/>
  <c r="H14" i="58"/>
  <c r="G14" i="58"/>
  <c r="F14" i="58"/>
  <c r="H13" i="58"/>
  <c r="G13" i="58"/>
  <c r="F13" i="58"/>
  <c r="H12" i="58"/>
  <c r="G12" i="58"/>
  <c r="F12" i="58"/>
  <c r="H11" i="58"/>
  <c r="G11" i="58"/>
  <c r="F11" i="58"/>
  <c r="E5" i="58"/>
  <c r="E4" i="58"/>
  <c r="G182" i="57"/>
  <c r="H181" i="57"/>
  <c r="G181" i="57"/>
  <c r="F181" i="57"/>
  <c r="H180" i="57"/>
  <c r="G180" i="57"/>
  <c r="F180" i="57"/>
  <c r="H179" i="57"/>
  <c r="G179" i="57"/>
  <c r="F179" i="57"/>
  <c r="H178" i="57"/>
  <c r="G178" i="57"/>
  <c r="F178" i="57"/>
  <c r="H177" i="57"/>
  <c r="G177" i="57"/>
  <c r="F177" i="57"/>
  <c r="H176" i="57"/>
  <c r="G176" i="57"/>
  <c r="F176" i="57"/>
  <c r="H175" i="57"/>
  <c r="G175" i="57"/>
  <c r="F175" i="57"/>
  <c r="H174" i="57"/>
  <c r="G174" i="57"/>
  <c r="F174" i="57"/>
  <c r="H173" i="57"/>
  <c r="G173" i="57"/>
  <c r="F173" i="57"/>
  <c r="H172" i="57"/>
  <c r="G172" i="57"/>
  <c r="F172" i="57"/>
  <c r="H171" i="57"/>
  <c r="G171" i="57"/>
  <c r="F171" i="57"/>
  <c r="H170" i="57"/>
  <c r="G170" i="57"/>
  <c r="F170" i="57"/>
  <c r="H169" i="57"/>
  <c r="G169" i="57"/>
  <c r="F169" i="57"/>
  <c r="H168" i="57"/>
  <c r="G168" i="57"/>
  <c r="F168" i="57"/>
  <c r="H167" i="57"/>
  <c r="G167" i="57"/>
  <c r="F167" i="57"/>
  <c r="H166" i="57"/>
  <c r="G166" i="57"/>
  <c r="F166" i="57"/>
  <c r="H165" i="57"/>
  <c r="G165" i="57"/>
  <c r="F165" i="57"/>
  <c r="H164" i="57"/>
  <c r="G164" i="57"/>
  <c r="F164" i="57"/>
  <c r="H163" i="57"/>
  <c r="G163" i="57"/>
  <c r="F163" i="57"/>
  <c r="H162" i="57"/>
  <c r="G162" i="57"/>
  <c r="F162" i="57"/>
  <c r="H161" i="57"/>
  <c r="G161" i="57"/>
  <c r="F161" i="57"/>
  <c r="H160" i="57"/>
  <c r="G160" i="57"/>
  <c r="F160" i="57"/>
  <c r="H159" i="57"/>
  <c r="G159" i="57"/>
  <c r="F159" i="57"/>
  <c r="H158" i="57"/>
  <c r="G158" i="57"/>
  <c r="F158" i="57"/>
  <c r="H157" i="57"/>
  <c r="G157" i="57"/>
  <c r="F157" i="57"/>
  <c r="H156" i="57"/>
  <c r="G156" i="57"/>
  <c r="F156" i="57"/>
  <c r="H155" i="57"/>
  <c r="G155" i="57"/>
  <c r="F155" i="57"/>
  <c r="H154" i="57"/>
  <c r="G154" i="57"/>
  <c r="F154" i="57"/>
  <c r="H153" i="57"/>
  <c r="G153" i="57"/>
  <c r="F153" i="57"/>
  <c r="H152" i="57"/>
  <c r="G152" i="57"/>
  <c r="F152" i="57"/>
  <c r="H151" i="57"/>
  <c r="G151" i="57"/>
  <c r="F151" i="57"/>
  <c r="H150" i="57"/>
  <c r="G150" i="57"/>
  <c r="F150" i="57"/>
  <c r="H149" i="57"/>
  <c r="G149" i="57"/>
  <c r="F149" i="57"/>
  <c r="H148" i="57"/>
  <c r="G148" i="57"/>
  <c r="F148" i="57"/>
  <c r="H147" i="57"/>
  <c r="G147" i="57"/>
  <c r="F147" i="57"/>
  <c r="H146" i="57"/>
  <c r="G146" i="57"/>
  <c r="F146" i="57"/>
  <c r="H145" i="57"/>
  <c r="G145" i="57"/>
  <c r="F145" i="57"/>
  <c r="H144" i="57"/>
  <c r="G144" i="57"/>
  <c r="F144" i="57"/>
  <c r="H143" i="57"/>
  <c r="G143" i="57"/>
  <c r="F143" i="57"/>
  <c r="H142" i="57"/>
  <c r="G142" i="57"/>
  <c r="F142" i="57"/>
  <c r="H141" i="57"/>
  <c r="G141" i="57"/>
  <c r="F141" i="57"/>
  <c r="H140" i="57"/>
  <c r="G140" i="57"/>
  <c r="F140" i="57"/>
  <c r="H139" i="57"/>
  <c r="G139" i="57"/>
  <c r="F139" i="57"/>
  <c r="H138" i="57"/>
  <c r="G138" i="57"/>
  <c r="F138" i="57"/>
  <c r="H137" i="57"/>
  <c r="G137" i="57"/>
  <c r="F137" i="57"/>
  <c r="H136" i="57"/>
  <c r="G136" i="57"/>
  <c r="F136" i="57"/>
  <c r="H135" i="57"/>
  <c r="G135" i="57"/>
  <c r="F135" i="57"/>
  <c r="H134" i="57"/>
  <c r="G134" i="57"/>
  <c r="F134" i="57"/>
  <c r="H133" i="57"/>
  <c r="G133" i="57"/>
  <c r="F133" i="57"/>
  <c r="H132" i="57"/>
  <c r="G132" i="57"/>
  <c r="F132" i="57"/>
  <c r="H131" i="57"/>
  <c r="G131" i="57"/>
  <c r="F131" i="57"/>
  <c r="H130" i="57"/>
  <c r="G130" i="57"/>
  <c r="F130" i="57"/>
  <c r="H129" i="57"/>
  <c r="G129" i="57"/>
  <c r="F129" i="57"/>
  <c r="H128" i="57"/>
  <c r="G128" i="57"/>
  <c r="F128" i="57"/>
  <c r="H127" i="57"/>
  <c r="G127" i="57"/>
  <c r="F127" i="57"/>
  <c r="H126" i="57"/>
  <c r="G126" i="57"/>
  <c r="F126" i="57"/>
  <c r="H125" i="57"/>
  <c r="G125" i="57"/>
  <c r="F125" i="57"/>
  <c r="H124" i="57"/>
  <c r="G124" i="57"/>
  <c r="F124" i="57"/>
  <c r="H123" i="57"/>
  <c r="G123" i="57"/>
  <c r="F123" i="57"/>
  <c r="H122" i="57"/>
  <c r="G122" i="57"/>
  <c r="F122" i="57"/>
  <c r="H121" i="57"/>
  <c r="G121" i="57"/>
  <c r="F121" i="57"/>
  <c r="H120" i="57"/>
  <c r="G120" i="57"/>
  <c r="F120" i="57"/>
  <c r="H119" i="57"/>
  <c r="G119" i="57"/>
  <c r="F119" i="57"/>
  <c r="H118" i="57"/>
  <c r="G118" i="57"/>
  <c r="F118" i="57"/>
  <c r="H117" i="57"/>
  <c r="G117" i="57"/>
  <c r="F117" i="57"/>
  <c r="H116" i="57"/>
  <c r="G116" i="57"/>
  <c r="F116" i="57"/>
  <c r="H115" i="57"/>
  <c r="G115" i="57"/>
  <c r="F115" i="57"/>
  <c r="H114" i="57"/>
  <c r="G114" i="57"/>
  <c r="F114" i="57"/>
  <c r="H113" i="57"/>
  <c r="G113" i="57"/>
  <c r="F113" i="57"/>
  <c r="H112" i="57"/>
  <c r="G112" i="57"/>
  <c r="F112" i="57"/>
  <c r="H111" i="57"/>
  <c r="G111" i="57"/>
  <c r="F111" i="57"/>
  <c r="H110" i="57"/>
  <c r="G110" i="57"/>
  <c r="F110" i="57"/>
  <c r="H109" i="57"/>
  <c r="G109" i="57"/>
  <c r="F109" i="57"/>
  <c r="H108" i="57"/>
  <c r="G108" i="57"/>
  <c r="F108" i="57"/>
  <c r="H107" i="57"/>
  <c r="G107" i="57"/>
  <c r="F107" i="57"/>
  <c r="H106" i="57"/>
  <c r="G106" i="57"/>
  <c r="F106" i="57"/>
  <c r="H105" i="57"/>
  <c r="G105" i="57"/>
  <c r="F105" i="57"/>
  <c r="H104" i="57"/>
  <c r="G104" i="57"/>
  <c r="F104" i="57"/>
  <c r="H103" i="57"/>
  <c r="G103" i="57"/>
  <c r="F103" i="57"/>
  <c r="H102" i="57"/>
  <c r="G102" i="57"/>
  <c r="F102" i="57"/>
  <c r="H101" i="57"/>
  <c r="G101" i="57"/>
  <c r="F101" i="57"/>
  <c r="H100" i="57"/>
  <c r="G100" i="57"/>
  <c r="F100" i="57"/>
  <c r="H99" i="57"/>
  <c r="G99" i="57"/>
  <c r="F99" i="57"/>
  <c r="H98" i="57"/>
  <c r="G98" i="57"/>
  <c r="F98" i="57"/>
  <c r="H97" i="57"/>
  <c r="G97" i="57"/>
  <c r="F97" i="57"/>
  <c r="H96" i="57"/>
  <c r="G96" i="57"/>
  <c r="F96" i="57"/>
  <c r="H95" i="57"/>
  <c r="G95" i="57"/>
  <c r="F95" i="57"/>
  <c r="H94" i="57"/>
  <c r="G94" i="57"/>
  <c r="F94" i="57"/>
  <c r="H93" i="57"/>
  <c r="G93" i="57"/>
  <c r="F93" i="57"/>
  <c r="H92" i="57"/>
  <c r="G92" i="57"/>
  <c r="F92" i="57"/>
  <c r="H91" i="57"/>
  <c r="G91" i="57"/>
  <c r="F91" i="57"/>
  <c r="H90" i="57"/>
  <c r="G90" i="57"/>
  <c r="F90" i="57"/>
  <c r="H89" i="57"/>
  <c r="G89" i="57"/>
  <c r="F89" i="57"/>
  <c r="H88" i="57"/>
  <c r="G88" i="57"/>
  <c r="F88" i="57"/>
  <c r="H87" i="57"/>
  <c r="G87" i="57"/>
  <c r="F87" i="57"/>
  <c r="H86" i="57"/>
  <c r="G86" i="57"/>
  <c r="F86" i="57"/>
  <c r="H85" i="57"/>
  <c r="G85" i="57"/>
  <c r="F85" i="57"/>
  <c r="H84" i="57"/>
  <c r="G84" i="57"/>
  <c r="F84" i="57"/>
  <c r="H83" i="57"/>
  <c r="G83" i="57"/>
  <c r="F83" i="57"/>
  <c r="H82" i="57"/>
  <c r="G82" i="57"/>
  <c r="F82" i="57"/>
  <c r="H81" i="57"/>
  <c r="G81" i="57"/>
  <c r="F81" i="57"/>
  <c r="H80" i="57"/>
  <c r="G80" i="57"/>
  <c r="F80" i="57"/>
  <c r="H79" i="57"/>
  <c r="G79" i="57"/>
  <c r="F79" i="57"/>
  <c r="H78" i="57"/>
  <c r="G78" i="57"/>
  <c r="F78" i="57"/>
  <c r="H77" i="57"/>
  <c r="G77" i="57"/>
  <c r="F77" i="57"/>
  <c r="H76" i="57"/>
  <c r="G76" i="57"/>
  <c r="F76" i="57"/>
  <c r="H75" i="57"/>
  <c r="G75" i="57"/>
  <c r="F75" i="57"/>
  <c r="H74" i="57"/>
  <c r="G74" i="57"/>
  <c r="F74" i="57"/>
  <c r="H73" i="57"/>
  <c r="G73" i="57"/>
  <c r="F73" i="57"/>
  <c r="H72" i="57"/>
  <c r="G72" i="57"/>
  <c r="F72" i="57"/>
  <c r="H71" i="57"/>
  <c r="G71" i="57"/>
  <c r="F71" i="57"/>
  <c r="H70" i="57"/>
  <c r="G70" i="57"/>
  <c r="F70" i="57"/>
  <c r="H69" i="57"/>
  <c r="G69" i="57"/>
  <c r="F69" i="57"/>
  <c r="H68" i="57"/>
  <c r="G68" i="57"/>
  <c r="F68" i="57"/>
  <c r="H67" i="57"/>
  <c r="G67" i="57"/>
  <c r="F67" i="57"/>
  <c r="H66" i="57"/>
  <c r="G66" i="57"/>
  <c r="F66" i="57"/>
  <c r="H65" i="57"/>
  <c r="G65" i="57"/>
  <c r="F65" i="57"/>
  <c r="H64" i="57"/>
  <c r="G64" i="57"/>
  <c r="F64" i="57"/>
  <c r="H63" i="57"/>
  <c r="G63" i="57"/>
  <c r="F63" i="57"/>
  <c r="H62" i="57"/>
  <c r="G62" i="57"/>
  <c r="F62" i="57"/>
  <c r="H61" i="57"/>
  <c r="G61" i="57"/>
  <c r="F61" i="57"/>
  <c r="H60" i="57"/>
  <c r="G60" i="57"/>
  <c r="F60" i="57"/>
  <c r="H59" i="57"/>
  <c r="G59" i="57"/>
  <c r="F59" i="57"/>
  <c r="H58" i="57"/>
  <c r="G58" i="57"/>
  <c r="F58" i="57"/>
  <c r="H57" i="57"/>
  <c r="G57" i="57"/>
  <c r="F57" i="57"/>
  <c r="H56" i="57"/>
  <c r="G56" i="57"/>
  <c r="F56" i="57"/>
  <c r="H55" i="57"/>
  <c r="G55" i="57"/>
  <c r="F55" i="57"/>
  <c r="H54" i="57"/>
  <c r="G54" i="57"/>
  <c r="F54" i="57"/>
  <c r="H53" i="57"/>
  <c r="G53" i="57"/>
  <c r="F53" i="57"/>
  <c r="H52" i="57"/>
  <c r="G52" i="57"/>
  <c r="F52" i="57"/>
  <c r="H51" i="57"/>
  <c r="G51" i="57"/>
  <c r="F51" i="57"/>
  <c r="H50" i="57"/>
  <c r="G50" i="57"/>
  <c r="F50" i="57"/>
  <c r="H49" i="57"/>
  <c r="G49" i="57"/>
  <c r="F49" i="57"/>
  <c r="H48" i="57"/>
  <c r="G48" i="57"/>
  <c r="F48" i="57"/>
  <c r="H47" i="57"/>
  <c r="G47" i="57"/>
  <c r="F47" i="57"/>
  <c r="H46" i="57"/>
  <c r="G46" i="57"/>
  <c r="F46" i="57"/>
  <c r="H45" i="57"/>
  <c r="G45" i="57"/>
  <c r="F45" i="57"/>
  <c r="H44" i="57"/>
  <c r="G44" i="57"/>
  <c r="F44" i="57"/>
  <c r="H43" i="57"/>
  <c r="G43" i="57"/>
  <c r="F43" i="57"/>
  <c r="H42" i="57"/>
  <c r="G42" i="57"/>
  <c r="F42" i="57"/>
  <c r="H41" i="57"/>
  <c r="G41" i="57"/>
  <c r="F41" i="57"/>
  <c r="H40" i="57"/>
  <c r="G40" i="57"/>
  <c r="F40" i="57"/>
  <c r="H39" i="57"/>
  <c r="G39" i="57"/>
  <c r="F39" i="57"/>
  <c r="H38" i="57"/>
  <c r="G38" i="57"/>
  <c r="F38" i="57"/>
  <c r="H37" i="57"/>
  <c r="G37" i="57"/>
  <c r="F37" i="57"/>
  <c r="H36" i="57"/>
  <c r="G36" i="57"/>
  <c r="F36" i="57"/>
  <c r="H35" i="57"/>
  <c r="G35" i="57"/>
  <c r="F35" i="57"/>
  <c r="H34" i="57"/>
  <c r="G34" i="57"/>
  <c r="F34" i="57"/>
  <c r="H33" i="57"/>
  <c r="G33" i="57"/>
  <c r="F33" i="57"/>
  <c r="H32" i="57"/>
  <c r="G32" i="57"/>
  <c r="F32" i="57"/>
  <c r="H31" i="57"/>
  <c r="G31" i="57"/>
  <c r="F31" i="57"/>
  <c r="H30" i="57"/>
  <c r="G30" i="57"/>
  <c r="F30" i="57"/>
  <c r="H29" i="57"/>
  <c r="G29" i="57"/>
  <c r="F29" i="57"/>
  <c r="H28" i="57"/>
  <c r="G28" i="57"/>
  <c r="F28" i="57"/>
  <c r="H27" i="57"/>
  <c r="G27" i="57"/>
  <c r="F27" i="57"/>
  <c r="H26" i="57"/>
  <c r="G26" i="57"/>
  <c r="F26" i="57"/>
  <c r="H25" i="57"/>
  <c r="G25" i="57"/>
  <c r="F25" i="57"/>
  <c r="H24" i="57"/>
  <c r="G24" i="57"/>
  <c r="F24" i="57"/>
  <c r="H23" i="57"/>
  <c r="G23" i="57"/>
  <c r="F23" i="57"/>
  <c r="H22" i="57"/>
  <c r="G22" i="57"/>
  <c r="F22" i="57"/>
  <c r="H21" i="57"/>
  <c r="G21" i="57"/>
  <c r="F21" i="57"/>
  <c r="H20" i="57"/>
  <c r="G20" i="57"/>
  <c r="F20" i="57"/>
  <c r="E19" i="57"/>
  <c r="G19" i="57" s="1"/>
  <c r="H18" i="57"/>
  <c r="G18" i="57"/>
  <c r="F18" i="57"/>
  <c r="H17" i="57"/>
  <c r="G17" i="57"/>
  <c r="F17" i="57"/>
  <c r="H16" i="57"/>
  <c r="G16" i="57"/>
  <c r="F16" i="57"/>
  <c r="H15" i="57"/>
  <c r="G15" i="57"/>
  <c r="F15" i="57"/>
  <c r="H14" i="57"/>
  <c r="G14" i="57"/>
  <c r="F14" i="57"/>
  <c r="H13" i="57"/>
  <c r="G13" i="57"/>
  <c r="F13" i="57"/>
  <c r="H12" i="57"/>
  <c r="G12" i="57"/>
  <c r="F12" i="57"/>
  <c r="H11" i="57"/>
  <c r="G11" i="57"/>
  <c r="F11" i="57"/>
  <c r="E5" i="57"/>
  <c r="E4" i="57"/>
  <c r="G182" i="56"/>
  <c r="H181" i="56"/>
  <c r="G181" i="56"/>
  <c r="F181" i="56"/>
  <c r="H180" i="56"/>
  <c r="G180" i="56"/>
  <c r="F180" i="56"/>
  <c r="H179" i="56"/>
  <c r="G179" i="56"/>
  <c r="F179" i="56"/>
  <c r="H178" i="56"/>
  <c r="G178" i="56"/>
  <c r="F178" i="56"/>
  <c r="H177" i="56"/>
  <c r="G177" i="56"/>
  <c r="F177" i="56"/>
  <c r="H176" i="56"/>
  <c r="G176" i="56"/>
  <c r="F176" i="56"/>
  <c r="H175" i="56"/>
  <c r="G175" i="56"/>
  <c r="F175" i="56"/>
  <c r="H174" i="56"/>
  <c r="G174" i="56"/>
  <c r="F174" i="56"/>
  <c r="H173" i="56"/>
  <c r="G173" i="56"/>
  <c r="F173" i="56"/>
  <c r="H172" i="56"/>
  <c r="G172" i="56"/>
  <c r="F172" i="56"/>
  <c r="H171" i="56"/>
  <c r="G171" i="56"/>
  <c r="F171" i="56"/>
  <c r="H170" i="56"/>
  <c r="G170" i="56"/>
  <c r="F170" i="56"/>
  <c r="H169" i="56"/>
  <c r="G169" i="56"/>
  <c r="F169" i="56"/>
  <c r="H168" i="56"/>
  <c r="G168" i="56"/>
  <c r="F168" i="56"/>
  <c r="H167" i="56"/>
  <c r="G167" i="56"/>
  <c r="F167" i="56"/>
  <c r="H166" i="56"/>
  <c r="G166" i="56"/>
  <c r="F166" i="56"/>
  <c r="H165" i="56"/>
  <c r="G165" i="56"/>
  <c r="F165" i="56"/>
  <c r="H164" i="56"/>
  <c r="G164" i="56"/>
  <c r="F164" i="56"/>
  <c r="H163" i="56"/>
  <c r="G163" i="56"/>
  <c r="F163" i="56"/>
  <c r="H162" i="56"/>
  <c r="G162" i="56"/>
  <c r="F162" i="56"/>
  <c r="H161" i="56"/>
  <c r="G161" i="56"/>
  <c r="F161" i="56"/>
  <c r="H160" i="56"/>
  <c r="G160" i="56"/>
  <c r="F160" i="56"/>
  <c r="H159" i="56"/>
  <c r="G159" i="56"/>
  <c r="F159" i="56"/>
  <c r="H158" i="56"/>
  <c r="G158" i="56"/>
  <c r="F158" i="56"/>
  <c r="H157" i="56"/>
  <c r="G157" i="56"/>
  <c r="F157" i="56"/>
  <c r="H156" i="56"/>
  <c r="G156" i="56"/>
  <c r="F156" i="56"/>
  <c r="H155" i="56"/>
  <c r="G155" i="56"/>
  <c r="F155" i="56"/>
  <c r="H154" i="56"/>
  <c r="G154" i="56"/>
  <c r="F154" i="56"/>
  <c r="H153" i="56"/>
  <c r="G153" i="56"/>
  <c r="F153" i="56"/>
  <c r="H152" i="56"/>
  <c r="G152" i="56"/>
  <c r="F152" i="56"/>
  <c r="H151" i="56"/>
  <c r="G151" i="56"/>
  <c r="F151" i="56"/>
  <c r="H150" i="56"/>
  <c r="G150" i="56"/>
  <c r="F150" i="56"/>
  <c r="H149" i="56"/>
  <c r="G149" i="56"/>
  <c r="F149" i="56"/>
  <c r="H148" i="56"/>
  <c r="G148" i="56"/>
  <c r="F148" i="56"/>
  <c r="H147" i="56"/>
  <c r="G147" i="56"/>
  <c r="F147" i="56"/>
  <c r="H146" i="56"/>
  <c r="G146" i="56"/>
  <c r="F146" i="56"/>
  <c r="H145" i="56"/>
  <c r="G145" i="56"/>
  <c r="F145" i="56"/>
  <c r="H144" i="56"/>
  <c r="G144" i="56"/>
  <c r="F144" i="56"/>
  <c r="H143" i="56"/>
  <c r="G143" i="56"/>
  <c r="F143" i="56"/>
  <c r="H142" i="56"/>
  <c r="G142" i="56"/>
  <c r="F142" i="56"/>
  <c r="H141" i="56"/>
  <c r="G141" i="56"/>
  <c r="F141" i="56"/>
  <c r="H140" i="56"/>
  <c r="G140" i="56"/>
  <c r="F140" i="56"/>
  <c r="H139" i="56"/>
  <c r="G139" i="56"/>
  <c r="F139" i="56"/>
  <c r="H138" i="56"/>
  <c r="G138" i="56"/>
  <c r="F138" i="56"/>
  <c r="H137" i="56"/>
  <c r="G137" i="56"/>
  <c r="F137" i="56"/>
  <c r="H136" i="56"/>
  <c r="G136" i="56"/>
  <c r="F136" i="56"/>
  <c r="H135" i="56"/>
  <c r="G135" i="56"/>
  <c r="F135" i="56"/>
  <c r="H134" i="56"/>
  <c r="G134" i="56"/>
  <c r="F134" i="56"/>
  <c r="H133" i="56"/>
  <c r="G133" i="56"/>
  <c r="F133" i="56"/>
  <c r="H132" i="56"/>
  <c r="G132" i="56"/>
  <c r="F132" i="56"/>
  <c r="H131" i="56"/>
  <c r="G131" i="56"/>
  <c r="F131" i="56"/>
  <c r="H130" i="56"/>
  <c r="G130" i="56"/>
  <c r="F130" i="56"/>
  <c r="H129" i="56"/>
  <c r="G129" i="56"/>
  <c r="F129" i="56"/>
  <c r="H128" i="56"/>
  <c r="G128" i="56"/>
  <c r="F128" i="56"/>
  <c r="H127" i="56"/>
  <c r="G127" i="56"/>
  <c r="F127" i="56"/>
  <c r="H126" i="56"/>
  <c r="G126" i="56"/>
  <c r="F126" i="56"/>
  <c r="H125" i="56"/>
  <c r="G125" i="56"/>
  <c r="F125" i="56"/>
  <c r="H124" i="56"/>
  <c r="G124" i="56"/>
  <c r="F124" i="56"/>
  <c r="H123" i="56"/>
  <c r="G123" i="56"/>
  <c r="F123" i="56"/>
  <c r="H122" i="56"/>
  <c r="G122" i="56"/>
  <c r="F122" i="56"/>
  <c r="H121" i="56"/>
  <c r="G121" i="56"/>
  <c r="F121" i="56"/>
  <c r="H120" i="56"/>
  <c r="G120" i="56"/>
  <c r="F120" i="56"/>
  <c r="H119" i="56"/>
  <c r="G119" i="56"/>
  <c r="F119" i="56"/>
  <c r="H118" i="56"/>
  <c r="G118" i="56"/>
  <c r="F118" i="56"/>
  <c r="H117" i="56"/>
  <c r="G117" i="56"/>
  <c r="F117" i="56"/>
  <c r="H116" i="56"/>
  <c r="G116" i="56"/>
  <c r="F116" i="56"/>
  <c r="H115" i="56"/>
  <c r="G115" i="56"/>
  <c r="F115" i="56"/>
  <c r="H114" i="56"/>
  <c r="G114" i="56"/>
  <c r="F114" i="56"/>
  <c r="H113" i="56"/>
  <c r="G113" i="56"/>
  <c r="F113" i="56"/>
  <c r="H112" i="56"/>
  <c r="G112" i="56"/>
  <c r="F112" i="56"/>
  <c r="H111" i="56"/>
  <c r="G111" i="56"/>
  <c r="F111" i="56"/>
  <c r="H110" i="56"/>
  <c r="G110" i="56"/>
  <c r="F110" i="56"/>
  <c r="H109" i="56"/>
  <c r="G109" i="56"/>
  <c r="F109" i="56"/>
  <c r="H108" i="56"/>
  <c r="G108" i="56"/>
  <c r="F108" i="56"/>
  <c r="H107" i="56"/>
  <c r="G107" i="56"/>
  <c r="F107" i="56"/>
  <c r="H106" i="56"/>
  <c r="G106" i="56"/>
  <c r="F106" i="56"/>
  <c r="H105" i="56"/>
  <c r="G105" i="56"/>
  <c r="F105" i="56"/>
  <c r="H104" i="56"/>
  <c r="G104" i="56"/>
  <c r="F104" i="56"/>
  <c r="H103" i="56"/>
  <c r="G103" i="56"/>
  <c r="F103" i="56"/>
  <c r="H102" i="56"/>
  <c r="G102" i="56"/>
  <c r="F102" i="56"/>
  <c r="H101" i="56"/>
  <c r="G101" i="56"/>
  <c r="F101" i="56"/>
  <c r="H100" i="56"/>
  <c r="G100" i="56"/>
  <c r="F100" i="56"/>
  <c r="H99" i="56"/>
  <c r="G99" i="56"/>
  <c r="F99" i="56"/>
  <c r="H98" i="56"/>
  <c r="G98" i="56"/>
  <c r="F98" i="56"/>
  <c r="H97" i="56"/>
  <c r="G97" i="56"/>
  <c r="F97" i="56"/>
  <c r="H96" i="56"/>
  <c r="G96" i="56"/>
  <c r="F96" i="56"/>
  <c r="H95" i="56"/>
  <c r="G95" i="56"/>
  <c r="F95" i="56"/>
  <c r="H94" i="56"/>
  <c r="G94" i="56"/>
  <c r="F94" i="56"/>
  <c r="H93" i="56"/>
  <c r="G93" i="56"/>
  <c r="F93" i="56"/>
  <c r="H92" i="56"/>
  <c r="G92" i="56"/>
  <c r="F92" i="56"/>
  <c r="H91" i="56"/>
  <c r="G91" i="56"/>
  <c r="F91" i="56"/>
  <c r="H90" i="56"/>
  <c r="G90" i="56"/>
  <c r="F90" i="56"/>
  <c r="H89" i="56"/>
  <c r="G89" i="56"/>
  <c r="F89" i="56"/>
  <c r="H88" i="56"/>
  <c r="G88" i="56"/>
  <c r="F88" i="56"/>
  <c r="H87" i="56"/>
  <c r="G87" i="56"/>
  <c r="F87" i="56"/>
  <c r="H86" i="56"/>
  <c r="G86" i="56"/>
  <c r="F86" i="56"/>
  <c r="H85" i="56"/>
  <c r="G85" i="56"/>
  <c r="F85" i="56"/>
  <c r="H84" i="56"/>
  <c r="G84" i="56"/>
  <c r="F84" i="56"/>
  <c r="H83" i="56"/>
  <c r="G83" i="56"/>
  <c r="F83" i="56"/>
  <c r="H82" i="56"/>
  <c r="G82" i="56"/>
  <c r="F82" i="56"/>
  <c r="H81" i="56"/>
  <c r="G81" i="56"/>
  <c r="F81" i="56"/>
  <c r="H80" i="56"/>
  <c r="G80" i="56"/>
  <c r="F80" i="56"/>
  <c r="H79" i="56"/>
  <c r="G79" i="56"/>
  <c r="F79" i="56"/>
  <c r="H78" i="56"/>
  <c r="G78" i="56"/>
  <c r="F78" i="56"/>
  <c r="H77" i="56"/>
  <c r="G77" i="56"/>
  <c r="F77" i="56"/>
  <c r="H76" i="56"/>
  <c r="G76" i="56"/>
  <c r="F76" i="56"/>
  <c r="H75" i="56"/>
  <c r="G75" i="56"/>
  <c r="F75" i="56"/>
  <c r="H74" i="56"/>
  <c r="G74" i="56"/>
  <c r="F74" i="56"/>
  <c r="H73" i="56"/>
  <c r="G73" i="56"/>
  <c r="F73" i="56"/>
  <c r="H72" i="56"/>
  <c r="G72" i="56"/>
  <c r="F72" i="56"/>
  <c r="H71" i="56"/>
  <c r="G71" i="56"/>
  <c r="F71" i="56"/>
  <c r="H70" i="56"/>
  <c r="G70" i="56"/>
  <c r="F70" i="56"/>
  <c r="H69" i="56"/>
  <c r="G69" i="56"/>
  <c r="F69" i="56"/>
  <c r="H68" i="56"/>
  <c r="G68" i="56"/>
  <c r="F68" i="56"/>
  <c r="H67" i="56"/>
  <c r="G67" i="56"/>
  <c r="F67" i="56"/>
  <c r="H66" i="56"/>
  <c r="G66" i="56"/>
  <c r="F66" i="56"/>
  <c r="H65" i="56"/>
  <c r="G65" i="56"/>
  <c r="F65" i="56"/>
  <c r="H64" i="56"/>
  <c r="G64" i="56"/>
  <c r="F64" i="56"/>
  <c r="H63" i="56"/>
  <c r="G63" i="56"/>
  <c r="F63" i="56"/>
  <c r="H62" i="56"/>
  <c r="G62" i="56"/>
  <c r="F62" i="56"/>
  <c r="H61" i="56"/>
  <c r="G61" i="56"/>
  <c r="F61" i="56"/>
  <c r="H60" i="56"/>
  <c r="G60" i="56"/>
  <c r="F60" i="56"/>
  <c r="H59" i="56"/>
  <c r="G59" i="56"/>
  <c r="F59" i="56"/>
  <c r="H58" i="56"/>
  <c r="G58" i="56"/>
  <c r="F58" i="56"/>
  <c r="H57" i="56"/>
  <c r="G57" i="56"/>
  <c r="F57" i="56"/>
  <c r="H56" i="56"/>
  <c r="G56" i="56"/>
  <c r="F56" i="56"/>
  <c r="H55" i="56"/>
  <c r="G55" i="56"/>
  <c r="F55" i="56"/>
  <c r="H54" i="56"/>
  <c r="G54" i="56"/>
  <c r="F54" i="56"/>
  <c r="H53" i="56"/>
  <c r="G53" i="56"/>
  <c r="F53" i="56"/>
  <c r="H52" i="56"/>
  <c r="G52" i="56"/>
  <c r="F52" i="56"/>
  <c r="H51" i="56"/>
  <c r="G51" i="56"/>
  <c r="F51" i="56"/>
  <c r="H50" i="56"/>
  <c r="G50" i="56"/>
  <c r="F50" i="56"/>
  <c r="H49" i="56"/>
  <c r="G49" i="56"/>
  <c r="F49" i="56"/>
  <c r="H48" i="56"/>
  <c r="G48" i="56"/>
  <c r="F48" i="56"/>
  <c r="H47" i="56"/>
  <c r="G47" i="56"/>
  <c r="F47" i="56"/>
  <c r="H46" i="56"/>
  <c r="G46" i="56"/>
  <c r="F46" i="56"/>
  <c r="H45" i="56"/>
  <c r="G45" i="56"/>
  <c r="F45" i="56"/>
  <c r="H44" i="56"/>
  <c r="G44" i="56"/>
  <c r="F44" i="56"/>
  <c r="H43" i="56"/>
  <c r="G43" i="56"/>
  <c r="F43" i="56"/>
  <c r="H42" i="56"/>
  <c r="G42" i="56"/>
  <c r="F42" i="56"/>
  <c r="H41" i="56"/>
  <c r="G41" i="56"/>
  <c r="F41" i="56"/>
  <c r="H40" i="56"/>
  <c r="G40" i="56"/>
  <c r="F40" i="56"/>
  <c r="H39" i="56"/>
  <c r="G39" i="56"/>
  <c r="F39" i="56"/>
  <c r="H38" i="56"/>
  <c r="G38" i="56"/>
  <c r="F38" i="56"/>
  <c r="H37" i="56"/>
  <c r="G37" i="56"/>
  <c r="F37" i="56"/>
  <c r="H36" i="56"/>
  <c r="G36" i="56"/>
  <c r="F36" i="56"/>
  <c r="H35" i="56"/>
  <c r="G35" i="56"/>
  <c r="F35" i="56"/>
  <c r="H34" i="56"/>
  <c r="G34" i="56"/>
  <c r="F34" i="56"/>
  <c r="H33" i="56"/>
  <c r="G33" i="56"/>
  <c r="F33" i="56"/>
  <c r="H32" i="56"/>
  <c r="G32" i="56"/>
  <c r="F32" i="56"/>
  <c r="H31" i="56"/>
  <c r="G31" i="56"/>
  <c r="F31" i="56"/>
  <c r="H30" i="56"/>
  <c r="G30" i="56"/>
  <c r="F30" i="56"/>
  <c r="H29" i="56"/>
  <c r="G29" i="56"/>
  <c r="F29" i="56"/>
  <c r="H28" i="56"/>
  <c r="G28" i="56"/>
  <c r="F28" i="56"/>
  <c r="H27" i="56"/>
  <c r="G27" i="56"/>
  <c r="F27" i="56"/>
  <c r="H26" i="56"/>
  <c r="G26" i="56"/>
  <c r="F26" i="56"/>
  <c r="H25" i="56"/>
  <c r="G25" i="56"/>
  <c r="F25" i="56"/>
  <c r="H24" i="56"/>
  <c r="G24" i="56"/>
  <c r="F24" i="56"/>
  <c r="H23" i="56"/>
  <c r="G23" i="56"/>
  <c r="F23" i="56"/>
  <c r="H22" i="56"/>
  <c r="G22" i="56"/>
  <c r="F22" i="56"/>
  <c r="H21" i="56"/>
  <c r="G21" i="56"/>
  <c r="F21" i="56"/>
  <c r="H20" i="56"/>
  <c r="G20" i="56"/>
  <c r="F20" i="56"/>
  <c r="E19" i="56"/>
  <c r="H19" i="56" s="1"/>
  <c r="H18" i="56"/>
  <c r="G18" i="56"/>
  <c r="F18" i="56"/>
  <c r="H17" i="56"/>
  <c r="G17" i="56"/>
  <c r="F17" i="56"/>
  <c r="H16" i="56"/>
  <c r="G16" i="56"/>
  <c r="F16" i="56"/>
  <c r="H15" i="56"/>
  <c r="G15" i="56"/>
  <c r="F15" i="56"/>
  <c r="H14" i="56"/>
  <c r="G14" i="56"/>
  <c r="F14" i="56"/>
  <c r="H13" i="56"/>
  <c r="G13" i="56"/>
  <c r="F13" i="56"/>
  <c r="H12" i="56"/>
  <c r="G12" i="56"/>
  <c r="F12" i="56"/>
  <c r="H11" i="56"/>
  <c r="G11" i="56"/>
  <c r="F11" i="56"/>
  <c r="E5" i="56"/>
  <c r="E4" i="56"/>
  <c r="E4" i="55"/>
  <c r="G182" i="55"/>
  <c r="H181" i="55"/>
  <c r="G181" i="55"/>
  <c r="F181" i="55"/>
  <c r="H180" i="55"/>
  <c r="G180" i="55"/>
  <c r="F180" i="55"/>
  <c r="H179" i="55"/>
  <c r="G179" i="55"/>
  <c r="F179" i="55"/>
  <c r="H178" i="55"/>
  <c r="G178" i="55"/>
  <c r="F178" i="55"/>
  <c r="H177" i="55"/>
  <c r="G177" i="55"/>
  <c r="F177" i="55"/>
  <c r="H176" i="55"/>
  <c r="G176" i="55"/>
  <c r="F176" i="55"/>
  <c r="H175" i="55"/>
  <c r="G175" i="55"/>
  <c r="F175" i="55"/>
  <c r="H174" i="55"/>
  <c r="G174" i="55"/>
  <c r="F174" i="55"/>
  <c r="H173" i="55"/>
  <c r="G173" i="55"/>
  <c r="F173" i="55"/>
  <c r="H172" i="55"/>
  <c r="G172" i="55"/>
  <c r="F172" i="55"/>
  <c r="H171" i="55"/>
  <c r="G171" i="55"/>
  <c r="F171" i="55"/>
  <c r="H170" i="55"/>
  <c r="G170" i="55"/>
  <c r="F170" i="55"/>
  <c r="H169" i="55"/>
  <c r="G169" i="55"/>
  <c r="F169" i="55"/>
  <c r="H168" i="55"/>
  <c r="G168" i="55"/>
  <c r="F168" i="55"/>
  <c r="H167" i="55"/>
  <c r="G167" i="55"/>
  <c r="F167" i="55"/>
  <c r="H166" i="55"/>
  <c r="G166" i="55"/>
  <c r="F166" i="55"/>
  <c r="H165" i="55"/>
  <c r="G165" i="55"/>
  <c r="F165" i="55"/>
  <c r="H164" i="55"/>
  <c r="G164" i="55"/>
  <c r="F164" i="55"/>
  <c r="H163" i="55"/>
  <c r="G163" i="55"/>
  <c r="F163" i="55"/>
  <c r="H162" i="55"/>
  <c r="G162" i="55"/>
  <c r="F162" i="55"/>
  <c r="H161" i="55"/>
  <c r="G161" i="55"/>
  <c r="F161" i="55"/>
  <c r="H160" i="55"/>
  <c r="G160" i="55"/>
  <c r="F160" i="55"/>
  <c r="H159" i="55"/>
  <c r="G159" i="55"/>
  <c r="F159" i="55"/>
  <c r="H158" i="55"/>
  <c r="G158" i="55"/>
  <c r="F158" i="55"/>
  <c r="H157" i="55"/>
  <c r="G157" i="55"/>
  <c r="F157" i="55"/>
  <c r="H156" i="55"/>
  <c r="G156" i="55"/>
  <c r="F156" i="55"/>
  <c r="H155" i="55"/>
  <c r="G155" i="55"/>
  <c r="F155" i="55"/>
  <c r="H154" i="55"/>
  <c r="G154" i="55"/>
  <c r="F154" i="55"/>
  <c r="H153" i="55"/>
  <c r="G153" i="55"/>
  <c r="F153" i="55"/>
  <c r="H152" i="55"/>
  <c r="G152" i="55"/>
  <c r="F152" i="55"/>
  <c r="H151" i="55"/>
  <c r="G151" i="55"/>
  <c r="F151" i="55"/>
  <c r="H150" i="55"/>
  <c r="G150" i="55"/>
  <c r="F150" i="55"/>
  <c r="H149" i="55"/>
  <c r="G149" i="55"/>
  <c r="F149" i="55"/>
  <c r="H148" i="55"/>
  <c r="G148" i="55"/>
  <c r="F148" i="55"/>
  <c r="H147" i="55"/>
  <c r="G147" i="55"/>
  <c r="F147" i="55"/>
  <c r="H146" i="55"/>
  <c r="G146" i="55"/>
  <c r="F146" i="55"/>
  <c r="H145" i="55"/>
  <c r="G145" i="55"/>
  <c r="F145" i="55"/>
  <c r="H144" i="55"/>
  <c r="G144" i="55"/>
  <c r="F144" i="55"/>
  <c r="H143" i="55"/>
  <c r="G143" i="55"/>
  <c r="F143" i="55"/>
  <c r="H142" i="55"/>
  <c r="G142" i="55"/>
  <c r="F142" i="55"/>
  <c r="H141" i="55"/>
  <c r="G141" i="55"/>
  <c r="F141" i="55"/>
  <c r="H140" i="55"/>
  <c r="G140" i="55"/>
  <c r="F140" i="55"/>
  <c r="H139" i="55"/>
  <c r="G139" i="55"/>
  <c r="F139" i="55"/>
  <c r="H138" i="55"/>
  <c r="G138" i="55"/>
  <c r="F138" i="55"/>
  <c r="H137" i="55"/>
  <c r="G137" i="55"/>
  <c r="F137" i="55"/>
  <c r="H136" i="55"/>
  <c r="G136" i="55"/>
  <c r="F136" i="55"/>
  <c r="H135" i="55"/>
  <c r="G135" i="55"/>
  <c r="F135" i="55"/>
  <c r="H134" i="55"/>
  <c r="G134" i="55"/>
  <c r="F134" i="55"/>
  <c r="H133" i="55"/>
  <c r="G133" i="55"/>
  <c r="F133" i="55"/>
  <c r="H132" i="55"/>
  <c r="G132" i="55"/>
  <c r="F132" i="55"/>
  <c r="H131" i="55"/>
  <c r="G131" i="55"/>
  <c r="F131" i="55"/>
  <c r="H130" i="55"/>
  <c r="G130" i="55"/>
  <c r="F130" i="55"/>
  <c r="H129" i="55"/>
  <c r="G129" i="55"/>
  <c r="F129" i="55"/>
  <c r="H128" i="55"/>
  <c r="G128" i="55"/>
  <c r="F128" i="55"/>
  <c r="H127" i="55"/>
  <c r="G127" i="55"/>
  <c r="F127" i="55"/>
  <c r="H126" i="55"/>
  <c r="G126" i="55"/>
  <c r="F126" i="55"/>
  <c r="H125" i="55"/>
  <c r="G125" i="55"/>
  <c r="F125" i="55"/>
  <c r="H124" i="55"/>
  <c r="G124" i="55"/>
  <c r="F124" i="55"/>
  <c r="H123" i="55"/>
  <c r="G123" i="55"/>
  <c r="F123" i="55"/>
  <c r="H122" i="55"/>
  <c r="G122" i="55"/>
  <c r="F122" i="55"/>
  <c r="H121" i="55"/>
  <c r="G121" i="55"/>
  <c r="F121" i="55"/>
  <c r="H120" i="55"/>
  <c r="G120" i="55"/>
  <c r="F120" i="55"/>
  <c r="H119" i="55"/>
  <c r="G119" i="55"/>
  <c r="F119" i="55"/>
  <c r="H118" i="55"/>
  <c r="G118" i="55"/>
  <c r="F118" i="55"/>
  <c r="H117" i="55"/>
  <c r="G117" i="55"/>
  <c r="F117" i="55"/>
  <c r="H116" i="55"/>
  <c r="G116" i="55"/>
  <c r="F116" i="55"/>
  <c r="H115" i="55"/>
  <c r="G115" i="55"/>
  <c r="F115" i="55"/>
  <c r="H114" i="55"/>
  <c r="G114" i="55"/>
  <c r="F114" i="55"/>
  <c r="H113" i="55"/>
  <c r="G113" i="55"/>
  <c r="F113" i="55"/>
  <c r="H112" i="55"/>
  <c r="G112" i="55"/>
  <c r="F112" i="55"/>
  <c r="H111" i="55"/>
  <c r="G111" i="55"/>
  <c r="F111" i="55"/>
  <c r="H110" i="55"/>
  <c r="G110" i="55"/>
  <c r="F110" i="55"/>
  <c r="H109" i="55"/>
  <c r="G109" i="55"/>
  <c r="F109" i="55"/>
  <c r="H108" i="55"/>
  <c r="G108" i="55"/>
  <c r="F108" i="55"/>
  <c r="H107" i="55"/>
  <c r="G107" i="55"/>
  <c r="F107" i="55"/>
  <c r="H106" i="55"/>
  <c r="G106" i="55"/>
  <c r="F106" i="55"/>
  <c r="H105" i="55"/>
  <c r="G105" i="55"/>
  <c r="F105" i="55"/>
  <c r="H104" i="55"/>
  <c r="G104" i="55"/>
  <c r="F104" i="55"/>
  <c r="H103" i="55"/>
  <c r="G103" i="55"/>
  <c r="F103" i="55"/>
  <c r="H102" i="55"/>
  <c r="G102" i="55"/>
  <c r="F102" i="55"/>
  <c r="H101" i="55"/>
  <c r="G101" i="55"/>
  <c r="F101" i="55"/>
  <c r="H100" i="55"/>
  <c r="G100" i="55"/>
  <c r="F100" i="55"/>
  <c r="H99" i="55"/>
  <c r="G99" i="55"/>
  <c r="F99" i="55"/>
  <c r="H98" i="55"/>
  <c r="G98" i="55"/>
  <c r="F98" i="55"/>
  <c r="H97" i="55"/>
  <c r="G97" i="55"/>
  <c r="F97" i="55"/>
  <c r="H96" i="55"/>
  <c r="G96" i="55"/>
  <c r="F96" i="55"/>
  <c r="H95" i="55"/>
  <c r="G95" i="55"/>
  <c r="F95" i="55"/>
  <c r="H94" i="55"/>
  <c r="G94" i="55"/>
  <c r="F94" i="55"/>
  <c r="H93" i="55"/>
  <c r="G93" i="55"/>
  <c r="F93" i="55"/>
  <c r="H92" i="55"/>
  <c r="G92" i="55"/>
  <c r="F92" i="55"/>
  <c r="H91" i="55"/>
  <c r="G91" i="55"/>
  <c r="F91" i="55"/>
  <c r="H90" i="55"/>
  <c r="G90" i="55"/>
  <c r="F90" i="55"/>
  <c r="H89" i="55"/>
  <c r="G89" i="55"/>
  <c r="F89" i="55"/>
  <c r="H88" i="55"/>
  <c r="G88" i="55"/>
  <c r="F88" i="55"/>
  <c r="H87" i="55"/>
  <c r="G87" i="55"/>
  <c r="F87" i="55"/>
  <c r="H86" i="55"/>
  <c r="G86" i="55"/>
  <c r="F86" i="55"/>
  <c r="H85" i="55"/>
  <c r="G85" i="55"/>
  <c r="F85" i="55"/>
  <c r="H84" i="55"/>
  <c r="G84" i="55"/>
  <c r="F84" i="55"/>
  <c r="H83" i="55"/>
  <c r="G83" i="55"/>
  <c r="F83" i="55"/>
  <c r="H82" i="55"/>
  <c r="G82" i="55"/>
  <c r="F82" i="55"/>
  <c r="H81" i="55"/>
  <c r="G81" i="55"/>
  <c r="F81" i="55"/>
  <c r="H80" i="55"/>
  <c r="G80" i="55"/>
  <c r="F80" i="55"/>
  <c r="H79" i="55"/>
  <c r="G79" i="55"/>
  <c r="F79" i="55"/>
  <c r="H78" i="55"/>
  <c r="G78" i="55"/>
  <c r="F78" i="55"/>
  <c r="H77" i="55"/>
  <c r="G77" i="55"/>
  <c r="F77" i="55"/>
  <c r="H76" i="55"/>
  <c r="G76" i="55"/>
  <c r="F76" i="55"/>
  <c r="H75" i="55"/>
  <c r="G75" i="55"/>
  <c r="F75" i="55"/>
  <c r="H74" i="55"/>
  <c r="G74" i="55"/>
  <c r="F74" i="55"/>
  <c r="H73" i="55"/>
  <c r="G73" i="55"/>
  <c r="F73" i="55"/>
  <c r="H72" i="55"/>
  <c r="G72" i="55"/>
  <c r="F72" i="55"/>
  <c r="H71" i="55"/>
  <c r="G71" i="55"/>
  <c r="F71" i="55"/>
  <c r="H70" i="55"/>
  <c r="G70" i="55"/>
  <c r="F70" i="55"/>
  <c r="H69" i="55"/>
  <c r="G69" i="55"/>
  <c r="F69" i="55"/>
  <c r="H68" i="55"/>
  <c r="G68" i="55"/>
  <c r="F68" i="55"/>
  <c r="H67" i="55"/>
  <c r="G67" i="55"/>
  <c r="F67" i="55"/>
  <c r="H66" i="55"/>
  <c r="G66" i="55"/>
  <c r="F66" i="55"/>
  <c r="H65" i="55"/>
  <c r="G65" i="55"/>
  <c r="F65" i="55"/>
  <c r="H64" i="55"/>
  <c r="G64" i="55"/>
  <c r="F64" i="55"/>
  <c r="H63" i="55"/>
  <c r="G63" i="55"/>
  <c r="F63" i="55"/>
  <c r="H62" i="55"/>
  <c r="G62" i="55"/>
  <c r="F62" i="55"/>
  <c r="H61" i="55"/>
  <c r="G61" i="55"/>
  <c r="F61" i="55"/>
  <c r="H60" i="55"/>
  <c r="G60" i="55"/>
  <c r="F60" i="55"/>
  <c r="H59" i="55"/>
  <c r="G59" i="55"/>
  <c r="F59" i="55"/>
  <c r="H58" i="55"/>
  <c r="G58" i="55"/>
  <c r="F58" i="55"/>
  <c r="H57" i="55"/>
  <c r="G57" i="55"/>
  <c r="F57" i="55"/>
  <c r="H56" i="55"/>
  <c r="G56" i="55"/>
  <c r="F56" i="55"/>
  <c r="H55" i="55"/>
  <c r="G55" i="55"/>
  <c r="F55" i="55"/>
  <c r="H54" i="55"/>
  <c r="G54" i="55"/>
  <c r="F54" i="55"/>
  <c r="H53" i="55"/>
  <c r="G53" i="55"/>
  <c r="F53" i="55"/>
  <c r="H52" i="55"/>
  <c r="G52" i="55"/>
  <c r="F52" i="55"/>
  <c r="H51" i="55"/>
  <c r="G51" i="55"/>
  <c r="F51" i="55"/>
  <c r="H50" i="55"/>
  <c r="G50" i="55"/>
  <c r="F50" i="55"/>
  <c r="H49" i="55"/>
  <c r="G49" i="55"/>
  <c r="F49" i="55"/>
  <c r="H48" i="55"/>
  <c r="G48" i="55"/>
  <c r="F48" i="55"/>
  <c r="H47" i="55"/>
  <c r="G47" i="55"/>
  <c r="F47" i="55"/>
  <c r="H46" i="55"/>
  <c r="G46" i="55"/>
  <c r="F46" i="55"/>
  <c r="H45" i="55"/>
  <c r="G45" i="55"/>
  <c r="F45" i="55"/>
  <c r="H44" i="55"/>
  <c r="G44" i="55"/>
  <c r="F44" i="55"/>
  <c r="H43" i="55"/>
  <c r="G43" i="55"/>
  <c r="F43" i="55"/>
  <c r="H42" i="55"/>
  <c r="G42" i="55"/>
  <c r="F42" i="55"/>
  <c r="H41" i="55"/>
  <c r="G41" i="55"/>
  <c r="F41" i="55"/>
  <c r="H40" i="55"/>
  <c r="G40" i="55"/>
  <c r="F40" i="55"/>
  <c r="H39" i="55"/>
  <c r="G39" i="55"/>
  <c r="F39" i="55"/>
  <c r="H38" i="55"/>
  <c r="G38" i="55"/>
  <c r="F38" i="55"/>
  <c r="H37" i="55"/>
  <c r="G37" i="55"/>
  <c r="F37" i="55"/>
  <c r="H36" i="55"/>
  <c r="G36" i="55"/>
  <c r="F36" i="55"/>
  <c r="H35" i="55"/>
  <c r="G35" i="55"/>
  <c r="F35" i="55"/>
  <c r="H34" i="55"/>
  <c r="G34" i="55"/>
  <c r="F34" i="55"/>
  <c r="H33" i="55"/>
  <c r="G33" i="55"/>
  <c r="F33" i="55"/>
  <c r="H32" i="55"/>
  <c r="G32" i="55"/>
  <c r="F32" i="55"/>
  <c r="H31" i="55"/>
  <c r="G31" i="55"/>
  <c r="F31" i="55"/>
  <c r="H30" i="55"/>
  <c r="G30" i="55"/>
  <c r="F30" i="55"/>
  <c r="H29" i="55"/>
  <c r="G29" i="55"/>
  <c r="F29" i="55"/>
  <c r="H28" i="55"/>
  <c r="G28" i="55"/>
  <c r="F28" i="55"/>
  <c r="H27" i="55"/>
  <c r="G27" i="55"/>
  <c r="F27" i="55"/>
  <c r="H26" i="55"/>
  <c r="G26" i="55"/>
  <c r="F26" i="55"/>
  <c r="H25" i="55"/>
  <c r="G25" i="55"/>
  <c r="F25" i="55"/>
  <c r="H24" i="55"/>
  <c r="G24" i="55"/>
  <c r="F24" i="55"/>
  <c r="H23" i="55"/>
  <c r="G23" i="55"/>
  <c r="F23" i="55"/>
  <c r="H22" i="55"/>
  <c r="G22" i="55"/>
  <c r="F22" i="55"/>
  <c r="H21" i="55"/>
  <c r="G21" i="55"/>
  <c r="F21" i="55"/>
  <c r="H20" i="55"/>
  <c r="G20" i="55"/>
  <c r="F20" i="55"/>
  <c r="E19" i="55"/>
  <c r="H19" i="55" s="1"/>
  <c r="H18" i="55"/>
  <c r="G18" i="55"/>
  <c r="F18" i="55"/>
  <c r="H17" i="55"/>
  <c r="G17" i="55"/>
  <c r="F17" i="55"/>
  <c r="H16" i="55"/>
  <c r="G16" i="55"/>
  <c r="F16" i="55"/>
  <c r="H15" i="55"/>
  <c r="G15" i="55"/>
  <c r="F15" i="55"/>
  <c r="H14" i="55"/>
  <c r="G14" i="55"/>
  <c r="F14" i="55"/>
  <c r="H13" i="55"/>
  <c r="G13" i="55"/>
  <c r="F13" i="55"/>
  <c r="H12" i="55"/>
  <c r="G12" i="55"/>
  <c r="F12" i="55"/>
  <c r="H11" i="55"/>
  <c r="G11" i="55"/>
  <c r="F11" i="55"/>
  <c r="E5" i="55"/>
  <c r="G182" i="54"/>
  <c r="H181" i="54"/>
  <c r="G181" i="54"/>
  <c r="F181" i="54"/>
  <c r="H180" i="54"/>
  <c r="G180" i="54"/>
  <c r="F180" i="54"/>
  <c r="H179" i="54"/>
  <c r="G179" i="54"/>
  <c r="F179" i="54"/>
  <c r="H178" i="54"/>
  <c r="G178" i="54"/>
  <c r="F178" i="54"/>
  <c r="H177" i="54"/>
  <c r="G177" i="54"/>
  <c r="F177" i="54"/>
  <c r="H176" i="54"/>
  <c r="G176" i="54"/>
  <c r="F176" i="54"/>
  <c r="H175" i="54"/>
  <c r="G175" i="54"/>
  <c r="F175" i="54"/>
  <c r="H174" i="54"/>
  <c r="G174" i="54"/>
  <c r="F174" i="54"/>
  <c r="H173" i="54"/>
  <c r="G173" i="54"/>
  <c r="F173" i="54"/>
  <c r="H172" i="54"/>
  <c r="G172" i="54"/>
  <c r="F172" i="54"/>
  <c r="H171" i="54"/>
  <c r="G171" i="54"/>
  <c r="F171" i="54"/>
  <c r="H170" i="54"/>
  <c r="G170" i="54"/>
  <c r="F170" i="54"/>
  <c r="H169" i="54"/>
  <c r="G169" i="54"/>
  <c r="F169" i="54"/>
  <c r="H168" i="54"/>
  <c r="G168" i="54"/>
  <c r="F168" i="54"/>
  <c r="H167" i="54"/>
  <c r="G167" i="54"/>
  <c r="F167" i="54"/>
  <c r="H166" i="54"/>
  <c r="G166" i="54"/>
  <c r="F166" i="54"/>
  <c r="H165" i="54"/>
  <c r="G165" i="54"/>
  <c r="F165" i="54"/>
  <c r="H164" i="54"/>
  <c r="G164" i="54"/>
  <c r="F164" i="54"/>
  <c r="H163" i="54"/>
  <c r="G163" i="54"/>
  <c r="F163" i="54"/>
  <c r="H162" i="54"/>
  <c r="G162" i="54"/>
  <c r="F162" i="54"/>
  <c r="H161" i="54"/>
  <c r="G161" i="54"/>
  <c r="F161" i="54"/>
  <c r="H160" i="54"/>
  <c r="G160" i="54"/>
  <c r="F160" i="54"/>
  <c r="H159" i="54"/>
  <c r="G159" i="54"/>
  <c r="F159" i="54"/>
  <c r="H158" i="54"/>
  <c r="G158" i="54"/>
  <c r="F158" i="54"/>
  <c r="H157" i="54"/>
  <c r="G157" i="54"/>
  <c r="F157" i="54"/>
  <c r="H156" i="54"/>
  <c r="G156" i="54"/>
  <c r="F156" i="54"/>
  <c r="H155" i="54"/>
  <c r="G155" i="54"/>
  <c r="F155" i="54"/>
  <c r="H154" i="54"/>
  <c r="G154" i="54"/>
  <c r="F154" i="54"/>
  <c r="H153" i="54"/>
  <c r="G153" i="54"/>
  <c r="F153" i="54"/>
  <c r="H152" i="54"/>
  <c r="G152" i="54"/>
  <c r="F152" i="54"/>
  <c r="H151" i="54"/>
  <c r="G151" i="54"/>
  <c r="F151" i="54"/>
  <c r="H150" i="54"/>
  <c r="G150" i="54"/>
  <c r="F150" i="54"/>
  <c r="H149" i="54"/>
  <c r="G149" i="54"/>
  <c r="F149" i="54"/>
  <c r="H148" i="54"/>
  <c r="G148" i="54"/>
  <c r="F148" i="54"/>
  <c r="H147" i="54"/>
  <c r="G147" i="54"/>
  <c r="F147" i="54"/>
  <c r="H146" i="54"/>
  <c r="G146" i="54"/>
  <c r="F146" i="54"/>
  <c r="H145" i="54"/>
  <c r="G145" i="54"/>
  <c r="F145" i="54"/>
  <c r="H144" i="54"/>
  <c r="G144" i="54"/>
  <c r="F144" i="54"/>
  <c r="H143" i="54"/>
  <c r="G143" i="54"/>
  <c r="F143" i="54"/>
  <c r="H142" i="54"/>
  <c r="G142" i="54"/>
  <c r="F142" i="54"/>
  <c r="H141" i="54"/>
  <c r="G141" i="54"/>
  <c r="F141" i="54"/>
  <c r="H140" i="54"/>
  <c r="G140" i="54"/>
  <c r="F140" i="54"/>
  <c r="H139" i="54"/>
  <c r="G139" i="54"/>
  <c r="F139" i="54"/>
  <c r="H138" i="54"/>
  <c r="G138" i="54"/>
  <c r="F138" i="54"/>
  <c r="H137" i="54"/>
  <c r="G137" i="54"/>
  <c r="F137" i="54"/>
  <c r="H136" i="54"/>
  <c r="G136" i="54"/>
  <c r="F136" i="54"/>
  <c r="H135" i="54"/>
  <c r="G135" i="54"/>
  <c r="F135" i="54"/>
  <c r="H134" i="54"/>
  <c r="G134" i="54"/>
  <c r="F134" i="54"/>
  <c r="H133" i="54"/>
  <c r="G133" i="54"/>
  <c r="F133" i="54"/>
  <c r="H132" i="54"/>
  <c r="G132" i="54"/>
  <c r="F132" i="54"/>
  <c r="H131" i="54"/>
  <c r="G131" i="54"/>
  <c r="F131" i="54"/>
  <c r="H130" i="54"/>
  <c r="G130" i="54"/>
  <c r="F130" i="54"/>
  <c r="H129" i="54"/>
  <c r="G129" i="54"/>
  <c r="F129" i="54"/>
  <c r="H128" i="54"/>
  <c r="G128" i="54"/>
  <c r="F128" i="54"/>
  <c r="H127" i="54"/>
  <c r="G127" i="54"/>
  <c r="F127" i="54"/>
  <c r="H126" i="54"/>
  <c r="G126" i="54"/>
  <c r="F126" i="54"/>
  <c r="H125" i="54"/>
  <c r="G125" i="54"/>
  <c r="F125" i="54"/>
  <c r="H124" i="54"/>
  <c r="G124" i="54"/>
  <c r="F124" i="54"/>
  <c r="H123" i="54"/>
  <c r="G123" i="54"/>
  <c r="F123" i="54"/>
  <c r="H122" i="54"/>
  <c r="G122" i="54"/>
  <c r="F122" i="54"/>
  <c r="H121" i="54"/>
  <c r="G121" i="54"/>
  <c r="F121" i="54"/>
  <c r="H120" i="54"/>
  <c r="G120" i="54"/>
  <c r="F120" i="54"/>
  <c r="H119" i="54"/>
  <c r="G119" i="54"/>
  <c r="F119" i="54"/>
  <c r="H118" i="54"/>
  <c r="G118" i="54"/>
  <c r="F118" i="54"/>
  <c r="H117" i="54"/>
  <c r="G117" i="54"/>
  <c r="F117" i="54"/>
  <c r="H116" i="54"/>
  <c r="G116" i="54"/>
  <c r="F116" i="54"/>
  <c r="H115" i="54"/>
  <c r="G115" i="54"/>
  <c r="F115" i="54"/>
  <c r="H114" i="54"/>
  <c r="G114" i="54"/>
  <c r="F114" i="54"/>
  <c r="H113" i="54"/>
  <c r="G113" i="54"/>
  <c r="F113" i="54"/>
  <c r="H112" i="54"/>
  <c r="G112" i="54"/>
  <c r="F112" i="54"/>
  <c r="H111" i="54"/>
  <c r="G111" i="54"/>
  <c r="F111" i="54"/>
  <c r="H110" i="54"/>
  <c r="G110" i="54"/>
  <c r="F110" i="54"/>
  <c r="H109" i="54"/>
  <c r="G109" i="54"/>
  <c r="F109" i="54"/>
  <c r="H108" i="54"/>
  <c r="G108" i="54"/>
  <c r="F108" i="54"/>
  <c r="H107" i="54"/>
  <c r="G107" i="54"/>
  <c r="F107" i="54"/>
  <c r="H106" i="54"/>
  <c r="G106" i="54"/>
  <c r="F106" i="54"/>
  <c r="H105" i="54"/>
  <c r="G105" i="54"/>
  <c r="F105" i="54"/>
  <c r="H104" i="54"/>
  <c r="G104" i="54"/>
  <c r="F104" i="54"/>
  <c r="H103" i="54"/>
  <c r="G103" i="54"/>
  <c r="F103" i="54"/>
  <c r="H102" i="54"/>
  <c r="G102" i="54"/>
  <c r="F102" i="54"/>
  <c r="H101" i="54"/>
  <c r="G101" i="54"/>
  <c r="F101" i="54"/>
  <c r="H100" i="54"/>
  <c r="G100" i="54"/>
  <c r="F100" i="54"/>
  <c r="H99" i="54"/>
  <c r="G99" i="54"/>
  <c r="F99" i="54"/>
  <c r="H98" i="54"/>
  <c r="G98" i="54"/>
  <c r="F98" i="54"/>
  <c r="H97" i="54"/>
  <c r="G97" i="54"/>
  <c r="F97" i="54"/>
  <c r="H96" i="54"/>
  <c r="G96" i="54"/>
  <c r="F96" i="54"/>
  <c r="H95" i="54"/>
  <c r="G95" i="54"/>
  <c r="F95" i="54"/>
  <c r="H94" i="54"/>
  <c r="G94" i="54"/>
  <c r="F94" i="54"/>
  <c r="H93" i="54"/>
  <c r="G93" i="54"/>
  <c r="F93" i="54"/>
  <c r="H92" i="54"/>
  <c r="G92" i="54"/>
  <c r="F92" i="54"/>
  <c r="H91" i="54"/>
  <c r="G91" i="54"/>
  <c r="F91" i="54"/>
  <c r="H90" i="54"/>
  <c r="G90" i="54"/>
  <c r="F90" i="54"/>
  <c r="H89" i="54"/>
  <c r="G89" i="54"/>
  <c r="F89" i="54"/>
  <c r="H88" i="54"/>
  <c r="G88" i="54"/>
  <c r="F88" i="54"/>
  <c r="H87" i="54"/>
  <c r="G87" i="54"/>
  <c r="F87" i="54"/>
  <c r="H86" i="54"/>
  <c r="G86" i="54"/>
  <c r="F86" i="54"/>
  <c r="H85" i="54"/>
  <c r="G85" i="54"/>
  <c r="F85" i="54"/>
  <c r="H84" i="54"/>
  <c r="G84" i="54"/>
  <c r="F84" i="54"/>
  <c r="H83" i="54"/>
  <c r="G83" i="54"/>
  <c r="F83" i="54"/>
  <c r="H82" i="54"/>
  <c r="G82" i="54"/>
  <c r="F82" i="54"/>
  <c r="H81" i="54"/>
  <c r="G81" i="54"/>
  <c r="F81" i="54"/>
  <c r="H80" i="54"/>
  <c r="G80" i="54"/>
  <c r="F80" i="54"/>
  <c r="H79" i="54"/>
  <c r="G79" i="54"/>
  <c r="F79" i="54"/>
  <c r="H78" i="54"/>
  <c r="G78" i="54"/>
  <c r="F78" i="54"/>
  <c r="H77" i="54"/>
  <c r="G77" i="54"/>
  <c r="F77" i="54"/>
  <c r="H76" i="54"/>
  <c r="G76" i="54"/>
  <c r="F76" i="54"/>
  <c r="H75" i="54"/>
  <c r="G75" i="54"/>
  <c r="F75" i="54"/>
  <c r="H74" i="54"/>
  <c r="G74" i="54"/>
  <c r="F74" i="54"/>
  <c r="H73" i="54"/>
  <c r="G73" i="54"/>
  <c r="F73" i="54"/>
  <c r="H72" i="54"/>
  <c r="G72" i="54"/>
  <c r="F72" i="54"/>
  <c r="H71" i="54"/>
  <c r="G71" i="54"/>
  <c r="F71" i="54"/>
  <c r="H70" i="54"/>
  <c r="G70" i="54"/>
  <c r="F70" i="54"/>
  <c r="H69" i="54"/>
  <c r="G69" i="54"/>
  <c r="F69" i="54"/>
  <c r="H68" i="54"/>
  <c r="G68" i="54"/>
  <c r="F68" i="54"/>
  <c r="H67" i="54"/>
  <c r="G67" i="54"/>
  <c r="F67" i="54"/>
  <c r="H66" i="54"/>
  <c r="G66" i="54"/>
  <c r="F66" i="54"/>
  <c r="H65" i="54"/>
  <c r="G65" i="54"/>
  <c r="F65" i="54"/>
  <c r="H64" i="54"/>
  <c r="G64" i="54"/>
  <c r="F64" i="54"/>
  <c r="H63" i="54"/>
  <c r="G63" i="54"/>
  <c r="F63" i="54"/>
  <c r="H62" i="54"/>
  <c r="G62" i="54"/>
  <c r="F62" i="54"/>
  <c r="H61" i="54"/>
  <c r="G61" i="54"/>
  <c r="F61" i="54"/>
  <c r="H60" i="54"/>
  <c r="G60" i="54"/>
  <c r="F60" i="54"/>
  <c r="H59" i="54"/>
  <c r="G59" i="54"/>
  <c r="F59" i="54"/>
  <c r="H58" i="54"/>
  <c r="G58" i="54"/>
  <c r="F58" i="54"/>
  <c r="H57" i="54"/>
  <c r="G57" i="54"/>
  <c r="F57" i="54"/>
  <c r="H56" i="54"/>
  <c r="G56" i="54"/>
  <c r="F56" i="54"/>
  <c r="H55" i="54"/>
  <c r="G55" i="54"/>
  <c r="F55" i="54"/>
  <c r="H54" i="54"/>
  <c r="G54" i="54"/>
  <c r="F54" i="54"/>
  <c r="H53" i="54"/>
  <c r="G53" i="54"/>
  <c r="F53" i="54"/>
  <c r="H52" i="54"/>
  <c r="G52" i="54"/>
  <c r="F52" i="54"/>
  <c r="H51" i="54"/>
  <c r="G51" i="54"/>
  <c r="F51" i="54"/>
  <c r="H50" i="54"/>
  <c r="G50" i="54"/>
  <c r="F50" i="54"/>
  <c r="H49" i="54"/>
  <c r="G49" i="54"/>
  <c r="F49" i="54"/>
  <c r="H48" i="54"/>
  <c r="G48" i="54"/>
  <c r="F48" i="54"/>
  <c r="H47" i="54"/>
  <c r="G47" i="54"/>
  <c r="F47" i="54"/>
  <c r="H46" i="54"/>
  <c r="G46" i="54"/>
  <c r="F46" i="54"/>
  <c r="H45" i="54"/>
  <c r="G45" i="54"/>
  <c r="F45" i="54"/>
  <c r="H44" i="54"/>
  <c r="G44" i="54"/>
  <c r="F44" i="54"/>
  <c r="H43" i="54"/>
  <c r="G43" i="54"/>
  <c r="F43" i="54"/>
  <c r="H42" i="54"/>
  <c r="G42" i="54"/>
  <c r="F42" i="54"/>
  <c r="H41" i="54"/>
  <c r="G41" i="54"/>
  <c r="F41" i="54"/>
  <c r="H40" i="54"/>
  <c r="G40" i="54"/>
  <c r="F40" i="54"/>
  <c r="H39" i="54"/>
  <c r="G39" i="54"/>
  <c r="F39" i="54"/>
  <c r="H38" i="54"/>
  <c r="G38" i="54"/>
  <c r="F38" i="54"/>
  <c r="H37" i="54"/>
  <c r="G37" i="54"/>
  <c r="F37" i="54"/>
  <c r="H36" i="54"/>
  <c r="G36" i="54"/>
  <c r="F36" i="54"/>
  <c r="H35" i="54"/>
  <c r="G35" i="54"/>
  <c r="F35" i="54"/>
  <c r="H34" i="54"/>
  <c r="G34" i="54"/>
  <c r="F34" i="54"/>
  <c r="H33" i="54"/>
  <c r="G33" i="54"/>
  <c r="F33" i="54"/>
  <c r="H32" i="54"/>
  <c r="G32" i="54"/>
  <c r="F32" i="54"/>
  <c r="H31" i="54"/>
  <c r="G31" i="54"/>
  <c r="F31" i="54"/>
  <c r="H30" i="54"/>
  <c r="G30" i="54"/>
  <c r="F30" i="54"/>
  <c r="H29" i="54"/>
  <c r="G29" i="54"/>
  <c r="F29" i="54"/>
  <c r="H28" i="54"/>
  <c r="G28" i="54"/>
  <c r="F28" i="54"/>
  <c r="H27" i="54"/>
  <c r="G27" i="54"/>
  <c r="F27" i="54"/>
  <c r="H26" i="54"/>
  <c r="G26" i="54"/>
  <c r="F26" i="54"/>
  <c r="H25" i="54"/>
  <c r="G25" i="54"/>
  <c r="F25" i="54"/>
  <c r="H24" i="54"/>
  <c r="G24" i="54"/>
  <c r="F24" i="54"/>
  <c r="H23" i="54"/>
  <c r="G23" i="54"/>
  <c r="F23" i="54"/>
  <c r="H22" i="54"/>
  <c r="G22" i="54"/>
  <c r="F22" i="54"/>
  <c r="H21" i="54"/>
  <c r="G21" i="54"/>
  <c r="F21" i="54"/>
  <c r="H20" i="54"/>
  <c r="G20" i="54"/>
  <c r="F20" i="54"/>
  <c r="E19" i="54"/>
  <c r="H19" i="54" s="1"/>
  <c r="H18" i="54"/>
  <c r="G18" i="54"/>
  <c r="F18" i="54"/>
  <c r="H17" i="54"/>
  <c r="G17" i="54"/>
  <c r="F17" i="54"/>
  <c r="H16" i="54"/>
  <c r="G16" i="54"/>
  <c r="F16" i="54"/>
  <c r="H15" i="54"/>
  <c r="G15" i="54"/>
  <c r="F15" i="54"/>
  <c r="H14" i="54"/>
  <c r="G14" i="54"/>
  <c r="F14" i="54"/>
  <c r="H13" i="54"/>
  <c r="G13" i="54"/>
  <c r="F13" i="54"/>
  <c r="H12" i="54"/>
  <c r="G12" i="54"/>
  <c r="F12" i="54"/>
  <c r="H11" i="54"/>
  <c r="G11" i="54"/>
  <c r="F11" i="54"/>
  <c r="E5" i="54"/>
  <c r="E4" i="54"/>
  <c r="E60" i="53"/>
  <c r="G19" i="55" l="1"/>
  <c r="H19" i="58"/>
  <c r="F19" i="55"/>
  <c r="G6" i="59"/>
  <c r="E6" i="58"/>
  <c r="F4" i="56"/>
  <c r="E6" i="54"/>
  <c r="F19" i="54"/>
  <c r="G19" i="54"/>
  <c r="G19" i="56"/>
  <c r="H19" i="57"/>
  <c r="F4" i="57"/>
  <c r="F4" i="58"/>
  <c r="F19" i="56"/>
  <c r="F19" i="58"/>
  <c r="E6" i="57"/>
  <c r="F19" i="57"/>
  <c r="E6" i="56"/>
  <c r="G6" i="56" s="1"/>
  <c r="F4" i="55"/>
  <c r="E6" i="55"/>
  <c r="F4" i="54"/>
  <c r="G182" i="53"/>
  <c r="H181" i="53"/>
  <c r="G181" i="53"/>
  <c r="F181" i="53"/>
  <c r="H180" i="53"/>
  <c r="G180" i="53"/>
  <c r="F180" i="53"/>
  <c r="H179" i="53"/>
  <c r="G179" i="53"/>
  <c r="F179" i="53"/>
  <c r="H178" i="53"/>
  <c r="G178" i="53"/>
  <c r="F178" i="53"/>
  <c r="H177" i="53"/>
  <c r="G177" i="53"/>
  <c r="F177" i="53"/>
  <c r="H176" i="53"/>
  <c r="G176" i="53"/>
  <c r="F176" i="53"/>
  <c r="H175" i="53"/>
  <c r="G175" i="53"/>
  <c r="F175" i="53"/>
  <c r="H174" i="53"/>
  <c r="G174" i="53"/>
  <c r="F174" i="53"/>
  <c r="H173" i="53"/>
  <c r="G173" i="53"/>
  <c r="F173" i="53"/>
  <c r="H172" i="53"/>
  <c r="G172" i="53"/>
  <c r="F172" i="53"/>
  <c r="H171" i="53"/>
  <c r="G171" i="53"/>
  <c r="F171" i="53"/>
  <c r="H170" i="53"/>
  <c r="G170" i="53"/>
  <c r="F170" i="53"/>
  <c r="H169" i="53"/>
  <c r="G169" i="53"/>
  <c r="F169" i="53"/>
  <c r="H168" i="53"/>
  <c r="G168" i="53"/>
  <c r="F168" i="53"/>
  <c r="H167" i="53"/>
  <c r="G167" i="53"/>
  <c r="F167" i="53"/>
  <c r="H166" i="53"/>
  <c r="G166" i="53"/>
  <c r="F166" i="53"/>
  <c r="H165" i="53"/>
  <c r="G165" i="53"/>
  <c r="F165" i="53"/>
  <c r="H164" i="53"/>
  <c r="G164" i="53"/>
  <c r="F164" i="53"/>
  <c r="H163" i="53"/>
  <c r="G163" i="53"/>
  <c r="F163" i="53"/>
  <c r="H162" i="53"/>
  <c r="G162" i="53"/>
  <c r="F162" i="53"/>
  <c r="H161" i="53"/>
  <c r="G161" i="53"/>
  <c r="F161" i="53"/>
  <c r="H160" i="53"/>
  <c r="G160" i="53"/>
  <c r="F160" i="53"/>
  <c r="H159" i="53"/>
  <c r="G159" i="53"/>
  <c r="F159" i="53"/>
  <c r="H158" i="53"/>
  <c r="G158" i="53"/>
  <c r="F158" i="53"/>
  <c r="H157" i="53"/>
  <c r="G157" i="53"/>
  <c r="F157" i="53"/>
  <c r="H156" i="53"/>
  <c r="G156" i="53"/>
  <c r="F156" i="53"/>
  <c r="H155" i="53"/>
  <c r="G155" i="53"/>
  <c r="F155" i="53"/>
  <c r="H154" i="53"/>
  <c r="G154" i="53"/>
  <c r="F154" i="53"/>
  <c r="H153" i="53"/>
  <c r="G153" i="53"/>
  <c r="F153" i="53"/>
  <c r="H152" i="53"/>
  <c r="G152" i="53"/>
  <c r="F152" i="53"/>
  <c r="H151" i="53"/>
  <c r="G151" i="53"/>
  <c r="F151" i="53"/>
  <c r="H150" i="53"/>
  <c r="G150" i="53"/>
  <c r="F150" i="53"/>
  <c r="H149" i="53"/>
  <c r="G149" i="53"/>
  <c r="F149" i="53"/>
  <c r="H148" i="53"/>
  <c r="G148" i="53"/>
  <c r="F148" i="53"/>
  <c r="H147" i="53"/>
  <c r="G147" i="53"/>
  <c r="F147" i="53"/>
  <c r="H146" i="53"/>
  <c r="G146" i="53"/>
  <c r="F146" i="53"/>
  <c r="H145" i="53"/>
  <c r="G145" i="53"/>
  <c r="F145" i="53"/>
  <c r="H144" i="53"/>
  <c r="G144" i="53"/>
  <c r="F144" i="53"/>
  <c r="H143" i="53"/>
  <c r="G143" i="53"/>
  <c r="F143" i="53"/>
  <c r="H142" i="53"/>
  <c r="G142" i="53"/>
  <c r="F142" i="53"/>
  <c r="H141" i="53"/>
  <c r="G141" i="53"/>
  <c r="F141" i="53"/>
  <c r="H140" i="53"/>
  <c r="G140" i="53"/>
  <c r="F140" i="53"/>
  <c r="H139" i="53"/>
  <c r="G139" i="53"/>
  <c r="F139" i="53"/>
  <c r="H138" i="53"/>
  <c r="G138" i="53"/>
  <c r="F138" i="53"/>
  <c r="H137" i="53"/>
  <c r="G137" i="53"/>
  <c r="F137" i="53"/>
  <c r="H136" i="53"/>
  <c r="G136" i="53"/>
  <c r="F136" i="53"/>
  <c r="H135" i="53"/>
  <c r="G135" i="53"/>
  <c r="F135" i="53"/>
  <c r="H134" i="53"/>
  <c r="G134" i="53"/>
  <c r="F134" i="53"/>
  <c r="H133" i="53"/>
  <c r="G133" i="53"/>
  <c r="F133" i="53"/>
  <c r="H132" i="53"/>
  <c r="G132" i="53"/>
  <c r="F132" i="53"/>
  <c r="H131" i="53"/>
  <c r="G131" i="53"/>
  <c r="F131" i="53"/>
  <c r="H130" i="53"/>
  <c r="G130" i="53"/>
  <c r="F130" i="53"/>
  <c r="H129" i="53"/>
  <c r="G129" i="53"/>
  <c r="F129" i="53"/>
  <c r="H128" i="53"/>
  <c r="G128" i="53"/>
  <c r="F128" i="53"/>
  <c r="H127" i="53"/>
  <c r="G127" i="53"/>
  <c r="F127" i="53"/>
  <c r="F126" i="53"/>
  <c r="H125" i="53"/>
  <c r="G125" i="53"/>
  <c r="F125" i="53"/>
  <c r="H124" i="53"/>
  <c r="G124" i="53"/>
  <c r="F124" i="53"/>
  <c r="H123" i="53"/>
  <c r="G123" i="53"/>
  <c r="F123" i="53"/>
  <c r="H122" i="53"/>
  <c r="G122" i="53"/>
  <c r="F122" i="53"/>
  <c r="H121" i="53"/>
  <c r="G121" i="53"/>
  <c r="F121" i="53"/>
  <c r="H120" i="53"/>
  <c r="G120" i="53"/>
  <c r="F120" i="53"/>
  <c r="H119" i="53"/>
  <c r="G119" i="53"/>
  <c r="F119" i="53"/>
  <c r="H118" i="53"/>
  <c r="G118" i="53"/>
  <c r="F118" i="53"/>
  <c r="H117" i="53"/>
  <c r="G117" i="53"/>
  <c r="F117" i="53"/>
  <c r="H116" i="53"/>
  <c r="G116" i="53"/>
  <c r="F116" i="53"/>
  <c r="H115" i="53"/>
  <c r="G115" i="53"/>
  <c r="F115" i="53"/>
  <c r="H114" i="53"/>
  <c r="G114" i="53"/>
  <c r="F114" i="53"/>
  <c r="H113" i="53"/>
  <c r="G113" i="53"/>
  <c r="F113" i="53"/>
  <c r="H112" i="53"/>
  <c r="G112" i="53"/>
  <c r="F112" i="53"/>
  <c r="H111" i="53"/>
  <c r="G111" i="53"/>
  <c r="F111" i="53"/>
  <c r="H110" i="53"/>
  <c r="G110" i="53"/>
  <c r="F110" i="53"/>
  <c r="H109" i="53"/>
  <c r="G109" i="53"/>
  <c r="F109" i="53"/>
  <c r="H108" i="53"/>
  <c r="G108" i="53"/>
  <c r="F108" i="53"/>
  <c r="H107" i="53"/>
  <c r="G107" i="53"/>
  <c r="F107" i="53"/>
  <c r="H106" i="53"/>
  <c r="G106" i="53"/>
  <c r="F106" i="53"/>
  <c r="H105" i="53"/>
  <c r="G105" i="53"/>
  <c r="F105" i="53"/>
  <c r="H104" i="53"/>
  <c r="G104" i="53"/>
  <c r="F104" i="53"/>
  <c r="H103" i="53"/>
  <c r="G103" i="53"/>
  <c r="F103" i="53"/>
  <c r="H102" i="53"/>
  <c r="G102" i="53"/>
  <c r="F102" i="53"/>
  <c r="H101" i="53"/>
  <c r="G101" i="53"/>
  <c r="F101" i="53"/>
  <c r="H100" i="53"/>
  <c r="G100" i="53"/>
  <c r="F100" i="53"/>
  <c r="H99" i="53"/>
  <c r="G99" i="53"/>
  <c r="F99" i="53"/>
  <c r="H98" i="53"/>
  <c r="G98" i="53"/>
  <c r="F98" i="53"/>
  <c r="H97" i="53"/>
  <c r="G97" i="53"/>
  <c r="F97" i="53"/>
  <c r="H96" i="53"/>
  <c r="G96" i="53"/>
  <c r="F96" i="53"/>
  <c r="H95" i="53"/>
  <c r="G95" i="53"/>
  <c r="F95" i="53"/>
  <c r="H94" i="53"/>
  <c r="G94" i="53"/>
  <c r="F94" i="53"/>
  <c r="H93" i="53"/>
  <c r="G93" i="53"/>
  <c r="F93" i="53"/>
  <c r="H92" i="53"/>
  <c r="G92" i="53"/>
  <c r="F92" i="53"/>
  <c r="H91" i="53"/>
  <c r="G91" i="53"/>
  <c r="F91" i="53"/>
  <c r="H90" i="53"/>
  <c r="G90" i="53"/>
  <c r="F90" i="53"/>
  <c r="H89" i="53"/>
  <c r="G89" i="53"/>
  <c r="F89" i="53"/>
  <c r="H88" i="53"/>
  <c r="G88" i="53"/>
  <c r="F88" i="53"/>
  <c r="H87" i="53"/>
  <c r="G87" i="53"/>
  <c r="F87" i="53"/>
  <c r="H86" i="53"/>
  <c r="G86" i="53"/>
  <c r="F86" i="53"/>
  <c r="H85" i="53"/>
  <c r="G85" i="53"/>
  <c r="F85" i="53"/>
  <c r="H84" i="53"/>
  <c r="G84" i="53"/>
  <c r="F84" i="53"/>
  <c r="H83" i="53"/>
  <c r="G83" i="53"/>
  <c r="F83" i="53"/>
  <c r="H82" i="53"/>
  <c r="G82" i="53"/>
  <c r="F82" i="53"/>
  <c r="H81" i="53"/>
  <c r="G81" i="53"/>
  <c r="F81" i="53"/>
  <c r="H80" i="53"/>
  <c r="G80" i="53"/>
  <c r="F80" i="53"/>
  <c r="H79" i="53"/>
  <c r="G79" i="53"/>
  <c r="F79" i="53"/>
  <c r="H78" i="53"/>
  <c r="G78" i="53"/>
  <c r="F78" i="53"/>
  <c r="H77" i="53"/>
  <c r="G77" i="53"/>
  <c r="F77" i="53"/>
  <c r="H76" i="53"/>
  <c r="G76" i="53"/>
  <c r="F76" i="53"/>
  <c r="H75" i="53"/>
  <c r="G75" i="53"/>
  <c r="F75" i="53"/>
  <c r="H74" i="53"/>
  <c r="G74" i="53"/>
  <c r="F74" i="53"/>
  <c r="H73" i="53"/>
  <c r="G73" i="53"/>
  <c r="F73" i="53"/>
  <c r="H72" i="53"/>
  <c r="G72" i="53"/>
  <c r="F72" i="53"/>
  <c r="H71" i="53"/>
  <c r="G71" i="53"/>
  <c r="F71" i="53"/>
  <c r="H70" i="53"/>
  <c r="G70" i="53"/>
  <c r="F70" i="53"/>
  <c r="H69" i="53"/>
  <c r="G69" i="53"/>
  <c r="F69" i="53"/>
  <c r="H68" i="53"/>
  <c r="G68" i="53"/>
  <c r="F68" i="53"/>
  <c r="H67" i="53"/>
  <c r="G67" i="53"/>
  <c r="F67" i="53"/>
  <c r="H66" i="53"/>
  <c r="G66" i="53"/>
  <c r="F66" i="53"/>
  <c r="H65" i="53"/>
  <c r="G65" i="53"/>
  <c r="F65" i="53"/>
  <c r="H64" i="53"/>
  <c r="G64" i="53"/>
  <c r="F64" i="53"/>
  <c r="H63" i="53"/>
  <c r="G63" i="53"/>
  <c r="F63" i="53"/>
  <c r="H62" i="53"/>
  <c r="G62" i="53"/>
  <c r="F62" i="53"/>
  <c r="H61" i="53"/>
  <c r="G61" i="53"/>
  <c r="F61" i="53"/>
  <c r="H60" i="53"/>
  <c r="G60" i="53"/>
  <c r="F60" i="53"/>
  <c r="H59" i="53"/>
  <c r="G59" i="53"/>
  <c r="F59" i="53"/>
  <c r="H58" i="53"/>
  <c r="G58" i="53"/>
  <c r="F58" i="53"/>
  <c r="H57" i="53"/>
  <c r="G57" i="53"/>
  <c r="F57" i="53"/>
  <c r="H56" i="53"/>
  <c r="G56" i="53"/>
  <c r="F56" i="53"/>
  <c r="H55" i="53"/>
  <c r="G55" i="53"/>
  <c r="F55" i="53"/>
  <c r="H54" i="53"/>
  <c r="G54" i="53"/>
  <c r="F54" i="53"/>
  <c r="H53" i="53"/>
  <c r="G53" i="53"/>
  <c r="F53" i="53"/>
  <c r="H52" i="53"/>
  <c r="G52" i="53"/>
  <c r="F52" i="53"/>
  <c r="H51" i="53"/>
  <c r="G51" i="53"/>
  <c r="F51" i="53"/>
  <c r="H50" i="53"/>
  <c r="G50" i="53"/>
  <c r="F50" i="53"/>
  <c r="H49" i="53"/>
  <c r="G49" i="53"/>
  <c r="F49" i="53"/>
  <c r="H48" i="53"/>
  <c r="G48" i="53"/>
  <c r="F48" i="53"/>
  <c r="H47" i="53"/>
  <c r="G47" i="53"/>
  <c r="F47" i="53"/>
  <c r="H46" i="53"/>
  <c r="G46" i="53"/>
  <c r="F46" i="53"/>
  <c r="H45" i="53"/>
  <c r="G45" i="53"/>
  <c r="F45" i="53"/>
  <c r="H44" i="53"/>
  <c r="G44" i="53"/>
  <c r="F44" i="53"/>
  <c r="H43" i="53"/>
  <c r="G43" i="53"/>
  <c r="F43" i="53"/>
  <c r="H42" i="53"/>
  <c r="G42" i="53"/>
  <c r="F42" i="53"/>
  <c r="H41" i="53"/>
  <c r="G41" i="53"/>
  <c r="F41" i="53"/>
  <c r="H40" i="53"/>
  <c r="G40" i="53"/>
  <c r="F40" i="53"/>
  <c r="H39" i="53"/>
  <c r="G39" i="53"/>
  <c r="F39" i="53"/>
  <c r="H38" i="53"/>
  <c r="G38" i="53"/>
  <c r="F38" i="53"/>
  <c r="H37" i="53"/>
  <c r="G37" i="53"/>
  <c r="F37" i="53"/>
  <c r="H36" i="53"/>
  <c r="G36" i="53"/>
  <c r="F36" i="53"/>
  <c r="H35" i="53"/>
  <c r="G35" i="53"/>
  <c r="F35" i="53"/>
  <c r="H34" i="53"/>
  <c r="G34" i="53"/>
  <c r="F34" i="53"/>
  <c r="H33" i="53"/>
  <c r="G33" i="53"/>
  <c r="F33" i="53"/>
  <c r="H32" i="53"/>
  <c r="G32" i="53"/>
  <c r="F32" i="53"/>
  <c r="H31" i="53"/>
  <c r="G31" i="53"/>
  <c r="F31" i="53"/>
  <c r="H30" i="53"/>
  <c r="G30" i="53"/>
  <c r="F30" i="53"/>
  <c r="H29" i="53"/>
  <c r="G29" i="53"/>
  <c r="F29" i="53"/>
  <c r="H28" i="53"/>
  <c r="G28" i="53"/>
  <c r="F28" i="53"/>
  <c r="H27" i="53"/>
  <c r="G27" i="53"/>
  <c r="F27" i="53"/>
  <c r="H26" i="53"/>
  <c r="G26" i="53"/>
  <c r="F26" i="53"/>
  <c r="H25" i="53"/>
  <c r="G25" i="53"/>
  <c r="F25" i="53"/>
  <c r="H24" i="53"/>
  <c r="G24" i="53"/>
  <c r="F24" i="53"/>
  <c r="H23" i="53"/>
  <c r="G23" i="53"/>
  <c r="F23" i="53"/>
  <c r="H22" i="53"/>
  <c r="G22" i="53"/>
  <c r="F22" i="53"/>
  <c r="H21" i="53"/>
  <c r="G21" i="53"/>
  <c r="F21" i="53"/>
  <c r="H20" i="53"/>
  <c r="G20" i="53"/>
  <c r="F20" i="53"/>
  <c r="E19" i="53"/>
  <c r="F19" i="53" s="1"/>
  <c r="H18" i="53"/>
  <c r="G18" i="53"/>
  <c r="F18" i="53"/>
  <c r="H17" i="53"/>
  <c r="G17" i="53"/>
  <c r="F17" i="53"/>
  <c r="H16" i="53"/>
  <c r="G16" i="53"/>
  <c r="F16" i="53"/>
  <c r="H15" i="53"/>
  <c r="G15" i="53"/>
  <c r="F15" i="53"/>
  <c r="H14" i="53"/>
  <c r="G14" i="53"/>
  <c r="F14" i="53"/>
  <c r="H13" i="53"/>
  <c r="G13" i="53"/>
  <c r="F13" i="53"/>
  <c r="H12" i="53"/>
  <c r="G12" i="53"/>
  <c r="F12" i="53"/>
  <c r="H11" i="53"/>
  <c r="G11" i="53"/>
  <c r="F11" i="53"/>
  <c r="E5" i="53"/>
  <c r="E4" i="53"/>
  <c r="K5" i="52"/>
  <c r="M5" i="52" s="1"/>
  <c r="K4" i="52"/>
  <c r="M4" i="52" s="1"/>
  <c r="F165" i="52"/>
  <c r="F163" i="52"/>
  <c r="F149" i="52"/>
  <c r="G65" i="52"/>
  <c r="H109" i="52"/>
  <c r="G182" i="52"/>
  <c r="H181" i="52"/>
  <c r="G181" i="52"/>
  <c r="F181" i="52"/>
  <c r="H180" i="52"/>
  <c r="G180" i="52"/>
  <c r="F180" i="52"/>
  <c r="H179" i="52"/>
  <c r="G179" i="52"/>
  <c r="F179" i="52"/>
  <c r="H178" i="52"/>
  <c r="G178" i="52"/>
  <c r="F178" i="52"/>
  <c r="H177" i="52"/>
  <c r="G177" i="52"/>
  <c r="F177" i="52"/>
  <c r="H176" i="52"/>
  <c r="G176" i="52"/>
  <c r="F176" i="52"/>
  <c r="H175" i="52"/>
  <c r="G175" i="52"/>
  <c r="F175" i="52"/>
  <c r="H174" i="52"/>
  <c r="G174" i="52"/>
  <c r="F174" i="52"/>
  <c r="H173" i="52"/>
  <c r="G173" i="52"/>
  <c r="F173" i="52"/>
  <c r="H172" i="52"/>
  <c r="G172" i="52"/>
  <c r="F172" i="52"/>
  <c r="H171" i="52"/>
  <c r="G171" i="52"/>
  <c r="F171" i="52"/>
  <c r="H170" i="52"/>
  <c r="G170" i="52"/>
  <c r="F170" i="52"/>
  <c r="H169" i="52"/>
  <c r="G169" i="52"/>
  <c r="F169" i="52"/>
  <c r="H168" i="52"/>
  <c r="G168" i="52"/>
  <c r="F168" i="52"/>
  <c r="H167" i="52"/>
  <c r="G167" i="52"/>
  <c r="F167" i="52"/>
  <c r="H166" i="52"/>
  <c r="G166" i="52"/>
  <c r="F166" i="52"/>
  <c r="H165" i="52"/>
  <c r="G165" i="52"/>
  <c r="H164" i="52"/>
  <c r="G164" i="52"/>
  <c r="F164" i="52"/>
  <c r="H163" i="52"/>
  <c r="G163" i="52"/>
  <c r="H162" i="52"/>
  <c r="G162" i="52"/>
  <c r="F162" i="52"/>
  <c r="H161" i="52"/>
  <c r="G161" i="52"/>
  <c r="F161" i="52"/>
  <c r="H160" i="52"/>
  <c r="G160" i="52"/>
  <c r="F160" i="52"/>
  <c r="H159" i="52"/>
  <c r="G159" i="52"/>
  <c r="F159" i="52"/>
  <c r="H158" i="52"/>
  <c r="G158" i="52"/>
  <c r="F158" i="52"/>
  <c r="H157" i="52"/>
  <c r="G157" i="52"/>
  <c r="F157" i="52"/>
  <c r="H156" i="52"/>
  <c r="G156" i="52"/>
  <c r="F156" i="52"/>
  <c r="H155" i="52"/>
  <c r="G155" i="52"/>
  <c r="F155" i="52"/>
  <c r="H154" i="52"/>
  <c r="G154" i="52"/>
  <c r="F154" i="52"/>
  <c r="H153" i="52"/>
  <c r="G153" i="52"/>
  <c r="F153" i="52"/>
  <c r="H152" i="52"/>
  <c r="G152" i="52"/>
  <c r="F152" i="52"/>
  <c r="H151" i="52"/>
  <c r="G151" i="52"/>
  <c r="F151" i="52"/>
  <c r="H150" i="52"/>
  <c r="G150" i="52"/>
  <c r="F150" i="52"/>
  <c r="H149" i="52"/>
  <c r="G149" i="52"/>
  <c r="H148" i="52"/>
  <c r="G148" i="52"/>
  <c r="F148" i="52"/>
  <c r="H147" i="52"/>
  <c r="G147" i="52"/>
  <c r="F147" i="52"/>
  <c r="H146" i="52"/>
  <c r="G146" i="52"/>
  <c r="F146" i="52"/>
  <c r="H145" i="52"/>
  <c r="G145" i="52"/>
  <c r="F145" i="52"/>
  <c r="H144" i="52"/>
  <c r="G144" i="52"/>
  <c r="F144" i="52"/>
  <c r="H143" i="52"/>
  <c r="G143" i="52"/>
  <c r="F143" i="52"/>
  <c r="H142" i="52"/>
  <c r="G142" i="52"/>
  <c r="F142" i="52"/>
  <c r="H141" i="52"/>
  <c r="G141" i="52"/>
  <c r="F141" i="52"/>
  <c r="H140" i="52"/>
  <c r="G140" i="52"/>
  <c r="F140" i="52"/>
  <c r="H139" i="52"/>
  <c r="G139" i="52"/>
  <c r="F139" i="52"/>
  <c r="H138" i="52"/>
  <c r="G138" i="52"/>
  <c r="F138" i="52"/>
  <c r="H137" i="52"/>
  <c r="G137" i="52"/>
  <c r="F137" i="52"/>
  <c r="H136" i="52"/>
  <c r="G136" i="52"/>
  <c r="F136" i="52"/>
  <c r="H135" i="52"/>
  <c r="G135" i="52"/>
  <c r="F135" i="52"/>
  <c r="H134" i="52"/>
  <c r="G134" i="52"/>
  <c r="F134" i="52"/>
  <c r="H133" i="52"/>
  <c r="G133" i="52"/>
  <c r="F133" i="52"/>
  <c r="H132" i="52"/>
  <c r="G132" i="52"/>
  <c r="F132" i="52"/>
  <c r="H131" i="52"/>
  <c r="G131" i="52"/>
  <c r="F131" i="52"/>
  <c r="H130" i="52"/>
  <c r="G130" i="52"/>
  <c r="F130" i="52"/>
  <c r="H129" i="52"/>
  <c r="G129" i="52"/>
  <c r="F129" i="52"/>
  <c r="H128" i="52"/>
  <c r="G128" i="52"/>
  <c r="F128" i="52"/>
  <c r="H127" i="52"/>
  <c r="G127" i="52"/>
  <c r="F127" i="52"/>
  <c r="E126" i="52"/>
  <c r="H126" i="52" s="1"/>
  <c r="H125" i="52"/>
  <c r="G125" i="52"/>
  <c r="F125" i="52"/>
  <c r="H124" i="52"/>
  <c r="G124" i="52"/>
  <c r="F124" i="52"/>
  <c r="H123" i="52"/>
  <c r="G123" i="52"/>
  <c r="F123" i="52"/>
  <c r="H122" i="52"/>
  <c r="G122" i="52"/>
  <c r="F122" i="52"/>
  <c r="H121" i="52"/>
  <c r="G121" i="52"/>
  <c r="F121" i="52"/>
  <c r="H120" i="52"/>
  <c r="G120" i="52"/>
  <c r="F120" i="52"/>
  <c r="H119" i="52"/>
  <c r="G119" i="52"/>
  <c r="F119" i="52"/>
  <c r="H118" i="52"/>
  <c r="G118" i="52"/>
  <c r="F118" i="52"/>
  <c r="H117" i="52"/>
  <c r="G117" i="52"/>
  <c r="F117" i="52"/>
  <c r="H116" i="52"/>
  <c r="G116" i="52"/>
  <c r="F116" i="52"/>
  <c r="H115" i="52"/>
  <c r="G115" i="52"/>
  <c r="F115" i="52"/>
  <c r="H114" i="52"/>
  <c r="G114" i="52"/>
  <c r="F114" i="52"/>
  <c r="H113" i="52"/>
  <c r="G113" i="52"/>
  <c r="F113" i="52"/>
  <c r="H112" i="52"/>
  <c r="G112" i="52"/>
  <c r="F112" i="52"/>
  <c r="H111" i="52"/>
  <c r="G111" i="52"/>
  <c r="F111" i="52"/>
  <c r="H110" i="52"/>
  <c r="G110" i="52"/>
  <c r="F110" i="52"/>
  <c r="G109" i="52"/>
  <c r="F109" i="52"/>
  <c r="H108" i="52"/>
  <c r="G108" i="52"/>
  <c r="F108" i="52"/>
  <c r="H107" i="52"/>
  <c r="G107" i="52"/>
  <c r="F107" i="52"/>
  <c r="H106" i="52"/>
  <c r="G106" i="52"/>
  <c r="F106" i="52"/>
  <c r="H105" i="52"/>
  <c r="G105" i="52"/>
  <c r="F105" i="52"/>
  <c r="H104" i="52"/>
  <c r="G104" i="52"/>
  <c r="F104" i="52"/>
  <c r="H103" i="52"/>
  <c r="G103" i="52"/>
  <c r="F103" i="52"/>
  <c r="H102" i="52"/>
  <c r="G102" i="52"/>
  <c r="F102" i="52"/>
  <c r="H101" i="52"/>
  <c r="G101" i="52"/>
  <c r="F101" i="52"/>
  <c r="H100" i="52"/>
  <c r="G100" i="52"/>
  <c r="F100" i="52"/>
  <c r="H99" i="52"/>
  <c r="G99" i="52"/>
  <c r="F99" i="52"/>
  <c r="H98" i="52"/>
  <c r="G98" i="52"/>
  <c r="F98" i="52"/>
  <c r="H97" i="52"/>
  <c r="G97" i="52"/>
  <c r="F97" i="52"/>
  <c r="H96" i="52"/>
  <c r="G96" i="52"/>
  <c r="F96" i="52"/>
  <c r="H95" i="52"/>
  <c r="G95" i="52"/>
  <c r="F95" i="52"/>
  <c r="H94" i="52"/>
  <c r="G94" i="52"/>
  <c r="F94" i="52"/>
  <c r="H93" i="52"/>
  <c r="G93" i="52"/>
  <c r="F93" i="52"/>
  <c r="H92" i="52"/>
  <c r="G92" i="52"/>
  <c r="F92" i="52"/>
  <c r="H91" i="52"/>
  <c r="G91" i="52"/>
  <c r="F91" i="52"/>
  <c r="H90" i="52"/>
  <c r="G90" i="52"/>
  <c r="F90" i="52"/>
  <c r="H89" i="52"/>
  <c r="G89" i="52"/>
  <c r="F89" i="52"/>
  <c r="H88" i="52"/>
  <c r="G88" i="52"/>
  <c r="F88" i="52"/>
  <c r="H87" i="52"/>
  <c r="G87" i="52"/>
  <c r="F87" i="52"/>
  <c r="H86" i="52"/>
  <c r="G86" i="52"/>
  <c r="F86" i="52"/>
  <c r="H85" i="52"/>
  <c r="G85" i="52"/>
  <c r="F85" i="52"/>
  <c r="H84" i="52"/>
  <c r="G84" i="52"/>
  <c r="F84" i="52"/>
  <c r="H83" i="52"/>
  <c r="G83" i="52"/>
  <c r="F83" i="52"/>
  <c r="H82" i="52"/>
  <c r="G82" i="52"/>
  <c r="F82" i="52"/>
  <c r="H81" i="52"/>
  <c r="G81" i="52"/>
  <c r="F81" i="52"/>
  <c r="H80" i="52"/>
  <c r="G80" i="52"/>
  <c r="F80" i="52"/>
  <c r="H79" i="52"/>
  <c r="G79" i="52"/>
  <c r="F79" i="52"/>
  <c r="H78" i="52"/>
  <c r="G78" i="52"/>
  <c r="F78" i="52"/>
  <c r="H77" i="52"/>
  <c r="G77" i="52"/>
  <c r="F77" i="52"/>
  <c r="H76" i="52"/>
  <c r="G76" i="52"/>
  <c r="F76" i="52"/>
  <c r="H75" i="52"/>
  <c r="G75" i="52"/>
  <c r="F75" i="52"/>
  <c r="H74" i="52"/>
  <c r="G74" i="52"/>
  <c r="F74" i="52"/>
  <c r="H73" i="52"/>
  <c r="G73" i="52"/>
  <c r="F73" i="52"/>
  <c r="H72" i="52"/>
  <c r="G72" i="52"/>
  <c r="F72" i="52"/>
  <c r="H71" i="52"/>
  <c r="G71" i="52"/>
  <c r="F71" i="52"/>
  <c r="H70" i="52"/>
  <c r="G70" i="52"/>
  <c r="F70" i="52"/>
  <c r="H69" i="52"/>
  <c r="G69" i="52"/>
  <c r="F69" i="52"/>
  <c r="H68" i="52"/>
  <c r="G68" i="52"/>
  <c r="F68" i="52"/>
  <c r="H67" i="52"/>
  <c r="G67" i="52"/>
  <c r="F67" i="52"/>
  <c r="H66" i="52"/>
  <c r="G66" i="52"/>
  <c r="F66" i="52"/>
  <c r="H65" i="52"/>
  <c r="F65" i="52"/>
  <c r="H64" i="52"/>
  <c r="G64" i="52"/>
  <c r="F64" i="52"/>
  <c r="H63" i="52"/>
  <c r="G63" i="52"/>
  <c r="F63" i="52"/>
  <c r="H62" i="52"/>
  <c r="G62" i="52"/>
  <c r="F62" i="52"/>
  <c r="H61" i="52"/>
  <c r="G61" i="52"/>
  <c r="F61" i="52"/>
  <c r="H60" i="52"/>
  <c r="G60" i="52"/>
  <c r="F60" i="52"/>
  <c r="H59" i="52"/>
  <c r="G59" i="52"/>
  <c r="F59" i="52"/>
  <c r="H58" i="52"/>
  <c r="G58" i="52"/>
  <c r="F58" i="52"/>
  <c r="H57" i="52"/>
  <c r="G57" i="52"/>
  <c r="F57" i="52"/>
  <c r="H56" i="52"/>
  <c r="G56" i="52"/>
  <c r="F56" i="52"/>
  <c r="H55" i="52"/>
  <c r="G55" i="52"/>
  <c r="F55" i="52"/>
  <c r="H54" i="52"/>
  <c r="G54" i="52"/>
  <c r="F54" i="52"/>
  <c r="H53" i="52"/>
  <c r="G53" i="52"/>
  <c r="F53" i="52"/>
  <c r="H52" i="52"/>
  <c r="G52" i="52"/>
  <c r="F52" i="52"/>
  <c r="H51" i="52"/>
  <c r="G51" i="52"/>
  <c r="F51" i="52"/>
  <c r="H50" i="52"/>
  <c r="G50" i="52"/>
  <c r="F50" i="52"/>
  <c r="H49" i="52"/>
  <c r="G49" i="52"/>
  <c r="F49" i="52"/>
  <c r="H48" i="52"/>
  <c r="G48" i="52"/>
  <c r="F48" i="52"/>
  <c r="H47" i="52"/>
  <c r="G47" i="52"/>
  <c r="F47" i="52"/>
  <c r="H46" i="52"/>
  <c r="G46" i="52"/>
  <c r="F46" i="52"/>
  <c r="H45" i="52"/>
  <c r="G45" i="52"/>
  <c r="F45" i="52"/>
  <c r="H44" i="52"/>
  <c r="G44" i="52"/>
  <c r="F44" i="52"/>
  <c r="H43" i="52"/>
  <c r="G43" i="52"/>
  <c r="F43" i="52"/>
  <c r="H42" i="52"/>
  <c r="G42" i="52"/>
  <c r="F42" i="52"/>
  <c r="H41" i="52"/>
  <c r="G41" i="52"/>
  <c r="F41" i="52"/>
  <c r="H40" i="52"/>
  <c r="G40" i="52"/>
  <c r="F40" i="52"/>
  <c r="H39" i="52"/>
  <c r="G39" i="52"/>
  <c r="F39" i="52"/>
  <c r="H38" i="52"/>
  <c r="G38" i="52"/>
  <c r="F38" i="52"/>
  <c r="H37" i="52"/>
  <c r="G37" i="52"/>
  <c r="F37" i="52"/>
  <c r="H36" i="52"/>
  <c r="G36" i="52"/>
  <c r="F36" i="52"/>
  <c r="H35" i="52"/>
  <c r="G35" i="52"/>
  <c r="F35" i="52"/>
  <c r="H34" i="52"/>
  <c r="G34" i="52"/>
  <c r="F34" i="52"/>
  <c r="H33" i="52"/>
  <c r="G33" i="52"/>
  <c r="F33" i="52"/>
  <c r="H32" i="52"/>
  <c r="G32" i="52"/>
  <c r="F32" i="52"/>
  <c r="H31" i="52"/>
  <c r="G31" i="52"/>
  <c r="F31" i="52"/>
  <c r="H30" i="52"/>
  <c r="G30" i="52"/>
  <c r="F30" i="52"/>
  <c r="H29" i="52"/>
  <c r="G29" i="52"/>
  <c r="F29" i="52"/>
  <c r="H28" i="52"/>
  <c r="G28" i="52"/>
  <c r="F28" i="52"/>
  <c r="H27" i="52"/>
  <c r="G27" i="52"/>
  <c r="F27" i="52"/>
  <c r="H26" i="52"/>
  <c r="G26" i="52"/>
  <c r="F26" i="52"/>
  <c r="H25" i="52"/>
  <c r="G25" i="52"/>
  <c r="F25" i="52"/>
  <c r="H24" i="52"/>
  <c r="G24" i="52"/>
  <c r="F24" i="52"/>
  <c r="H23" i="52"/>
  <c r="G23" i="52"/>
  <c r="F23" i="52"/>
  <c r="H22" i="52"/>
  <c r="G22" i="52"/>
  <c r="F22" i="52"/>
  <c r="H21" i="52"/>
  <c r="G21" i="52"/>
  <c r="F21" i="52"/>
  <c r="H20" i="52"/>
  <c r="G20" i="52"/>
  <c r="F20" i="52"/>
  <c r="E19" i="52"/>
  <c r="H19" i="52" s="1"/>
  <c r="H18" i="52"/>
  <c r="G18" i="52"/>
  <c r="F18" i="52"/>
  <c r="H17" i="52"/>
  <c r="G17" i="52"/>
  <c r="F17" i="52"/>
  <c r="H16" i="52"/>
  <c r="G16" i="52"/>
  <c r="F16" i="52"/>
  <c r="H15" i="52"/>
  <c r="G15" i="52"/>
  <c r="F15" i="52"/>
  <c r="H14" i="52"/>
  <c r="G14" i="52"/>
  <c r="F14" i="52"/>
  <c r="H13" i="52"/>
  <c r="G13" i="52"/>
  <c r="F13" i="52"/>
  <c r="H12" i="52"/>
  <c r="G12" i="52"/>
  <c r="F12" i="52"/>
  <c r="H11" i="52"/>
  <c r="G11" i="52"/>
  <c r="F11" i="52"/>
  <c r="E4" i="52"/>
  <c r="E5" i="52"/>
  <c r="G182" i="51"/>
  <c r="H181" i="51"/>
  <c r="G181" i="51"/>
  <c r="F181" i="51"/>
  <c r="H180" i="51"/>
  <c r="G180" i="51"/>
  <c r="F180" i="51"/>
  <c r="H179" i="51"/>
  <c r="G179" i="51"/>
  <c r="F179" i="51"/>
  <c r="H178" i="51"/>
  <c r="G178" i="51"/>
  <c r="F178" i="51"/>
  <c r="H177" i="51"/>
  <c r="G177" i="51"/>
  <c r="F177" i="51"/>
  <c r="H176" i="51"/>
  <c r="G176" i="51"/>
  <c r="F176" i="51"/>
  <c r="H175" i="51"/>
  <c r="G175" i="51"/>
  <c r="F175" i="51"/>
  <c r="H174" i="51"/>
  <c r="G174" i="51"/>
  <c r="F174" i="51"/>
  <c r="H173" i="51"/>
  <c r="G173" i="51"/>
  <c r="F173" i="51"/>
  <c r="H172" i="51"/>
  <c r="G172" i="51"/>
  <c r="F172" i="51"/>
  <c r="H171" i="51"/>
  <c r="G171" i="51"/>
  <c r="F171" i="51"/>
  <c r="H170" i="51"/>
  <c r="G170" i="51"/>
  <c r="F170" i="51"/>
  <c r="H169" i="51"/>
  <c r="G169" i="51"/>
  <c r="F169" i="51"/>
  <c r="H168" i="51"/>
  <c r="G168" i="51"/>
  <c r="F168" i="51"/>
  <c r="H167" i="51"/>
  <c r="G167" i="51"/>
  <c r="F167" i="51"/>
  <c r="H166" i="51"/>
  <c r="G166" i="51"/>
  <c r="F166" i="51"/>
  <c r="H165" i="51"/>
  <c r="G165" i="51"/>
  <c r="F165" i="51"/>
  <c r="H164" i="51"/>
  <c r="G164" i="51"/>
  <c r="F164" i="51"/>
  <c r="H163" i="51"/>
  <c r="G163" i="51"/>
  <c r="F163" i="51"/>
  <c r="H162" i="51"/>
  <c r="G162" i="51"/>
  <c r="F162" i="51"/>
  <c r="H161" i="51"/>
  <c r="G161" i="51"/>
  <c r="F161" i="51"/>
  <c r="H160" i="51"/>
  <c r="G160" i="51"/>
  <c r="F160" i="51"/>
  <c r="H159" i="51"/>
  <c r="G159" i="51"/>
  <c r="F159" i="51"/>
  <c r="H158" i="51"/>
  <c r="G158" i="51"/>
  <c r="F158" i="51"/>
  <c r="H157" i="51"/>
  <c r="G157" i="51"/>
  <c r="F157" i="51"/>
  <c r="H156" i="51"/>
  <c r="G156" i="51"/>
  <c r="F156" i="51"/>
  <c r="H155" i="51"/>
  <c r="G155" i="51"/>
  <c r="F155" i="51"/>
  <c r="H154" i="51"/>
  <c r="G154" i="51"/>
  <c r="F154" i="51"/>
  <c r="H153" i="51"/>
  <c r="G153" i="51"/>
  <c r="F153" i="51"/>
  <c r="H152" i="51"/>
  <c r="G152" i="51"/>
  <c r="F152" i="51"/>
  <c r="H151" i="51"/>
  <c r="G151" i="51"/>
  <c r="F151" i="51"/>
  <c r="H150" i="51"/>
  <c r="G150" i="51"/>
  <c r="F150" i="51"/>
  <c r="H149" i="51"/>
  <c r="G149" i="51"/>
  <c r="F149" i="51"/>
  <c r="H148" i="51"/>
  <c r="G148" i="51"/>
  <c r="F148" i="51"/>
  <c r="H147" i="51"/>
  <c r="G147" i="51"/>
  <c r="F147" i="51"/>
  <c r="H146" i="51"/>
  <c r="G146" i="51"/>
  <c r="F146" i="51"/>
  <c r="H145" i="51"/>
  <c r="G145" i="51"/>
  <c r="F145" i="51"/>
  <c r="H144" i="51"/>
  <c r="G144" i="51"/>
  <c r="F144" i="51"/>
  <c r="H143" i="51"/>
  <c r="G143" i="51"/>
  <c r="F143" i="51"/>
  <c r="H142" i="51"/>
  <c r="G142" i="51"/>
  <c r="F142" i="51"/>
  <c r="H141" i="51"/>
  <c r="G141" i="51"/>
  <c r="F141" i="51"/>
  <c r="H140" i="51"/>
  <c r="G140" i="51"/>
  <c r="F140" i="51"/>
  <c r="H139" i="51"/>
  <c r="G139" i="51"/>
  <c r="F139" i="51"/>
  <c r="H138" i="51"/>
  <c r="G138" i="51"/>
  <c r="F138" i="51"/>
  <c r="H137" i="51"/>
  <c r="G137" i="51"/>
  <c r="F137" i="51"/>
  <c r="H136" i="51"/>
  <c r="G136" i="51"/>
  <c r="F136" i="51"/>
  <c r="H135" i="51"/>
  <c r="G135" i="51"/>
  <c r="F135" i="51"/>
  <c r="H134" i="51"/>
  <c r="G134" i="51"/>
  <c r="F134" i="51"/>
  <c r="H133" i="51"/>
  <c r="G133" i="51"/>
  <c r="F133" i="51"/>
  <c r="H132" i="51"/>
  <c r="G132" i="51"/>
  <c r="F132" i="51"/>
  <c r="H131" i="51"/>
  <c r="G131" i="51"/>
  <c r="F131" i="51"/>
  <c r="H130" i="51"/>
  <c r="G130" i="51"/>
  <c r="F130" i="51"/>
  <c r="H129" i="51"/>
  <c r="G129" i="51"/>
  <c r="F129" i="51"/>
  <c r="H128" i="51"/>
  <c r="G128" i="51"/>
  <c r="F128" i="51"/>
  <c r="H127" i="51"/>
  <c r="G127" i="51"/>
  <c r="F127" i="51"/>
  <c r="E126" i="51"/>
  <c r="H126" i="51" s="1"/>
  <c r="H125" i="51"/>
  <c r="G125" i="51"/>
  <c r="F125" i="51"/>
  <c r="H124" i="51"/>
  <c r="G124" i="51"/>
  <c r="F124" i="51"/>
  <c r="H123" i="51"/>
  <c r="G123" i="51"/>
  <c r="F123" i="51"/>
  <c r="H122" i="51"/>
  <c r="G122" i="51"/>
  <c r="F122" i="51"/>
  <c r="H121" i="51"/>
  <c r="G121" i="51"/>
  <c r="F121" i="51"/>
  <c r="H120" i="51"/>
  <c r="G120" i="51"/>
  <c r="F120" i="51"/>
  <c r="H119" i="51"/>
  <c r="G119" i="51"/>
  <c r="F119" i="51"/>
  <c r="H118" i="51"/>
  <c r="G118" i="51"/>
  <c r="F118" i="51"/>
  <c r="H117" i="51"/>
  <c r="G117" i="51"/>
  <c r="F117" i="51"/>
  <c r="H116" i="51"/>
  <c r="G116" i="51"/>
  <c r="F116" i="51"/>
  <c r="H115" i="51"/>
  <c r="G115" i="51"/>
  <c r="F115" i="51"/>
  <c r="H114" i="51"/>
  <c r="G114" i="51"/>
  <c r="F114" i="51"/>
  <c r="H113" i="51"/>
  <c r="G113" i="51"/>
  <c r="F113" i="51"/>
  <c r="H112" i="51"/>
  <c r="G112" i="51"/>
  <c r="F112" i="51"/>
  <c r="H111" i="51"/>
  <c r="G111" i="51"/>
  <c r="F111" i="51"/>
  <c r="H110" i="51"/>
  <c r="G110" i="51"/>
  <c r="F110" i="51"/>
  <c r="H109" i="51"/>
  <c r="G109" i="51"/>
  <c r="F109" i="51"/>
  <c r="H108" i="51"/>
  <c r="G108" i="51"/>
  <c r="F108" i="51"/>
  <c r="H107" i="51"/>
  <c r="G107" i="51"/>
  <c r="F107" i="51"/>
  <c r="H106" i="51"/>
  <c r="G106" i="51"/>
  <c r="F106" i="51"/>
  <c r="H105" i="51"/>
  <c r="G105" i="51"/>
  <c r="F105" i="51"/>
  <c r="H104" i="51"/>
  <c r="G104" i="51"/>
  <c r="F104" i="51"/>
  <c r="H103" i="51"/>
  <c r="G103" i="51"/>
  <c r="F103" i="51"/>
  <c r="H102" i="51"/>
  <c r="G102" i="51"/>
  <c r="F102" i="51"/>
  <c r="H101" i="51"/>
  <c r="G101" i="51"/>
  <c r="F101" i="51"/>
  <c r="H100" i="51"/>
  <c r="G100" i="51"/>
  <c r="F100" i="51"/>
  <c r="H99" i="51"/>
  <c r="G99" i="51"/>
  <c r="F99" i="51"/>
  <c r="H98" i="51"/>
  <c r="G98" i="51"/>
  <c r="F98" i="51"/>
  <c r="H97" i="51"/>
  <c r="G97" i="51"/>
  <c r="F97" i="51"/>
  <c r="H96" i="51"/>
  <c r="G96" i="51"/>
  <c r="F96" i="51"/>
  <c r="H95" i="51"/>
  <c r="G95" i="51"/>
  <c r="F95" i="51"/>
  <c r="H94" i="51"/>
  <c r="G94" i="51"/>
  <c r="F94" i="51"/>
  <c r="H93" i="51"/>
  <c r="G93" i="51"/>
  <c r="F93" i="51"/>
  <c r="H92" i="51"/>
  <c r="G92" i="51"/>
  <c r="F92" i="51"/>
  <c r="H91" i="51"/>
  <c r="G91" i="51"/>
  <c r="F91" i="51"/>
  <c r="H90" i="51"/>
  <c r="G90" i="51"/>
  <c r="F90" i="51"/>
  <c r="H89" i="51"/>
  <c r="G89" i="51"/>
  <c r="F89" i="51"/>
  <c r="H88" i="51"/>
  <c r="G88" i="51"/>
  <c r="F88" i="51"/>
  <c r="H87" i="51"/>
  <c r="G87" i="51"/>
  <c r="F87" i="51"/>
  <c r="H86" i="51"/>
  <c r="G86" i="51"/>
  <c r="F86" i="51"/>
  <c r="H85" i="51"/>
  <c r="G85" i="51"/>
  <c r="F85" i="51"/>
  <c r="H84" i="51"/>
  <c r="G84" i="51"/>
  <c r="F84" i="51"/>
  <c r="H83" i="51"/>
  <c r="G83" i="51"/>
  <c r="F83" i="51"/>
  <c r="H82" i="51"/>
  <c r="G82" i="51"/>
  <c r="F82" i="51"/>
  <c r="H81" i="51"/>
  <c r="G81" i="51"/>
  <c r="F81" i="51"/>
  <c r="H80" i="51"/>
  <c r="G80" i="51"/>
  <c r="F80" i="51"/>
  <c r="H79" i="51"/>
  <c r="G79" i="51"/>
  <c r="F79" i="51"/>
  <c r="H78" i="51"/>
  <c r="G78" i="51"/>
  <c r="F78" i="51"/>
  <c r="H77" i="51"/>
  <c r="G77" i="51"/>
  <c r="F77" i="51"/>
  <c r="H76" i="51"/>
  <c r="G76" i="51"/>
  <c r="F76" i="51"/>
  <c r="H75" i="51"/>
  <c r="G75" i="51"/>
  <c r="F75" i="51"/>
  <c r="H74" i="51"/>
  <c r="G74" i="51"/>
  <c r="F74" i="51"/>
  <c r="H73" i="51"/>
  <c r="G73" i="51"/>
  <c r="F73" i="51"/>
  <c r="H72" i="51"/>
  <c r="G72" i="51"/>
  <c r="F72" i="51"/>
  <c r="H71" i="51"/>
  <c r="G71" i="51"/>
  <c r="F71" i="51"/>
  <c r="H70" i="51"/>
  <c r="G70" i="51"/>
  <c r="F70" i="51"/>
  <c r="H69" i="51"/>
  <c r="G69" i="51"/>
  <c r="F69" i="51"/>
  <c r="H68" i="51"/>
  <c r="G68" i="51"/>
  <c r="F68" i="51"/>
  <c r="H67" i="51"/>
  <c r="G67" i="51"/>
  <c r="F67" i="51"/>
  <c r="H66" i="51"/>
  <c r="G66" i="51"/>
  <c r="F66" i="51"/>
  <c r="H65" i="51"/>
  <c r="G65" i="51"/>
  <c r="F65" i="51"/>
  <c r="H64" i="51"/>
  <c r="G64" i="51"/>
  <c r="F64" i="51"/>
  <c r="H63" i="51"/>
  <c r="G63" i="51"/>
  <c r="F63" i="51"/>
  <c r="H62" i="51"/>
  <c r="G62" i="51"/>
  <c r="F62" i="51"/>
  <c r="H61" i="51"/>
  <c r="G61" i="51"/>
  <c r="F61" i="51"/>
  <c r="H60" i="51"/>
  <c r="G60" i="51"/>
  <c r="F60" i="51"/>
  <c r="H59" i="51"/>
  <c r="G59" i="51"/>
  <c r="F59" i="51"/>
  <c r="H58" i="51"/>
  <c r="G58" i="51"/>
  <c r="F58" i="51"/>
  <c r="H57" i="51"/>
  <c r="G57" i="51"/>
  <c r="F57" i="51"/>
  <c r="H56" i="51"/>
  <c r="G56" i="51"/>
  <c r="F56" i="51"/>
  <c r="H55" i="51"/>
  <c r="G55" i="51"/>
  <c r="F55" i="51"/>
  <c r="H54" i="51"/>
  <c r="G54" i="51"/>
  <c r="F54" i="51"/>
  <c r="H53" i="51"/>
  <c r="G53" i="51"/>
  <c r="F53" i="51"/>
  <c r="H52" i="51"/>
  <c r="G52" i="51"/>
  <c r="F52" i="51"/>
  <c r="H51" i="51"/>
  <c r="G51" i="51"/>
  <c r="F51" i="51"/>
  <c r="H50" i="51"/>
  <c r="G50" i="51"/>
  <c r="F50" i="51"/>
  <c r="H49" i="51"/>
  <c r="G49" i="51"/>
  <c r="F49" i="51"/>
  <c r="H48" i="51"/>
  <c r="G48" i="51"/>
  <c r="F48" i="51"/>
  <c r="H47" i="51"/>
  <c r="G47" i="51"/>
  <c r="F47" i="51"/>
  <c r="H46" i="51"/>
  <c r="G46" i="51"/>
  <c r="F46" i="51"/>
  <c r="H45" i="51"/>
  <c r="G45" i="51"/>
  <c r="F45" i="51"/>
  <c r="H44" i="51"/>
  <c r="G44" i="51"/>
  <c r="F44" i="51"/>
  <c r="H43" i="51"/>
  <c r="G43" i="51"/>
  <c r="F43" i="51"/>
  <c r="H42" i="51"/>
  <c r="G42" i="51"/>
  <c r="F42" i="51"/>
  <c r="H41" i="51"/>
  <c r="G41" i="51"/>
  <c r="F41" i="51"/>
  <c r="H40" i="51"/>
  <c r="G40" i="51"/>
  <c r="F40" i="51"/>
  <c r="H39" i="51"/>
  <c r="G39" i="51"/>
  <c r="F39" i="51"/>
  <c r="H38" i="51"/>
  <c r="G38" i="51"/>
  <c r="F38" i="51"/>
  <c r="H37" i="51"/>
  <c r="G37" i="51"/>
  <c r="F37" i="51"/>
  <c r="H36" i="51"/>
  <c r="G36" i="51"/>
  <c r="F36" i="51"/>
  <c r="H35" i="51"/>
  <c r="G35" i="51"/>
  <c r="F35" i="51"/>
  <c r="H34" i="51"/>
  <c r="G34" i="51"/>
  <c r="F34" i="51"/>
  <c r="H33" i="51"/>
  <c r="G33" i="51"/>
  <c r="F33" i="51"/>
  <c r="H32" i="51"/>
  <c r="G32" i="51"/>
  <c r="F32" i="51"/>
  <c r="H31" i="51"/>
  <c r="G31" i="51"/>
  <c r="F31" i="51"/>
  <c r="H30" i="51"/>
  <c r="G30" i="51"/>
  <c r="F30" i="51"/>
  <c r="H29" i="51"/>
  <c r="G29" i="51"/>
  <c r="F29" i="51"/>
  <c r="H28" i="51"/>
  <c r="G28" i="51"/>
  <c r="F28" i="51"/>
  <c r="H27" i="51"/>
  <c r="G27" i="51"/>
  <c r="F27" i="51"/>
  <c r="H26" i="51"/>
  <c r="G26" i="51"/>
  <c r="F26" i="51"/>
  <c r="H25" i="51"/>
  <c r="G25" i="51"/>
  <c r="F25" i="51"/>
  <c r="H24" i="51"/>
  <c r="G24" i="51"/>
  <c r="F24" i="51"/>
  <c r="H23" i="51"/>
  <c r="G23" i="51"/>
  <c r="F23" i="51"/>
  <c r="H22" i="51"/>
  <c r="G22" i="51"/>
  <c r="F22" i="51"/>
  <c r="H21" i="51"/>
  <c r="G21" i="51"/>
  <c r="F21" i="51"/>
  <c r="H20" i="51"/>
  <c r="G20" i="51"/>
  <c r="F20" i="51"/>
  <c r="E19" i="51"/>
  <c r="H19" i="51" s="1"/>
  <c r="H18" i="51"/>
  <c r="G18" i="51"/>
  <c r="F18" i="51"/>
  <c r="H17" i="51"/>
  <c r="G17" i="51"/>
  <c r="F17" i="51"/>
  <c r="H16" i="51"/>
  <c r="G16" i="51"/>
  <c r="F16" i="51"/>
  <c r="H15" i="51"/>
  <c r="G15" i="51"/>
  <c r="F15" i="51"/>
  <c r="H14" i="51"/>
  <c r="G14" i="51"/>
  <c r="F14" i="51"/>
  <c r="H13" i="51"/>
  <c r="G13" i="51"/>
  <c r="F13" i="51"/>
  <c r="H12" i="51"/>
  <c r="G12" i="51"/>
  <c r="F12" i="51"/>
  <c r="H11" i="51"/>
  <c r="G11" i="51"/>
  <c r="F11" i="51"/>
  <c r="E5" i="51"/>
  <c r="E4" i="51"/>
  <c r="G182" i="50"/>
  <c r="H181" i="50"/>
  <c r="G181" i="50"/>
  <c r="F181" i="50"/>
  <c r="H180" i="50"/>
  <c r="G180" i="50"/>
  <c r="F180" i="50"/>
  <c r="H179" i="50"/>
  <c r="G179" i="50"/>
  <c r="F179" i="50"/>
  <c r="H178" i="50"/>
  <c r="G178" i="50"/>
  <c r="F178" i="50"/>
  <c r="H177" i="50"/>
  <c r="G177" i="50"/>
  <c r="F177" i="50"/>
  <c r="H176" i="50"/>
  <c r="G176" i="50"/>
  <c r="F176" i="50"/>
  <c r="H175" i="50"/>
  <c r="G175" i="50"/>
  <c r="F175" i="50"/>
  <c r="H174" i="50"/>
  <c r="G174" i="50"/>
  <c r="F174" i="50"/>
  <c r="H173" i="50"/>
  <c r="G173" i="50"/>
  <c r="F173" i="50"/>
  <c r="H172" i="50"/>
  <c r="G172" i="50"/>
  <c r="F172" i="50"/>
  <c r="H171" i="50"/>
  <c r="G171" i="50"/>
  <c r="F171" i="50"/>
  <c r="H170" i="50"/>
  <c r="G170" i="50"/>
  <c r="F170" i="50"/>
  <c r="H169" i="50"/>
  <c r="G169" i="50"/>
  <c r="F169" i="50"/>
  <c r="H168" i="50"/>
  <c r="G168" i="50"/>
  <c r="F168" i="50"/>
  <c r="H167" i="50"/>
  <c r="G167" i="50"/>
  <c r="F167" i="50"/>
  <c r="H166" i="50"/>
  <c r="G166" i="50"/>
  <c r="F166" i="50"/>
  <c r="H165" i="50"/>
  <c r="G165" i="50"/>
  <c r="F165" i="50"/>
  <c r="H164" i="50"/>
  <c r="G164" i="50"/>
  <c r="F164" i="50"/>
  <c r="H163" i="50"/>
  <c r="G163" i="50"/>
  <c r="F163" i="50"/>
  <c r="H162" i="50"/>
  <c r="G162" i="50"/>
  <c r="F162" i="50"/>
  <c r="H161" i="50"/>
  <c r="G161" i="50"/>
  <c r="F161" i="50"/>
  <c r="H160" i="50"/>
  <c r="G160" i="50"/>
  <c r="F160" i="50"/>
  <c r="H159" i="50"/>
  <c r="G159" i="50"/>
  <c r="F159" i="50"/>
  <c r="H158" i="50"/>
  <c r="G158" i="50"/>
  <c r="F158" i="50"/>
  <c r="H157" i="50"/>
  <c r="G157" i="50"/>
  <c r="F157" i="50"/>
  <c r="H156" i="50"/>
  <c r="G156" i="50"/>
  <c r="F156" i="50"/>
  <c r="H155" i="50"/>
  <c r="G155" i="50"/>
  <c r="F155" i="50"/>
  <c r="H154" i="50"/>
  <c r="G154" i="50"/>
  <c r="F154" i="50"/>
  <c r="H153" i="50"/>
  <c r="G153" i="50"/>
  <c r="F153" i="50"/>
  <c r="H152" i="50"/>
  <c r="G152" i="50"/>
  <c r="F152" i="50"/>
  <c r="H151" i="50"/>
  <c r="G151" i="50"/>
  <c r="F151" i="50"/>
  <c r="H150" i="50"/>
  <c r="G150" i="50"/>
  <c r="F150" i="50"/>
  <c r="H149" i="50"/>
  <c r="G149" i="50"/>
  <c r="F149" i="50"/>
  <c r="H148" i="50"/>
  <c r="G148" i="50"/>
  <c r="F148" i="50"/>
  <c r="H147" i="50"/>
  <c r="G147" i="50"/>
  <c r="F147" i="50"/>
  <c r="H146" i="50"/>
  <c r="G146" i="50"/>
  <c r="F146" i="50"/>
  <c r="H145" i="50"/>
  <c r="G145" i="50"/>
  <c r="F145" i="50"/>
  <c r="H144" i="50"/>
  <c r="G144" i="50"/>
  <c r="F144" i="50"/>
  <c r="H143" i="50"/>
  <c r="G143" i="50"/>
  <c r="F143" i="50"/>
  <c r="H142" i="50"/>
  <c r="G142" i="50"/>
  <c r="F142" i="50"/>
  <c r="H141" i="50"/>
  <c r="G141" i="50"/>
  <c r="F141" i="50"/>
  <c r="H140" i="50"/>
  <c r="G140" i="50"/>
  <c r="F140" i="50"/>
  <c r="H139" i="50"/>
  <c r="G139" i="50"/>
  <c r="F139" i="50"/>
  <c r="H138" i="50"/>
  <c r="G138" i="50"/>
  <c r="F138" i="50"/>
  <c r="H137" i="50"/>
  <c r="G137" i="50"/>
  <c r="F137" i="50"/>
  <c r="H136" i="50"/>
  <c r="G136" i="50"/>
  <c r="F136" i="50"/>
  <c r="H135" i="50"/>
  <c r="G135" i="50"/>
  <c r="F135" i="50"/>
  <c r="H134" i="50"/>
  <c r="G134" i="50"/>
  <c r="F134" i="50"/>
  <c r="H133" i="50"/>
  <c r="G133" i="50"/>
  <c r="F133" i="50"/>
  <c r="H132" i="50"/>
  <c r="G132" i="50"/>
  <c r="F132" i="50"/>
  <c r="H131" i="50"/>
  <c r="G131" i="50"/>
  <c r="F131" i="50"/>
  <c r="H130" i="50"/>
  <c r="G130" i="50"/>
  <c r="F130" i="50"/>
  <c r="H129" i="50"/>
  <c r="G129" i="50"/>
  <c r="F129" i="50"/>
  <c r="H128" i="50"/>
  <c r="G128" i="50"/>
  <c r="F128" i="50"/>
  <c r="H127" i="50"/>
  <c r="G127" i="50"/>
  <c r="F127" i="50"/>
  <c r="E126" i="50"/>
  <c r="F126" i="50" s="1"/>
  <c r="H125" i="50"/>
  <c r="G125" i="50"/>
  <c r="F125" i="50"/>
  <c r="H124" i="50"/>
  <c r="G124" i="50"/>
  <c r="F124" i="50"/>
  <c r="H123" i="50"/>
  <c r="G123" i="50"/>
  <c r="F123" i="50"/>
  <c r="H122" i="50"/>
  <c r="G122" i="50"/>
  <c r="F122" i="50"/>
  <c r="H121" i="50"/>
  <c r="G121" i="50"/>
  <c r="F121" i="50"/>
  <c r="H120" i="50"/>
  <c r="G120" i="50"/>
  <c r="F120" i="50"/>
  <c r="H119" i="50"/>
  <c r="G119" i="50"/>
  <c r="F119" i="50"/>
  <c r="H118" i="50"/>
  <c r="G118" i="50"/>
  <c r="F118" i="50"/>
  <c r="H117" i="50"/>
  <c r="G117" i="50"/>
  <c r="F117" i="50"/>
  <c r="H116" i="50"/>
  <c r="G116" i="50"/>
  <c r="F116" i="50"/>
  <c r="H115" i="50"/>
  <c r="G115" i="50"/>
  <c r="F115" i="50"/>
  <c r="H114" i="50"/>
  <c r="G114" i="50"/>
  <c r="F114" i="50"/>
  <c r="H113" i="50"/>
  <c r="G113" i="50"/>
  <c r="F113" i="50"/>
  <c r="H112" i="50"/>
  <c r="G112" i="50"/>
  <c r="F112" i="50"/>
  <c r="H111" i="50"/>
  <c r="G111" i="50"/>
  <c r="F111" i="50"/>
  <c r="H110" i="50"/>
  <c r="G110" i="50"/>
  <c r="F110" i="50"/>
  <c r="H109" i="50"/>
  <c r="G109" i="50"/>
  <c r="F109" i="50"/>
  <c r="H108" i="50"/>
  <c r="G108" i="50"/>
  <c r="F108" i="50"/>
  <c r="H107" i="50"/>
  <c r="G107" i="50"/>
  <c r="F107" i="50"/>
  <c r="H106" i="50"/>
  <c r="G106" i="50"/>
  <c r="F106" i="50"/>
  <c r="H105" i="50"/>
  <c r="G105" i="50"/>
  <c r="F105" i="50"/>
  <c r="H104" i="50"/>
  <c r="G104" i="50"/>
  <c r="F104" i="50"/>
  <c r="H103" i="50"/>
  <c r="G103" i="50"/>
  <c r="F103" i="50"/>
  <c r="H102" i="50"/>
  <c r="G102" i="50"/>
  <c r="F102" i="50"/>
  <c r="H101" i="50"/>
  <c r="G101" i="50"/>
  <c r="F101" i="50"/>
  <c r="H100" i="50"/>
  <c r="G100" i="50"/>
  <c r="F100" i="50"/>
  <c r="H99" i="50"/>
  <c r="G99" i="50"/>
  <c r="F99" i="50"/>
  <c r="H98" i="50"/>
  <c r="G98" i="50"/>
  <c r="F98" i="50"/>
  <c r="H97" i="50"/>
  <c r="G97" i="50"/>
  <c r="F97" i="50"/>
  <c r="H96" i="50"/>
  <c r="G96" i="50"/>
  <c r="F96" i="50"/>
  <c r="H95" i="50"/>
  <c r="G95" i="50"/>
  <c r="F95" i="50"/>
  <c r="H94" i="50"/>
  <c r="G94" i="50"/>
  <c r="F94" i="50"/>
  <c r="H93" i="50"/>
  <c r="G93" i="50"/>
  <c r="F93" i="50"/>
  <c r="H92" i="50"/>
  <c r="G92" i="50"/>
  <c r="F92" i="50"/>
  <c r="H91" i="50"/>
  <c r="G91" i="50"/>
  <c r="F91" i="50"/>
  <c r="H90" i="50"/>
  <c r="G90" i="50"/>
  <c r="F90" i="50"/>
  <c r="H89" i="50"/>
  <c r="G89" i="50"/>
  <c r="F89" i="50"/>
  <c r="H88" i="50"/>
  <c r="G88" i="50"/>
  <c r="F88" i="50"/>
  <c r="H87" i="50"/>
  <c r="G87" i="50"/>
  <c r="F87" i="50"/>
  <c r="H86" i="50"/>
  <c r="G86" i="50"/>
  <c r="F86" i="50"/>
  <c r="H85" i="50"/>
  <c r="G85" i="50"/>
  <c r="F85" i="50"/>
  <c r="H84" i="50"/>
  <c r="G84" i="50"/>
  <c r="F84" i="50"/>
  <c r="H83" i="50"/>
  <c r="G83" i="50"/>
  <c r="F83" i="50"/>
  <c r="H82" i="50"/>
  <c r="G82" i="50"/>
  <c r="F82" i="50"/>
  <c r="H81" i="50"/>
  <c r="G81" i="50"/>
  <c r="F81" i="50"/>
  <c r="H80" i="50"/>
  <c r="G80" i="50"/>
  <c r="F80" i="50"/>
  <c r="H79" i="50"/>
  <c r="G79" i="50"/>
  <c r="F79" i="50"/>
  <c r="H78" i="50"/>
  <c r="G78" i="50"/>
  <c r="F78" i="50"/>
  <c r="H77" i="50"/>
  <c r="G77" i="50"/>
  <c r="F77" i="50"/>
  <c r="H76" i="50"/>
  <c r="G76" i="50"/>
  <c r="F76" i="50"/>
  <c r="H75" i="50"/>
  <c r="G75" i="50"/>
  <c r="F75" i="50"/>
  <c r="H74" i="50"/>
  <c r="G74" i="50"/>
  <c r="F74" i="50"/>
  <c r="H73" i="50"/>
  <c r="G73" i="50"/>
  <c r="F73" i="50"/>
  <c r="H72" i="50"/>
  <c r="G72" i="50"/>
  <c r="F72" i="50"/>
  <c r="H71" i="50"/>
  <c r="G71" i="50"/>
  <c r="F71" i="50"/>
  <c r="H70" i="50"/>
  <c r="G70" i="50"/>
  <c r="F70" i="50"/>
  <c r="H69" i="50"/>
  <c r="G69" i="50"/>
  <c r="F69" i="50"/>
  <c r="H68" i="50"/>
  <c r="G68" i="50"/>
  <c r="F68" i="50"/>
  <c r="H67" i="50"/>
  <c r="G67" i="50"/>
  <c r="F67" i="50"/>
  <c r="H66" i="50"/>
  <c r="G66" i="50"/>
  <c r="F66" i="50"/>
  <c r="H65" i="50"/>
  <c r="G65" i="50"/>
  <c r="F65" i="50"/>
  <c r="H64" i="50"/>
  <c r="G64" i="50"/>
  <c r="F64" i="50"/>
  <c r="H63" i="50"/>
  <c r="G63" i="50"/>
  <c r="F63" i="50"/>
  <c r="H62" i="50"/>
  <c r="G62" i="50"/>
  <c r="F62" i="50"/>
  <c r="H61" i="50"/>
  <c r="G61" i="50"/>
  <c r="F61" i="50"/>
  <c r="H60" i="50"/>
  <c r="G60" i="50"/>
  <c r="F60" i="50"/>
  <c r="H59" i="50"/>
  <c r="G59" i="50"/>
  <c r="F59" i="50"/>
  <c r="H58" i="50"/>
  <c r="G58" i="50"/>
  <c r="F58" i="50"/>
  <c r="H57" i="50"/>
  <c r="G57" i="50"/>
  <c r="F57" i="50"/>
  <c r="H56" i="50"/>
  <c r="G56" i="50"/>
  <c r="F56" i="50"/>
  <c r="H55" i="50"/>
  <c r="G55" i="50"/>
  <c r="F55" i="50"/>
  <c r="H54" i="50"/>
  <c r="G54" i="50"/>
  <c r="F54" i="50"/>
  <c r="H53" i="50"/>
  <c r="G53" i="50"/>
  <c r="F53" i="50"/>
  <c r="H52" i="50"/>
  <c r="G52" i="50"/>
  <c r="F52" i="50"/>
  <c r="H51" i="50"/>
  <c r="G51" i="50"/>
  <c r="F51" i="50"/>
  <c r="H50" i="50"/>
  <c r="G50" i="50"/>
  <c r="F50" i="50"/>
  <c r="H49" i="50"/>
  <c r="G49" i="50"/>
  <c r="F49" i="50"/>
  <c r="H48" i="50"/>
  <c r="G48" i="50"/>
  <c r="F48" i="50"/>
  <c r="H47" i="50"/>
  <c r="G47" i="50"/>
  <c r="F47" i="50"/>
  <c r="H46" i="50"/>
  <c r="G46" i="50"/>
  <c r="F46" i="50"/>
  <c r="H45" i="50"/>
  <c r="G45" i="50"/>
  <c r="F45" i="50"/>
  <c r="H44" i="50"/>
  <c r="G44" i="50"/>
  <c r="F44" i="50"/>
  <c r="H43" i="50"/>
  <c r="G43" i="50"/>
  <c r="F43" i="50"/>
  <c r="H42" i="50"/>
  <c r="G42" i="50"/>
  <c r="F42" i="50"/>
  <c r="H41" i="50"/>
  <c r="G41" i="50"/>
  <c r="F41" i="50"/>
  <c r="H40" i="50"/>
  <c r="G40" i="50"/>
  <c r="F40" i="50"/>
  <c r="H39" i="50"/>
  <c r="G39" i="50"/>
  <c r="F39" i="50"/>
  <c r="H38" i="50"/>
  <c r="G38" i="50"/>
  <c r="F38" i="50"/>
  <c r="H37" i="50"/>
  <c r="G37" i="50"/>
  <c r="F37" i="50"/>
  <c r="H36" i="50"/>
  <c r="G36" i="50"/>
  <c r="F36" i="50"/>
  <c r="H35" i="50"/>
  <c r="G35" i="50"/>
  <c r="F35" i="50"/>
  <c r="H34" i="50"/>
  <c r="G34" i="50"/>
  <c r="F34" i="50"/>
  <c r="H33" i="50"/>
  <c r="G33" i="50"/>
  <c r="F33" i="50"/>
  <c r="H32" i="50"/>
  <c r="G32" i="50"/>
  <c r="F32" i="50"/>
  <c r="H31" i="50"/>
  <c r="G31" i="50"/>
  <c r="F31" i="50"/>
  <c r="H30" i="50"/>
  <c r="G30" i="50"/>
  <c r="F30" i="50"/>
  <c r="H29" i="50"/>
  <c r="G29" i="50"/>
  <c r="F29" i="50"/>
  <c r="H28" i="50"/>
  <c r="G28" i="50"/>
  <c r="F28" i="50"/>
  <c r="H27" i="50"/>
  <c r="G27" i="50"/>
  <c r="F27" i="50"/>
  <c r="H26" i="50"/>
  <c r="G26" i="50"/>
  <c r="F26" i="50"/>
  <c r="H25" i="50"/>
  <c r="G25" i="50"/>
  <c r="F25" i="50"/>
  <c r="H24" i="50"/>
  <c r="G24" i="50"/>
  <c r="F24" i="50"/>
  <c r="H23" i="50"/>
  <c r="G23" i="50"/>
  <c r="F23" i="50"/>
  <c r="H22" i="50"/>
  <c r="G22" i="50"/>
  <c r="F22" i="50"/>
  <c r="H21" i="50"/>
  <c r="G21" i="50"/>
  <c r="F21" i="50"/>
  <c r="H20" i="50"/>
  <c r="G20" i="50"/>
  <c r="F20" i="50"/>
  <c r="E19" i="50"/>
  <c r="H19" i="50" s="1"/>
  <c r="H18" i="50"/>
  <c r="G18" i="50"/>
  <c r="F18" i="50"/>
  <c r="H17" i="50"/>
  <c r="G17" i="50"/>
  <c r="F17" i="50"/>
  <c r="H16" i="50"/>
  <c r="G16" i="50"/>
  <c r="F16" i="50"/>
  <c r="H15" i="50"/>
  <c r="G15" i="50"/>
  <c r="F15" i="50"/>
  <c r="H14" i="50"/>
  <c r="G14" i="50"/>
  <c r="F14" i="50"/>
  <c r="H13" i="50"/>
  <c r="G13" i="50"/>
  <c r="F13" i="50"/>
  <c r="H12" i="50"/>
  <c r="G12" i="50"/>
  <c r="F12" i="50"/>
  <c r="H11" i="50"/>
  <c r="G11" i="50"/>
  <c r="F11" i="50"/>
  <c r="E5" i="50"/>
  <c r="E4" i="50"/>
  <c r="H109" i="49"/>
  <c r="G182" i="49"/>
  <c r="H181" i="49"/>
  <c r="G181" i="49"/>
  <c r="F181" i="49"/>
  <c r="H180" i="49"/>
  <c r="G180" i="49"/>
  <c r="F180" i="49"/>
  <c r="H179" i="49"/>
  <c r="G179" i="49"/>
  <c r="F179" i="49"/>
  <c r="H178" i="49"/>
  <c r="G178" i="49"/>
  <c r="F178" i="49"/>
  <c r="H177" i="49"/>
  <c r="G177" i="49"/>
  <c r="F177" i="49"/>
  <c r="H176" i="49"/>
  <c r="G176" i="49"/>
  <c r="F176" i="49"/>
  <c r="H175" i="49"/>
  <c r="G175" i="49"/>
  <c r="F175" i="49"/>
  <c r="H174" i="49"/>
  <c r="G174" i="49"/>
  <c r="F174" i="49"/>
  <c r="H173" i="49"/>
  <c r="G173" i="49"/>
  <c r="F173" i="49"/>
  <c r="H172" i="49"/>
  <c r="G172" i="49"/>
  <c r="F172" i="49"/>
  <c r="H171" i="49"/>
  <c r="G171" i="49"/>
  <c r="F171" i="49"/>
  <c r="H170" i="49"/>
  <c r="G170" i="49"/>
  <c r="F170" i="49"/>
  <c r="H169" i="49"/>
  <c r="G169" i="49"/>
  <c r="F169" i="49"/>
  <c r="H168" i="49"/>
  <c r="G168" i="49"/>
  <c r="F168" i="49"/>
  <c r="H167" i="49"/>
  <c r="G167" i="49"/>
  <c r="F167" i="49"/>
  <c r="H166" i="49"/>
  <c r="G166" i="49"/>
  <c r="F166" i="49"/>
  <c r="H165" i="49"/>
  <c r="G165" i="49"/>
  <c r="F165" i="49"/>
  <c r="H164" i="49"/>
  <c r="G164" i="49"/>
  <c r="F164" i="49"/>
  <c r="H163" i="49"/>
  <c r="G163" i="49"/>
  <c r="F163" i="49"/>
  <c r="H162" i="49"/>
  <c r="G162" i="49"/>
  <c r="F162" i="49"/>
  <c r="H161" i="49"/>
  <c r="G161" i="49"/>
  <c r="F161" i="49"/>
  <c r="H160" i="49"/>
  <c r="G160" i="49"/>
  <c r="F160" i="49"/>
  <c r="H159" i="49"/>
  <c r="G159" i="49"/>
  <c r="F159" i="49"/>
  <c r="H158" i="49"/>
  <c r="G158" i="49"/>
  <c r="F158" i="49"/>
  <c r="H157" i="49"/>
  <c r="G157" i="49"/>
  <c r="F157" i="49"/>
  <c r="H156" i="49"/>
  <c r="G156" i="49"/>
  <c r="F156" i="49"/>
  <c r="H155" i="49"/>
  <c r="G155" i="49"/>
  <c r="F155" i="49"/>
  <c r="H154" i="49"/>
  <c r="G154" i="49"/>
  <c r="F154" i="49"/>
  <c r="H153" i="49"/>
  <c r="G153" i="49"/>
  <c r="F153" i="49"/>
  <c r="H152" i="49"/>
  <c r="G152" i="49"/>
  <c r="F152" i="49"/>
  <c r="H151" i="49"/>
  <c r="G151" i="49"/>
  <c r="F151" i="49"/>
  <c r="H150" i="49"/>
  <c r="G150" i="49"/>
  <c r="F150" i="49"/>
  <c r="H149" i="49"/>
  <c r="G149" i="49"/>
  <c r="F149" i="49"/>
  <c r="H148" i="49"/>
  <c r="G148" i="49"/>
  <c r="F148" i="49"/>
  <c r="H147" i="49"/>
  <c r="G147" i="49"/>
  <c r="F147" i="49"/>
  <c r="H146" i="49"/>
  <c r="G146" i="49"/>
  <c r="F146" i="49"/>
  <c r="H145" i="49"/>
  <c r="G145" i="49"/>
  <c r="F145" i="49"/>
  <c r="H144" i="49"/>
  <c r="G144" i="49"/>
  <c r="F144" i="49"/>
  <c r="H143" i="49"/>
  <c r="G143" i="49"/>
  <c r="F143" i="49"/>
  <c r="H142" i="49"/>
  <c r="G142" i="49"/>
  <c r="F142" i="49"/>
  <c r="H141" i="49"/>
  <c r="G141" i="49"/>
  <c r="F141" i="49"/>
  <c r="H140" i="49"/>
  <c r="G140" i="49"/>
  <c r="F140" i="49"/>
  <c r="H139" i="49"/>
  <c r="G139" i="49"/>
  <c r="F139" i="49"/>
  <c r="H138" i="49"/>
  <c r="G138" i="49"/>
  <c r="F138" i="49"/>
  <c r="H137" i="49"/>
  <c r="G137" i="49"/>
  <c r="F137" i="49"/>
  <c r="H136" i="49"/>
  <c r="G136" i="49"/>
  <c r="F136" i="49"/>
  <c r="H135" i="49"/>
  <c r="G135" i="49"/>
  <c r="F135" i="49"/>
  <c r="H134" i="49"/>
  <c r="G134" i="49"/>
  <c r="F134" i="49"/>
  <c r="H133" i="49"/>
  <c r="G133" i="49"/>
  <c r="F133" i="49"/>
  <c r="H132" i="49"/>
  <c r="G132" i="49"/>
  <c r="F132" i="49"/>
  <c r="H131" i="49"/>
  <c r="G131" i="49"/>
  <c r="F131" i="49"/>
  <c r="H130" i="49"/>
  <c r="G130" i="49"/>
  <c r="F130" i="49"/>
  <c r="H129" i="49"/>
  <c r="G129" i="49"/>
  <c r="F129" i="49"/>
  <c r="H128" i="49"/>
  <c r="G128" i="49"/>
  <c r="F128" i="49"/>
  <c r="H127" i="49"/>
  <c r="G127" i="49"/>
  <c r="F127" i="49"/>
  <c r="E126" i="49"/>
  <c r="H126" i="49" s="1"/>
  <c r="H125" i="49"/>
  <c r="G125" i="49"/>
  <c r="F125" i="49"/>
  <c r="H124" i="49"/>
  <c r="G124" i="49"/>
  <c r="F124" i="49"/>
  <c r="H123" i="49"/>
  <c r="G123" i="49"/>
  <c r="F123" i="49"/>
  <c r="H122" i="49"/>
  <c r="G122" i="49"/>
  <c r="F122" i="49"/>
  <c r="H121" i="49"/>
  <c r="G121" i="49"/>
  <c r="F121" i="49"/>
  <c r="H120" i="49"/>
  <c r="G120" i="49"/>
  <c r="F120" i="49"/>
  <c r="H119" i="49"/>
  <c r="G119" i="49"/>
  <c r="F119" i="49"/>
  <c r="H118" i="49"/>
  <c r="G118" i="49"/>
  <c r="F118" i="49"/>
  <c r="H117" i="49"/>
  <c r="G117" i="49"/>
  <c r="F117" i="49"/>
  <c r="H116" i="49"/>
  <c r="G116" i="49"/>
  <c r="F116" i="49"/>
  <c r="H115" i="49"/>
  <c r="G115" i="49"/>
  <c r="F115" i="49"/>
  <c r="H114" i="49"/>
  <c r="G114" i="49"/>
  <c r="F114" i="49"/>
  <c r="H113" i="49"/>
  <c r="G113" i="49"/>
  <c r="F113" i="49"/>
  <c r="H112" i="49"/>
  <c r="G112" i="49"/>
  <c r="F112" i="49"/>
  <c r="H111" i="49"/>
  <c r="G111" i="49"/>
  <c r="F111" i="49"/>
  <c r="H110" i="49"/>
  <c r="G110" i="49"/>
  <c r="F110" i="49"/>
  <c r="H108" i="49"/>
  <c r="G108" i="49"/>
  <c r="F108" i="49"/>
  <c r="H107" i="49"/>
  <c r="G107" i="49"/>
  <c r="F107" i="49"/>
  <c r="H106" i="49"/>
  <c r="G106" i="49"/>
  <c r="F106" i="49"/>
  <c r="H105" i="49"/>
  <c r="G105" i="49"/>
  <c r="F105" i="49"/>
  <c r="H104" i="49"/>
  <c r="G104" i="49"/>
  <c r="F104" i="49"/>
  <c r="H103" i="49"/>
  <c r="G103" i="49"/>
  <c r="F103" i="49"/>
  <c r="H102" i="49"/>
  <c r="G102" i="49"/>
  <c r="F102" i="49"/>
  <c r="H101" i="49"/>
  <c r="G101" i="49"/>
  <c r="F101" i="49"/>
  <c r="H100" i="49"/>
  <c r="G100" i="49"/>
  <c r="F100" i="49"/>
  <c r="H99" i="49"/>
  <c r="G99" i="49"/>
  <c r="F99" i="49"/>
  <c r="H98" i="49"/>
  <c r="G98" i="49"/>
  <c r="F98" i="49"/>
  <c r="H97" i="49"/>
  <c r="G97" i="49"/>
  <c r="F97" i="49"/>
  <c r="H96" i="49"/>
  <c r="G96" i="49"/>
  <c r="F96" i="49"/>
  <c r="H95" i="49"/>
  <c r="G95" i="49"/>
  <c r="F95" i="49"/>
  <c r="H94" i="49"/>
  <c r="G94" i="49"/>
  <c r="F94" i="49"/>
  <c r="H93" i="49"/>
  <c r="G93" i="49"/>
  <c r="F93" i="49"/>
  <c r="H92" i="49"/>
  <c r="G92" i="49"/>
  <c r="F92" i="49"/>
  <c r="H91" i="49"/>
  <c r="G91" i="49"/>
  <c r="F91" i="49"/>
  <c r="H90" i="49"/>
  <c r="G90" i="49"/>
  <c r="F90" i="49"/>
  <c r="H89" i="49"/>
  <c r="G89" i="49"/>
  <c r="F89" i="49"/>
  <c r="H88" i="49"/>
  <c r="G88" i="49"/>
  <c r="F88" i="49"/>
  <c r="H87" i="49"/>
  <c r="G87" i="49"/>
  <c r="F87" i="49"/>
  <c r="H86" i="49"/>
  <c r="G86" i="49"/>
  <c r="F86" i="49"/>
  <c r="H85" i="49"/>
  <c r="G85" i="49"/>
  <c r="F85" i="49"/>
  <c r="H84" i="49"/>
  <c r="G84" i="49"/>
  <c r="F84" i="49"/>
  <c r="H83" i="49"/>
  <c r="G83" i="49"/>
  <c r="F83" i="49"/>
  <c r="H82" i="49"/>
  <c r="G82" i="49"/>
  <c r="F82" i="49"/>
  <c r="H81" i="49"/>
  <c r="G81" i="49"/>
  <c r="F81" i="49"/>
  <c r="H80" i="49"/>
  <c r="G80" i="49"/>
  <c r="F80" i="49"/>
  <c r="H79" i="49"/>
  <c r="G79" i="49"/>
  <c r="F79" i="49"/>
  <c r="H78" i="49"/>
  <c r="G78" i="49"/>
  <c r="F78" i="49"/>
  <c r="H77" i="49"/>
  <c r="G77" i="49"/>
  <c r="F77" i="49"/>
  <c r="H76" i="49"/>
  <c r="G76" i="49"/>
  <c r="F76" i="49"/>
  <c r="H75" i="49"/>
  <c r="G75" i="49"/>
  <c r="F75" i="49"/>
  <c r="H74" i="49"/>
  <c r="G74" i="49"/>
  <c r="F74" i="49"/>
  <c r="H73" i="49"/>
  <c r="G73" i="49"/>
  <c r="F73" i="49"/>
  <c r="H72" i="49"/>
  <c r="G72" i="49"/>
  <c r="F72" i="49"/>
  <c r="H71" i="49"/>
  <c r="G71" i="49"/>
  <c r="F71" i="49"/>
  <c r="H70" i="49"/>
  <c r="G70" i="49"/>
  <c r="F70" i="49"/>
  <c r="H69" i="49"/>
  <c r="G69" i="49"/>
  <c r="F69" i="49"/>
  <c r="H68" i="49"/>
  <c r="G68" i="49"/>
  <c r="F68" i="49"/>
  <c r="H67" i="49"/>
  <c r="G67" i="49"/>
  <c r="F67" i="49"/>
  <c r="H66" i="49"/>
  <c r="G66" i="49"/>
  <c r="F66" i="49"/>
  <c r="H65" i="49"/>
  <c r="G65" i="49"/>
  <c r="F65" i="49"/>
  <c r="H64" i="49"/>
  <c r="G64" i="49"/>
  <c r="F64" i="49"/>
  <c r="H63" i="49"/>
  <c r="G63" i="49"/>
  <c r="F63" i="49"/>
  <c r="H62" i="49"/>
  <c r="G62" i="49"/>
  <c r="F62" i="49"/>
  <c r="H61" i="49"/>
  <c r="G61" i="49"/>
  <c r="F61" i="49"/>
  <c r="H60" i="49"/>
  <c r="G60" i="49"/>
  <c r="F60" i="49"/>
  <c r="H59" i="49"/>
  <c r="G59" i="49"/>
  <c r="F59" i="49"/>
  <c r="H58" i="49"/>
  <c r="G58" i="49"/>
  <c r="F58" i="49"/>
  <c r="H57" i="49"/>
  <c r="G57" i="49"/>
  <c r="F57" i="49"/>
  <c r="H56" i="49"/>
  <c r="G56" i="49"/>
  <c r="F56" i="49"/>
  <c r="H55" i="49"/>
  <c r="G55" i="49"/>
  <c r="F55" i="49"/>
  <c r="H54" i="49"/>
  <c r="G54" i="49"/>
  <c r="F54" i="49"/>
  <c r="H53" i="49"/>
  <c r="G53" i="49"/>
  <c r="F53" i="49"/>
  <c r="H52" i="49"/>
  <c r="G52" i="49"/>
  <c r="F52" i="49"/>
  <c r="H51" i="49"/>
  <c r="G51" i="49"/>
  <c r="F51" i="49"/>
  <c r="H50" i="49"/>
  <c r="G50" i="49"/>
  <c r="F50" i="49"/>
  <c r="H49" i="49"/>
  <c r="G49" i="49"/>
  <c r="F49" i="49"/>
  <c r="H48" i="49"/>
  <c r="G48" i="49"/>
  <c r="F48" i="49"/>
  <c r="H47" i="49"/>
  <c r="G47" i="49"/>
  <c r="F47" i="49"/>
  <c r="H46" i="49"/>
  <c r="G46" i="49"/>
  <c r="F46" i="49"/>
  <c r="H45" i="49"/>
  <c r="G45" i="49"/>
  <c r="F45" i="49"/>
  <c r="H44" i="49"/>
  <c r="G44" i="49"/>
  <c r="F44" i="49"/>
  <c r="H43" i="49"/>
  <c r="G43" i="49"/>
  <c r="F43" i="49"/>
  <c r="H42" i="49"/>
  <c r="G42" i="49"/>
  <c r="F42" i="49"/>
  <c r="H41" i="49"/>
  <c r="G41" i="49"/>
  <c r="F41" i="49"/>
  <c r="H40" i="49"/>
  <c r="G40" i="49"/>
  <c r="F40" i="49"/>
  <c r="H39" i="49"/>
  <c r="G39" i="49"/>
  <c r="F39" i="49"/>
  <c r="H38" i="49"/>
  <c r="G38" i="49"/>
  <c r="F38" i="49"/>
  <c r="H37" i="49"/>
  <c r="G37" i="49"/>
  <c r="F37" i="49"/>
  <c r="H36" i="49"/>
  <c r="G36" i="49"/>
  <c r="F36" i="49"/>
  <c r="H35" i="49"/>
  <c r="G35" i="49"/>
  <c r="F35" i="49"/>
  <c r="H34" i="49"/>
  <c r="G34" i="49"/>
  <c r="F34" i="49"/>
  <c r="H33" i="49"/>
  <c r="G33" i="49"/>
  <c r="F33" i="49"/>
  <c r="H32" i="49"/>
  <c r="G32" i="49"/>
  <c r="F32" i="49"/>
  <c r="H31" i="49"/>
  <c r="G31" i="49"/>
  <c r="F31" i="49"/>
  <c r="H30" i="49"/>
  <c r="G30" i="49"/>
  <c r="F30" i="49"/>
  <c r="H29" i="49"/>
  <c r="G29" i="49"/>
  <c r="F29" i="49"/>
  <c r="H28" i="49"/>
  <c r="G28" i="49"/>
  <c r="F28" i="49"/>
  <c r="H27" i="49"/>
  <c r="G27" i="49"/>
  <c r="F27" i="49"/>
  <c r="H26" i="49"/>
  <c r="G26" i="49"/>
  <c r="F26" i="49"/>
  <c r="H25" i="49"/>
  <c r="G25" i="49"/>
  <c r="F25" i="49"/>
  <c r="H24" i="49"/>
  <c r="G24" i="49"/>
  <c r="F24" i="49"/>
  <c r="H23" i="49"/>
  <c r="G23" i="49"/>
  <c r="F23" i="49"/>
  <c r="H22" i="49"/>
  <c r="G22" i="49"/>
  <c r="F22" i="49"/>
  <c r="H21" i="49"/>
  <c r="G21" i="49"/>
  <c r="F21" i="49"/>
  <c r="H20" i="49"/>
  <c r="G20" i="49"/>
  <c r="F20" i="49"/>
  <c r="E19" i="49"/>
  <c r="G19" i="49" s="1"/>
  <c r="H18" i="49"/>
  <c r="G18" i="49"/>
  <c r="F18" i="49"/>
  <c r="H17" i="49"/>
  <c r="G17" i="49"/>
  <c r="F17" i="49"/>
  <c r="H16" i="49"/>
  <c r="G16" i="49"/>
  <c r="F16" i="49"/>
  <c r="H15" i="49"/>
  <c r="G15" i="49"/>
  <c r="F15" i="49"/>
  <c r="H14" i="49"/>
  <c r="G14" i="49"/>
  <c r="F14" i="49"/>
  <c r="H13" i="49"/>
  <c r="G13" i="49"/>
  <c r="F13" i="49"/>
  <c r="H12" i="49"/>
  <c r="G12" i="49"/>
  <c r="F12" i="49"/>
  <c r="H11" i="49"/>
  <c r="G11" i="49"/>
  <c r="F11" i="49"/>
  <c r="E5" i="49"/>
  <c r="E4" i="49"/>
  <c r="G182" i="48"/>
  <c r="H181" i="48"/>
  <c r="G181" i="48"/>
  <c r="F181" i="48"/>
  <c r="H180" i="48"/>
  <c r="G180" i="48"/>
  <c r="F180" i="48"/>
  <c r="H179" i="48"/>
  <c r="G179" i="48"/>
  <c r="F179" i="48"/>
  <c r="H178" i="48"/>
  <c r="G178" i="48"/>
  <c r="F178" i="48"/>
  <c r="H177" i="48"/>
  <c r="G177" i="48"/>
  <c r="F177" i="48"/>
  <c r="H176" i="48"/>
  <c r="G176" i="48"/>
  <c r="F176" i="48"/>
  <c r="H175" i="48"/>
  <c r="G175" i="48"/>
  <c r="F175" i="48"/>
  <c r="H174" i="48"/>
  <c r="G174" i="48"/>
  <c r="F174" i="48"/>
  <c r="H173" i="48"/>
  <c r="G173" i="48"/>
  <c r="F173" i="48"/>
  <c r="H172" i="48"/>
  <c r="G172" i="48"/>
  <c r="F172" i="48"/>
  <c r="H171" i="48"/>
  <c r="G171" i="48"/>
  <c r="F171" i="48"/>
  <c r="H170" i="48"/>
  <c r="G170" i="48"/>
  <c r="F170" i="48"/>
  <c r="H169" i="48"/>
  <c r="G169" i="48"/>
  <c r="F169" i="48"/>
  <c r="H168" i="48"/>
  <c r="G168" i="48"/>
  <c r="F168" i="48"/>
  <c r="H167" i="48"/>
  <c r="G167" i="48"/>
  <c r="F167" i="48"/>
  <c r="H166" i="48"/>
  <c r="G166" i="48"/>
  <c r="F166" i="48"/>
  <c r="H165" i="48"/>
  <c r="G165" i="48"/>
  <c r="F165" i="48"/>
  <c r="H164" i="48"/>
  <c r="G164" i="48"/>
  <c r="F164" i="48"/>
  <c r="H163" i="48"/>
  <c r="G163" i="48"/>
  <c r="F163" i="48"/>
  <c r="H162" i="48"/>
  <c r="G162" i="48"/>
  <c r="F162" i="48"/>
  <c r="H161" i="48"/>
  <c r="G161" i="48"/>
  <c r="F161" i="48"/>
  <c r="H160" i="48"/>
  <c r="G160" i="48"/>
  <c r="F160" i="48"/>
  <c r="H159" i="48"/>
  <c r="G159" i="48"/>
  <c r="F159" i="48"/>
  <c r="H158" i="48"/>
  <c r="G158" i="48"/>
  <c r="F158" i="48"/>
  <c r="H157" i="48"/>
  <c r="G157" i="48"/>
  <c r="F157" i="48"/>
  <c r="H156" i="48"/>
  <c r="G156" i="48"/>
  <c r="F156" i="48"/>
  <c r="H155" i="48"/>
  <c r="G155" i="48"/>
  <c r="F155" i="48"/>
  <c r="H154" i="48"/>
  <c r="G154" i="48"/>
  <c r="F154" i="48"/>
  <c r="H153" i="48"/>
  <c r="G153" i="48"/>
  <c r="F153" i="48"/>
  <c r="H152" i="48"/>
  <c r="G152" i="48"/>
  <c r="F152" i="48"/>
  <c r="H151" i="48"/>
  <c r="G151" i="48"/>
  <c r="F151" i="48"/>
  <c r="H150" i="48"/>
  <c r="G150" i="48"/>
  <c r="F150" i="48"/>
  <c r="H149" i="48"/>
  <c r="G149" i="48"/>
  <c r="F149" i="48"/>
  <c r="H148" i="48"/>
  <c r="G148" i="48"/>
  <c r="F148" i="48"/>
  <c r="H147" i="48"/>
  <c r="G147" i="48"/>
  <c r="F147" i="48"/>
  <c r="H146" i="48"/>
  <c r="G146" i="48"/>
  <c r="F146" i="48"/>
  <c r="H145" i="48"/>
  <c r="G145" i="48"/>
  <c r="F145" i="48"/>
  <c r="H144" i="48"/>
  <c r="G144" i="48"/>
  <c r="F144" i="48"/>
  <c r="H143" i="48"/>
  <c r="G143" i="48"/>
  <c r="F143" i="48"/>
  <c r="H142" i="48"/>
  <c r="G142" i="48"/>
  <c r="F142" i="48"/>
  <c r="H141" i="48"/>
  <c r="G141" i="48"/>
  <c r="F141" i="48"/>
  <c r="H140" i="48"/>
  <c r="G140" i="48"/>
  <c r="F140" i="48"/>
  <c r="H139" i="48"/>
  <c r="G139" i="48"/>
  <c r="F139" i="48"/>
  <c r="H138" i="48"/>
  <c r="G138" i="48"/>
  <c r="F138" i="48"/>
  <c r="H137" i="48"/>
  <c r="G137" i="48"/>
  <c r="F137" i="48"/>
  <c r="H136" i="48"/>
  <c r="G136" i="48"/>
  <c r="F136" i="48"/>
  <c r="H135" i="48"/>
  <c r="G135" i="48"/>
  <c r="F135" i="48"/>
  <c r="H134" i="48"/>
  <c r="G134" i="48"/>
  <c r="F134" i="48"/>
  <c r="H133" i="48"/>
  <c r="G133" i="48"/>
  <c r="F133" i="48"/>
  <c r="H132" i="48"/>
  <c r="G132" i="48"/>
  <c r="F132" i="48"/>
  <c r="H131" i="48"/>
  <c r="G131" i="48"/>
  <c r="F131" i="48"/>
  <c r="H130" i="48"/>
  <c r="G130" i="48"/>
  <c r="F130" i="48"/>
  <c r="H129" i="48"/>
  <c r="G129" i="48"/>
  <c r="F129" i="48"/>
  <c r="H128" i="48"/>
  <c r="G128" i="48"/>
  <c r="F128" i="48"/>
  <c r="H127" i="48"/>
  <c r="G127" i="48"/>
  <c r="F127" i="48"/>
  <c r="E126" i="48"/>
  <c r="G126" i="48" s="1"/>
  <c r="H125" i="48"/>
  <c r="G125" i="48"/>
  <c r="F125" i="48"/>
  <c r="H124" i="48"/>
  <c r="G124" i="48"/>
  <c r="F124" i="48"/>
  <c r="H123" i="48"/>
  <c r="G123" i="48"/>
  <c r="F123" i="48"/>
  <c r="H122" i="48"/>
  <c r="G122" i="48"/>
  <c r="F122" i="48"/>
  <c r="H121" i="48"/>
  <c r="G121" i="48"/>
  <c r="F121" i="48"/>
  <c r="H120" i="48"/>
  <c r="G120" i="48"/>
  <c r="F120" i="48"/>
  <c r="H119" i="48"/>
  <c r="G119" i="48"/>
  <c r="F119" i="48"/>
  <c r="H118" i="48"/>
  <c r="G118" i="48"/>
  <c r="F118" i="48"/>
  <c r="H117" i="48"/>
  <c r="G117" i="48"/>
  <c r="F117" i="48"/>
  <c r="H116" i="48"/>
  <c r="G116" i="48"/>
  <c r="F116" i="48"/>
  <c r="H115" i="48"/>
  <c r="G115" i="48"/>
  <c r="F115" i="48"/>
  <c r="H114" i="48"/>
  <c r="G114" i="48"/>
  <c r="F114" i="48"/>
  <c r="H113" i="48"/>
  <c r="G113" i="48"/>
  <c r="F113" i="48"/>
  <c r="H112" i="48"/>
  <c r="G112" i="48"/>
  <c r="F112" i="48"/>
  <c r="H111" i="48"/>
  <c r="G111" i="48"/>
  <c r="F111" i="48"/>
  <c r="H110" i="48"/>
  <c r="G110" i="48"/>
  <c r="F110" i="48"/>
  <c r="H109" i="48"/>
  <c r="G109" i="48"/>
  <c r="F109" i="48"/>
  <c r="H108" i="48"/>
  <c r="G108" i="48"/>
  <c r="F108" i="48"/>
  <c r="H107" i="48"/>
  <c r="G107" i="48"/>
  <c r="F107" i="48"/>
  <c r="H106" i="48"/>
  <c r="G106" i="48"/>
  <c r="F106" i="48"/>
  <c r="H105" i="48"/>
  <c r="G105" i="48"/>
  <c r="F105" i="48"/>
  <c r="H104" i="48"/>
  <c r="G104" i="48"/>
  <c r="F104" i="48"/>
  <c r="H103" i="48"/>
  <c r="G103" i="48"/>
  <c r="F103" i="48"/>
  <c r="H102" i="48"/>
  <c r="G102" i="48"/>
  <c r="F102" i="48"/>
  <c r="H101" i="48"/>
  <c r="G101" i="48"/>
  <c r="F101" i="48"/>
  <c r="H100" i="48"/>
  <c r="G100" i="48"/>
  <c r="F100" i="48"/>
  <c r="H99" i="48"/>
  <c r="G99" i="48"/>
  <c r="F99" i="48"/>
  <c r="H98" i="48"/>
  <c r="G98" i="48"/>
  <c r="F98" i="48"/>
  <c r="H97" i="48"/>
  <c r="G97" i="48"/>
  <c r="F97" i="48"/>
  <c r="H96" i="48"/>
  <c r="G96" i="48"/>
  <c r="F96" i="48"/>
  <c r="H95" i="48"/>
  <c r="G95" i="48"/>
  <c r="F95" i="48"/>
  <c r="H94" i="48"/>
  <c r="G94" i="48"/>
  <c r="F94" i="48"/>
  <c r="H93" i="48"/>
  <c r="G93" i="48"/>
  <c r="F93" i="48"/>
  <c r="H92" i="48"/>
  <c r="G92" i="48"/>
  <c r="F92" i="48"/>
  <c r="H91" i="48"/>
  <c r="G91" i="48"/>
  <c r="F91" i="48"/>
  <c r="H90" i="48"/>
  <c r="G90" i="48"/>
  <c r="F90" i="48"/>
  <c r="H89" i="48"/>
  <c r="G89" i="48"/>
  <c r="F89" i="48"/>
  <c r="H88" i="48"/>
  <c r="G88" i="48"/>
  <c r="F88" i="48"/>
  <c r="H87" i="48"/>
  <c r="G87" i="48"/>
  <c r="F87" i="48"/>
  <c r="H86" i="48"/>
  <c r="G86" i="48"/>
  <c r="F86" i="48"/>
  <c r="H85" i="48"/>
  <c r="G85" i="48"/>
  <c r="F85" i="48"/>
  <c r="H84" i="48"/>
  <c r="G84" i="48"/>
  <c r="F84" i="48"/>
  <c r="H83" i="48"/>
  <c r="G83" i="48"/>
  <c r="F83" i="48"/>
  <c r="H82" i="48"/>
  <c r="G82" i="48"/>
  <c r="F82" i="48"/>
  <c r="H81" i="48"/>
  <c r="G81" i="48"/>
  <c r="F81" i="48"/>
  <c r="H80" i="48"/>
  <c r="G80" i="48"/>
  <c r="F80" i="48"/>
  <c r="H79" i="48"/>
  <c r="G79" i="48"/>
  <c r="F79" i="48"/>
  <c r="H78" i="48"/>
  <c r="G78" i="48"/>
  <c r="F78" i="48"/>
  <c r="H77" i="48"/>
  <c r="G77" i="48"/>
  <c r="F77" i="48"/>
  <c r="H76" i="48"/>
  <c r="G76" i="48"/>
  <c r="F76" i="48"/>
  <c r="H75" i="48"/>
  <c r="G75" i="48"/>
  <c r="F75" i="48"/>
  <c r="H74" i="48"/>
  <c r="G74" i="48"/>
  <c r="F74" i="48"/>
  <c r="H73" i="48"/>
  <c r="G73" i="48"/>
  <c r="F73" i="48"/>
  <c r="H72" i="48"/>
  <c r="G72" i="48"/>
  <c r="F72" i="48"/>
  <c r="H71" i="48"/>
  <c r="G71" i="48"/>
  <c r="F71" i="48"/>
  <c r="H70" i="48"/>
  <c r="G70" i="48"/>
  <c r="F70" i="48"/>
  <c r="H69" i="48"/>
  <c r="G69" i="48"/>
  <c r="F69" i="48"/>
  <c r="H68" i="48"/>
  <c r="G68" i="48"/>
  <c r="F68" i="48"/>
  <c r="H67" i="48"/>
  <c r="G67" i="48"/>
  <c r="F67" i="48"/>
  <c r="H66" i="48"/>
  <c r="G66" i="48"/>
  <c r="F66" i="48"/>
  <c r="H65" i="48"/>
  <c r="G65" i="48"/>
  <c r="F65" i="48"/>
  <c r="H64" i="48"/>
  <c r="G64" i="48"/>
  <c r="F64" i="48"/>
  <c r="H63" i="48"/>
  <c r="G63" i="48"/>
  <c r="F63" i="48"/>
  <c r="H62" i="48"/>
  <c r="G62" i="48"/>
  <c r="F62" i="48"/>
  <c r="H61" i="48"/>
  <c r="G61" i="48"/>
  <c r="F61" i="48"/>
  <c r="H60" i="48"/>
  <c r="G60" i="48"/>
  <c r="F60" i="48"/>
  <c r="H59" i="48"/>
  <c r="G59" i="48"/>
  <c r="F59" i="48"/>
  <c r="H58" i="48"/>
  <c r="G58" i="48"/>
  <c r="F58" i="48"/>
  <c r="H57" i="48"/>
  <c r="G57" i="48"/>
  <c r="F57" i="48"/>
  <c r="H56" i="48"/>
  <c r="G56" i="48"/>
  <c r="F56" i="48"/>
  <c r="H55" i="48"/>
  <c r="G55" i="48"/>
  <c r="F55" i="48"/>
  <c r="H54" i="48"/>
  <c r="G54" i="48"/>
  <c r="F54" i="48"/>
  <c r="H53" i="48"/>
  <c r="G53" i="48"/>
  <c r="F53" i="48"/>
  <c r="H52" i="48"/>
  <c r="G52" i="48"/>
  <c r="F52" i="48"/>
  <c r="H51" i="48"/>
  <c r="G51" i="48"/>
  <c r="F51" i="48"/>
  <c r="H50" i="48"/>
  <c r="G50" i="48"/>
  <c r="F50" i="48"/>
  <c r="H49" i="48"/>
  <c r="G49" i="48"/>
  <c r="F49" i="48"/>
  <c r="H48" i="48"/>
  <c r="G48" i="48"/>
  <c r="F48" i="48"/>
  <c r="H47" i="48"/>
  <c r="G47" i="48"/>
  <c r="F47" i="48"/>
  <c r="H46" i="48"/>
  <c r="G46" i="48"/>
  <c r="F46" i="48"/>
  <c r="H45" i="48"/>
  <c r="G45" i="48"/>
  <c r="F45" i="48"/>
  <c r="H44" i="48"/>
  <c r="G44" i="48"/>
  <c r="F44" i="48"/>
  <c r="H43" i="48"/>
  <c r="G43" i="48"/>
  <c r="F43" i="48"/>
  <c r="H42" i="48"/>
  <c r="G42" i="48"/>
  <c r="F42" i="48"/>
  <c r="H41" i="48"/>
  <c r="G41" i="48"/>
  <c r="F41" i="48"/>
  <c r="H40" i="48"/>
  <c r="G40" i="48"/>
  <c r="F40" i="48"/>
  <c r="H39" i="48"/>
  <c r="G39" i="48"/>
  <c r="F39" i="48"/>
  <c r="H38" i="48"/>
  <c r="G38" i="48"/>
  <c r="F38" i="48"/>
  <c r="H37" i="48"/>
  <c r="G37" i="48"/>
  <c r="F37" i="48"/>
  <c r="H36" i="48"/>
  <c r="G36" i="48"/>
  <c r="F36" i="48"/>
  <c r="H35" i="48"/>
  <c r="G35" i="48"/>
  <c r="F35" i="48"/>
  <c r="H34" i="48"/>
  <c r="G34" i="48"/>
  <c r="F34" i="48"/>
  <c r="H33" i="48"/>
  <c r="G33" i="48"/>
  <c r="F33" i="48"/>
  <c r="H32" i="48"/>
  <c r="G32" i="48"/>
  <c r="F32" i="48"/>
  <c r="H31" i="48"/>
  <c r="G31" i="48"/>
  <c r="F31" i="48"/>
  <c r="H30" i="48"/>
  <c r="G30" i="48"/>
  <c r="F30" i="48"/>
  <c r="H29" i="48"/>
  <c r="G29" i="48"/>
  <c r="F29" i="48"/>
  <c r="H28" i="48"/>
  <c r="G28" i="48"/>
  <c r="F28" i="48"/>
  <c r="H27" i="48"/>
  <c r="G27" i="48"/>
  <c r="F27" i="48"/>
  <c r="H26" i="48"/>
  <c r="G26" i="48"/>
  <c r="F26" i="48"/>
  <c r="H25" i="48"/>
  <c r="G25" i="48"/>
  <c r="F25" i="48"/>
  <c r="H24" i="48"/>
  <c r="G24" i="48"/>
  <c r="F24" i="48"/>
  <c r="H23" i="48"/>
  <c r="G23" i="48"/>
  <c r="F23" i="48"/>
  <c r="H22" i="48"/>
  <c r="G22" i="48"/>
  <c r="F22" i="48"/>
  <c r="H21" i="48"/>
  <c r="G21" i="48"/>
  <c r="F21" i="48"/>
  <c r="H20" i="48"/>
  <c r="G20" i="48"/>
  <c r="F20" i="48"/>
  <c r="E19" i="48"/>
  <c r="H19" i="48" s="1"/>
  <c r="H18" i="48"/>
  <c r="G18" i="48"/>
  <c r="F18" i="48"/>
  <c r="H17" i="48"/>
  <c r="G17" i="48"/>
  <c r="F17" i="48"/>
  <c r="H16" i="48"/>
  <c r="G16" i="48"/>
  <c r="F16" i="48"/>
  <c r="H15" i="48"/>
  <c r="G15" i="48"/>
  <c r="F15" i="48"/>
  <c r="H14" i="48"/>
  <c r="G14" i="48"/>
  <c r="F14" i="48"/>
  <c r="H13" i="48"/>
  <c r="G13" i="48"/>
  <c r="F13" i="48"/>
  <c r="H12" i="48"/>
  <c r="G12" i="48"/>
  <c r="F12" i="48"/>
  <c r="H11" i="48"/>
  <c r="G11" i="48"/>
  <c r="F11" i="48"/>
  <c r="E5" i="48"/>
  <c r="E4" i="48"/>
  <c r="G182" i="47"/>
  <c r="H181" i="47"/>
  <c r="G181" i="47"/>
  <c r="F181" i="47"/>
  <c r="H180" i="47"/>
  <c r="G180" i="47"/>
  <c r="F180" i="47"/>
  <c r="H179" i="47"/>
  <c r="G179" i="47"/>
  <c r="F179" i="47"/>
  <c r="H178" i="47"/>
  <c r="G178" i="47"/>
  <c r="F178" i="47"/>
  <c r="H177" i="47"/>
  <c r="G177" i="47"/>
  <c r="F177" i="47"/>
  <c r="H176" i="47"/>
  <c r="G176" i="47"/>
  <c r="F176" i="47"/>
  <c r="H175" i="47"/>
  <c r="G175" i="47"/>
  <c r="F175" i="47"/>
  <c r="H174" i="47"/>
  <c r="G174" i="47"/>
  <c r="F174" i="47"/>
  <c r="H173" i="47"/>
  <c r="G173" i="47"/>
  <c r="F173" i="47"/>
  <c r="H172" i="47"/>
  <c r="G172" i="47"/>
  <c r="F172" i="47"/>
  <c r="H171" i="47"/>
  <c r="G171" i="47"/>
  <c r="F171" i="47"/>
  <c r="H170" i="47"/>
  <c r="G170" i="47"/>
  <c r="F170" i="47"/>
  <c r="H169" i="47"/>
  <c r="G169" i="47"/>
  <c r="F169" i="47"/>
  <c r="H168" i="47"/>
  <c r="G168" i="47"/>
  <c r="F168" i="47"/>
  <c r="H167" i="47"/>
  <c r="G167" i="47"/>
  <c r="F167" i="47"/>
  <c r="H166" i="47"/>
  <c r="G166" i="47"/>
  <c r="F166" i="47"/>
  <c r="H165" i="47"/>
  <c r="G165" i="47"/>
  <c r="F165" i="47"/>
  <c r="H164" i="47"/>
  <c r="G164" i="47"/>
  <c r="F164" i="47"/>
  <c r="H163" i="47"/>
  <c r="G163" i="47"/>
  <c r="F163" i="47"/>
  <c r="H162" i="47"/>
  <c r="G162" i="47"/>
  <c r="F162" i="47"/>
  <c r="H161" i="47"/>
  <c r="G161" i="47"/>
  <c r="F161" i="47"/>
  <c r="H160" i="47"/>
  <c r="G160" i="47"/>
  <c r="F160" i="47"/>
  <c r="H159" i="47"/>
  <c r="G159" i="47"/>
  <c r="F159" i="47"/>
  <c r="H158" i="47"/>
  <c r="G158" i="47"/>
  <c r="F158" i="47"/>
  <c r="H157" i="47"/>
  <c r="G157" i="47"/>
  <c r="F157" i="47"/>
  <c r="H156" i="47"/>
  <c r="G156" i="47"/>
  <c r="F156" i="47"/>
  <c r="H155" i="47"/>
  <c r="G155" i="47"/>
  <c r="F155" i="47"/>
  <c r="H154" i="47"/>
  <c r="G154" i="47"/>
  <c r="F154" i="47"/>
  <c r="H153" i="47"/>
  <c r="G153" i="47"/>
  <c r="F153" i="47"/>
  <c r="H152" i="47"/>
  <c r="G152" i="47"/>
  <c r="F152" i="47"/>
  <c r="H151" i="47"/>
  <c r="G151" i="47"/>
  <c r="F151" i="47"/>
  <c r="H150" i="47"/>
  <c r="G150" i="47"/>
  <c r="F150" i="47"/>
  <c r="H149" i="47"/>
  <c r="G149" i="47"/>
  <c r="F149" i="47"/>
  <c r="H148" i="47"/>
  <c r="G148" i="47"/>
  <c r="F148" i="47"/>
  <c r="H147" i="47"/>
  <c r="G147" i="47"/>
  <c r="F147" i="47"/>
  <c r="H146" i="47"/>
  <c r="G146" i="47"/>
  <c r="F146" i="47"/>
  <c r="H145" i="47"/>
  <c r="G145" i="47"/>
  <c r="F145" i="47"/>
  <c r="H144" i="47"/>
  <c r="G144" i="47"/>
  <c r="F144" i="47"/>
  <c r="H143" i="47"/>
  <c r="G143" i="47"/>
  <c r="F143" i="47"/>
  <c r="H142" i="47"/>
  <c r="G142" i="47"/>
  <c r="F142" i="47"/>
  <c r="H141" i="47"/>
  <c r="G141" i="47"/>
  <c r="F141" i="47"/>
  <c r="H140" i="47"/>
  <c r="G140" i="47"/>
  <c r="F140" i="47"/>
  <c r="H139" i="47"/>
  <c r="G139" i="47"/>
  <c r="F139" i="47"/>
  <c r="H138" i="47"/>
  <c r="G138" i="47"/>
  <c r="F138" i="47"/>
  <c r="H137" i="47"/>
  <c r="G137" i="47"/>
  <c r="F137" i="47"/>
  <c r="H136" i="47"/>
  <c r="G136" i="47"/>
  <c r="F136" i="47"/>
  <c r="H135" i="47"/>
  <c r="G135" i="47"/>
  <c r="F135" i="47"/>
  <c r="H134" i="47"/>
  <c r="G134" i="47"/>
  <c r="F134" i="47"/>
  <c r="H133" i="47"/>
  <c r="G133" i="47"/>
  <c r="F133" i="47"/>
  <c r="H132" i="47"/>
  <c r="G132" i="47"/>
  <c r="F132" i="47"/>
  <c r="H131" i="47"/>
  <c r="G131" i="47"/>
  <c r="F131" i="47"/>
  <c r="H130" i="47"/>
  <c r="G130" i="47"/>
  <c r="F130" i="47"/>
  <c r="H129" i="47"/>
  <c r="G129" i="47"/>
  <c r="F129" i="47"/>
  <c r="H128" i="47"/>
  <c r="G128" i="47"/>
  <c r="F128" i="47"/>
  <c r="H127" i="47"/>
  <c r="G127" i="47"/>
  <c r="F127" i="47"/>
  <c r="E126" i="47"/>
  <c r="F126" i="47" s="1"/>
  <c r="H125" i="47"/>
  <c r="G125" i="47"/>
  <c r="F125" i="47"/>
  <c r="H124" i="47"/>
  <c r="G124" i="47"/>
  <c r="F124" i="47"/>
  <c r="H123" i="47"/>
  <c r="G123" i="47"/>
  <c r="F123" i="47"/>
  <c r="H122" i="47"/>
  <c r="G122" i="47"/>
  <c r="F122" i="47"/>
  <c r="H121" i="47"/>
  <c r="G121" i="47"/>
  <c r="F121" i="47"/>
  <c r="H120" i="47"/>
  <c r="G120" i="47"/>
  <c r="F120" i="47"/>
  <c r="H119" i="47"/>
  <c r="G119" i="47"/>
  <c r="F119" i="47"/>
  <c r="H118" i="47"/>
  <c r="G118" i="47"/>
  <c r="F118" i="47"/>
  <c r="H117" i="47"/>
  <c r="G117" i="47"/>
  <c r="F117" i="47"/>
  <c r="H116" i="47"/>
  <c r="G116" i="47"/>
  <c r="F116" i="47"/>
  <c r="H115" i="47"/>
  <c r="G115" i="47"/>
  <c r="F115" i="47"/>
  <c r="H114" i="47"/>
  <c r="G114" i="47"/>
  <c r="F114" i="47"/>
  <c r="H113" i="47"/>
  <c r="G113" i="47"/>
  <c r="F113" i="47"/>
  <c r="H112" i="47"/>
  <c r="G112" i="47"/>
  <c r="F112" i="47"/>
  <c r="H111" i="47"/>
  <c r="G111" i="47"/>
  <c r="F111" i="47"/>
  <c r="H110" i="47"/>
  <c r="G110" i="47"/>
  <c r="F110" i="47"/>
  <c r="H109" i="47"/>
  <c r="G109" i="47"/>
  <c r="F109" i="47"/>
  <c r="H108" i="47"/>
  <c r="G108" i="47"/>
  <c r="F108" i="47"/>
  <c r="H107" i="47"/>
  <c r="G107" i="47"/>
  <c r="F107" i="47"/>
  <c r="H106" i="47"/>
  <c r="G106" i="47"/>
  <c r="F106" i="47"/>
  <c r="H105" i="47"/>
  <c r="G105" i="47"/>
  <c r="F105" i="47"/>
  <c r="H104" i="47"/>
  <c r="G104" i="47"/>
  <c r="F104" i="47"/>
  <c r="H103" i="47"/>
  <c r="G103" i="47"/>
  <c r="F103" i="47"/>
  <c r="H102" i="47"/>
  <c r="G102" i="47"/>
  <c r="F102" i="47"/>
  <c r="H101" i="47"/>
  <c r="G101" i="47"/>
  <c r="F101" i="47"/>
  <c r="H100" i="47"/>
  <c r="G100" i="47"/>
  <c r="F100" i="47"/>
  <c r="H99" i="47"/>
  <c r="G99" i="47"/>
  <c r="F99" i="47"/>
  <c r="H98" i="47"/>
  <c r="G98" i="47"/>
  <c r="F98" i="47"/>
  <c r="H97" i="47"/>
  <c r="G97" i="47"/>
  <c r="F97" i="47"/>
  <c r="H96" i="47"/>
  <c r="G96" i="47"/>
  <c r="F96" i="47"/>
  <c r="H95" i="47"/>
  <c r="G95" i="47"/>
  <c r="F95" i="47"/>
  <c r="H94" i="47"/>
  <c r="G94" i="47"/>
  <c r="F94" i="47"/>
  <c r="H93" i="47"/>
  <c r="G93" i="47"/>
  <c r="F93" i="47"/>
  <c r="H92" i="47"/>
  <c r="G92" i="47"/>
  <c r="F92" i="47"/>
  <c r="H91" i="47"/>
  <c r="G91" i="47"/>
  <c r="F91" i="47"/>
  <c r="H90" i="47"/>
  <c r="G90" i="47"/>
  <c r="F90" i="47"/>
  <c r="H89" i="47"/>
  <c r="G89" i="47"/>
  <c r="F89" i="47"/>
  <c r="H88" i="47"/>
  <c r="G88" i="47"/>
  <c r="F88" i="47"/>
  <c r="H87" i="47"/>
  <c r="G87" i="47"/>
  <c r="F87" i="47"/>
  <c r="H86" i="47"/>
  <c r="G86" i="47"/>
  <c r="F86" i="47"/>
  <c r="H85" i="47"/>
  <c r="G85" i="47"/>
  <c r="F85" i="47"/>
  <c r="H84" i="47"/>
  <c r="G84" i="47"/>
  <c r="F84" i="47"/>
  <c r="H83" i="47"/>
  <c r="G83" i="47"/>
  <c r="F83" i="47"/>
  <c r="H82" i="47"/>
  <c r="G82" i="47"/>
  <c r="F82" i="47"/>
  <c r="H81" i="47"/>
  <c r="G81" i="47"/>
  <c r="F81" i="47"/>
  <c r="H80" i="47"/>
  <c r="G80" i="47"/>
  <c r="F80" i="47"/>
  <c r="H79" i="47"/>
  <c r="G79" i="47"/>
  <c r="F79" i="47"/>
  <c r="H78" i="47"/>
  <c r="G78" i="47"/>
  <c r="F78" i="47"/>
  <c r="H77" i="47"/>
  <c r="G77" i="47"/>
  <c r="F77" i="47"/>
  <c r="H76" i="47"/>
  <c r="G76" i="47"/>
  <c r="F76" i="47"/>
  <c r="H75" i="47"/>
  <c r="G75" i="47"/>
  <c r="F75" i="47"/>
  <c r="H74" i="47"/>
  <c r="G74" i="47"/>
  <c r="F74" i="47"/>
  <c r="H73" i="47"/>
  <c r="G73" i="47"/>
  <c r="F73" i="47"/>
  <c r="H72" i="47"/>
  <c r="G72" i="47"/>
  <c r="F72" i="47"/>
  <c r="H71" i="47"/>
  <c r="G71" i="47"/>
  <c r="F71" i="47"/>
  <c r="H70" i="47"/>
  <c r="G70" i="47"/>
  <c r="F70" i="47"/>
  <c r="H69" i="47"/>
  <c r="G69" i="47"/>
  <c r="F69" i="47"/>
  <c r="H68" i="47"/>
  <c r="G68" i="47"/>
  <c r="F68" i="47"/>
  <c r="H67" i="47"/>
  <c r="G67" i="47"/>
  <c r="F67" i="47"/>
  <c r="H66" i="47"/>
  <c r="G66" i="47"/>
  <c r="F66" i="47"/>
  <c r="H65" i="47"/>
  <c r="G65" i="47"/>
  <c r="F65" i="47"/>
  <c r="H64" i="47"/>
  <c r="G64" i="47"/>
  <c r="F64" i="47"/>
  <c r="H63" i="47"/>
  <c r="G63" i="47"/>
  <c r="F63" i="47"/>
  <c r="H62" i="47"/>
  <c r="G62" i="47"/>
  <c r="F62" i="47"/>
  <c r="H61" i="47"/>
  <c r="G61" i="47"/>
  <c r="F61" i="47"/>
  <c r="H60" i="47"/>
  <c r="G60" i="47"/>
  <c r="F60" i="47"/>
  <c r="H59" i="47"/>
  <c r="G59" i="47"/>
  <c r="F59" i="47"/>
  <c r="H58" i="47"/>
  <c r="G58" i="47"/>
  <c r="F58" i="47"/>
  <c r="H57" i="47"/>
  <c r="G57" i="47"/>
  <c r="F57" i="47"/>
  <c r="H56" i="47"/>
  <c r="G56" i="47"/>
  <c r="F56" i="47"/>
  <c r="H55" i="47"/>
  <c r="G55" i="47"/>
  <c r="F55" i="47"/>
  <c r="H54" i="47"/>
  <c r="G54" i="47"/>
  <c r="F54" i="47"/>
  <c r="H53" i="47"/>
  <c r="G53" i="47"/>
  <c r="F53" i="47"/>
  <c r="H52" i="47"/>
  <c r="G52" i="47"/>
  <c r="F52" i="47"/>
  <c r="H51" i="47"/>
  <c r="G51" i="47"/>
  <c r="F51" i="47"/>
  <c r="H50" i="47"/>
  <c r="G50" i="47"/>
  <c r="F50" i="47"/>
  <c r="H49" i="47"/>
  <c r="G49" i="47"/>
  <c r="F49" i="47"/>
  <c r="H48" i="47"/>
  <c r="G48" i="47"/>
  <c r="F48" i="47"/>
  <c r="H47" i="47"/>
  <c r="G47" i="47"/>
  <c r="F47" i="47"/>
  <c r="H46" i="47"/>
  <c r="G46" i="47"/>
  <c r="F46" i="47"/>
  <c r="H45" i="47"/>
  <c r="G45" i="47"/>
  <c r="F45" i="47"/>
  <c r="H44" i="47"/>
  <c r="G44" i="47"/>
  <c r="F44" i="47"/>
  <c r="H43" i="47"/>
  <c r="G43" i="47"/>
  <c r="F43" i="47"/>
  <c r="H42" i="47"/>
  <c r="G42" i="47"/>
  <c r="F42" i="47"/>
  <c r="H41" i="47"/>
  <c r="G41" i="47"/>
  <c r="F41" i="47"/>
  <c r="H40" i="47"/>
  <c r="G40" i="47"/>
  <c r="F40" i="47"/>
  <c r="H39" i="47"/>
  <c r="G39" i="47"/>
  <c r="F39" i="47"/>
  <c r="H38" i="47"/>
  <c r="G38" i="47"/>
  <c r="F38" i="47"/>
  <c r="H37" i="47"/>
  <c r="G37" i="47"/>
  <c r="F37" i="47"/>
  <c r="H36" i="47"/>
  <c r="G36" i="47"/>
  <c r="F36" i="47"/>
  <c r="H35" i="47"/>
  <c r="G35" i="47"/>
  <c r="F35" i="47"/>
  <c r="H34" i="47"/>
  <c r="G34" i="47"/>
  <c r="F34" i="47"/>
  <c r="H33" i="47"/>
  <c r="G33" i="47"/>
  <c r="F33" i="47"/>
  <c r="H32" i="47"/>
  <c r="G32" i="47"/>
  <c r="F32" i="47"/>
  <c r="H31" i="47"/>
  <c r="G31" i="47"/>
  <c r="F31" i="47"/>
  <c r="H30" i="47"/>
  <c r="G30" i="47"/>
  <c r="F30" i="47"/>
  <c r="H29" i="47"/>
  <c r="G29" i="47"/>
  <c r="F29" i="47"/>
  <c r="H28" i="47"/>
  <c r="G28" i="47"/>
  <c r="F28" i="47"/>
  <c r="H27" i="47"/>
  <c r="G27" i="47"/>
  <c r="F27" i="47"/>
  <c r="H26" i="47"/>
  <c r="G26" i="47"/>
  <c r="F26" i="47"/>
  <c r="H25" i="47"/>
  <c r="G25" i="47"/>
  <c r="F25" i="47"/>
  <c r="H24" i="47"/>
  <c r="G24" i="47"/>
  <c r="F24" i="47"/>
  <c r="H23" i="47"/>
  <c r="G23" i="47"/>
  <c r="F23" i="47"/>
  <c r="H22" i="47"/>
  <c r="G22" i="47"/>
  <c r="F22" i="47"/>
  <c r="H21" i="47"/>
  <c r="G21" i="47"/>
  <c r="F21" i="47"/>
  <c r="H20" i="47"/>
  <c r="G20" i="47"/>
  <c r="F20" i="47"/>
  <c r="E19" i="47"/>
  <c r="F19" i="47" s="1"/>
  <c r="H18" i="47"/>
  <c r="G18" i="47"/>
  <c r="F18" i="47"/>
  <c r="H17" i="47"/>
  <c r="G17" i="47"/>
  <c r="F17" i="47"/>
  <c r="H16" i="47"/>
  <c r="G16" i="47"/>
  <c r="F16" i="47"/>
  <c r="H15" i="47"/>
  <c r="G15" i="47"/>
  <c r="F15" i="47"/>
  <c r="H14" i="47"/>
  <c r="G14" i="47"/>
  <c r="F14" i="47"/>
  <c r="H13" i="47"/>
  <c r="G13" i="47"/>
  <c r="F13" i="47"/>
  <c r="H12" i="47"/>
  <c r="G12" i="47"/>
  <c r="F12" i="47"/>
  <c r="H11" i="47"/>
  <c r="G11" i="47"/>
  <c r="F11" i="47"/>
  <c r="E5" i="47"/>
  <c r="E4" i="47"/>
  <c r="G183" i="46"/>
  <c r="H182" i="46"/>
  <c r="G182" i="46"/>
  <c r="F182" i="46"/>
  <c r="H181" i="46"/>
  <c r="G181" i="46"/>
  <c r="F181" i="46"/>
  <c r="H180" i="46"/>
  <c r="G180" i="46"/>
  <c r="F180" i="46"/>
  <c r="H179" i="46"/>
  <c r="G179" i="46"/>
  <c r="F179" i="46"/>
  <c r="H178" i="46"/>
  <c r="G178" i="46"/>
  <c r="F178" i="46"/>
  <c r="H177" i="46"/>
  <c r="G177" i="46"/>
  <c r="F177" i="46"/>
  <c r="H176" i="46"/>
  <c r="G176" i="46"/>
  <c r="F176" i="46"/>
  <c r="H175" i="46"/>
  <c r="G175" i="46"/>
  <c r="F175" i="46"/>
  <c r="H174" i="46"/>
  <c r="G174" i="46"/>
  <c r="F174" i="46"/>
  <c r="H173" i="46"/>
  <c r="G173" i="46"/>
  <c r="F173" i="46"/>
  <c r="H172" i="46"/>
  <c r="G172" i="46"/>
  <c r="F172" i="46"/>
  <c r="H171" i="46"/>
  <c r="G171" i="46"/>
  <c r="F171" i="46"/>
  <c r="H170" i="46"/>
  <c r="G170" i="46"/>
  <c r="F170" i="46"/>
  <c r="H169" i="46"/>
  <c r="G169" i="46"/>
  <c r="F169" i="46"/>
  <c r="H168" i="46"/>
  <c r="G168" i="46"/>
  <c r="F168" i="46"/>
  <c r="H167" i="46"/>
  <c r="G167" i="46"/>
  <c r="F167" i="46"/>
  <c r="H166" i="46"/>
  <c r="G166" i="46"/>
  <c r="F166" i="46"/>
  <c r="H165" i="46"/>
  <c r="G165" i="46"/>
  <c r="F165" i="46"/>
  <c r="H164" i="46"/>
  <c r="G164" i="46"/>
  <c r="F164" i="46"/>
  <c r="H163" i="46"/>
  <c r="G163" i="46"/>
  <c r="F163" i="46"/>
  <c r="H162" i="46"/>
  <c r="G162" i="46"/>
  <c r="F162" i="46"/>
  <c r="H161" i="46"/>
  <c r="G161" i="46"/>
  <c r="F161" i="46"/>
  <c r="H160" i="46"/>
  <c r="G160" i="46"/>
  <c r="F160" i="46"/>
  <c r="H159" i="46"/>
  <c r="G159" i="46"/>
  <c r="F159" i="46"/>
  <c r="H158" i="46"/>
  <c r="G158" i="46"/>
  <c r="F158" i="46"/>
  <c r="H157" i="46"/>
  <c r="G157" i="46"/>
  <c r="F157" i="46"/>
  <c r="H156" i="46"/>
  <c r="G156" i="46"/>
  <c r="F156" i="46"/>
  <c r="H155" i="46"/>
  <c r="G155" i="46"/>
  <c r="F155" i="46"/>
  <c r="H154" i="46"/>
  <c r="G154" i="46"/>
  <c r="F154" i="46"/>
  <c r="H153" i="46"/>
  <c r="G153" i="46"/>
  <c r="F153" i="46"/>
  <c r="H152" i="46"/>
  <c r="G152" i="46"/>
  <c r="F152" i="46"/>
  <c r="H151" i="46"/>
  <c r="G151" i="46"/>
  <c r="F151" i="46"/>
  <c r="H150" i="46"/>
  <c r="G150" i="46"/>
  <c r="F150" i="46"/>
  <c r="H149" i="46"/>
  <c r="G149" i="46"/>
  <c r="F149" i="46"/>
  <c r="H148" i="46"/>
  <c r="G148" i="46"/>
  <c r="F148" i="46"/>
  <c r="H147" i="46"/>
  <c r="G147" i="46"/>
  <c r="F147" i="46"/>
  <c r="H146" i="46"/>
  <c r="G146" i="46"/>
  <c r="F146" i="46"/>
  <c r="H145" i="46"/>
  <c r="G145" i="46"/>
  <c r="F145" i="46"/>
  <c r="H144" i="46"/>
  <c r="G144" i="46"/>
  <c r="F144" i="46"/>
  <c r="H143" i="46"/>
  <c r="G143" i="46"/>
  <c r="F143" i="46"/>
  <c r="H142" i="46"/>
  <c r="G142" i="46"/>
  <c r="F142" i="46"/>
  <c r="H141" i="46"/>
  <c r="G141" i="46"/>
  <c r="F141" i="46"/>
  <c r="H140" i="46"/>
  <c r="G140" i="46"/>
  <c r="F140" i="46"/>
  <c r="H139" i="46"/>
  <c r="G139" i="46"/>
  <c r="F139" i="46"/>
  <c r="H138" i="46"/>
  <c r="G138" i="46"/>
  <c r="F138" i="46"/>
  <c r="H137" i="46"/>
  <c r="G137" i="46"/>
  <c r="F137" i="46"/>
  <c r="H136" i="46"/>
  <c r="G136" i="46"/>
  <c r="F136" i="46"/>
  <c r="H135" i="46"/>
  <c r="G135" i="46"/>
  <c r="F135" i="46"/>
  <c r="H134" i="46"/>
  <c r="G134" i="46"/>
  <c r="F134" i="46"/>
  <c r="H133" i="46"/>
  <c r="G133" i="46"/>
  <c r="F133" i="46"/>
  <c r="H132" i="46"/>
  <c r="G132" i="46"/>
  <c r="F132" i="46"/>
  <c r="H131" i="46"/>
  <c r="G131" i="46"/>
  <c r="F131" i="46"/>
  <c r="H130" i="46"/>
  <c r="G130" i="46"/>
  <c r="F130" i="46"/>
  <c r="H129" i="46"/>
  <c r="G129" i="46"/>
  <c r="F129" i="46"/>
  <c r="H128" i="46"/>
  <c r="G128" i="46"/>
  <c r="F128" i="46"/>
  <c r="E127" i="46"/>
  <c r="H127" i="46" s="1"/>
  <c r="H126" i="46"/>
  <c r="G126" i="46"/>
  <c r="F126" i="46"/>
  <c r="H125" i="46"/>
  <c r="G125" i="46"/>
  <c r="F125" i="46"/>
  <c r="H124" i="46"/>
  <c r="G124" i="46"/>
  <c r="F124" i="46"/>
  <c r="H123" i="46"/>
  <c r="G123" i="46"/>
  <c r="F123" i="46"/>
  <c r="H122" i="46"/>
  <c r="G122" i="46"/>
  <c r="F122" i="46"/>
  <c r="H121" i="46"/>
  <c r="G121" i="46"/>
  <c r="F121" i="46"/>
  <c r="H120" i="46"/>
  <c r="G120" i="46"/>
  <c r="F120" i="46"/>
  <c r="H119" i="46"/>
  <c r="G119" i="46"/>
  <c r="F119" i="46"/>
  <c r="H118" i="46"/>
  <c r="G118" i="46"/>
  <c r="F118" i="46"/>
  <c r="H117" i="46"/>
  <c r="G117" i="46"/>
  <c r="F117" i="46"/>
  <c r="H116" i="46"/>
  <c r="G116" i="46"/>
  <c r="F116" i="46"/>
  <c r="H115" i="46"/>
  <c r="G115" i="46"/>
  <c r="F115" i="46"/>
  <c r="H114" i="46"/>
  <c r="G114" i="46"/>
  <c r="F114" i="46"/>
  <c r="H113" i="46"/>
  <c r="G113" i="46"/>
  <c r="F113" i="46"/>
  <c r="H112" i="46"/>
  <c r="G112" i="46"/>
  <c r="F112" i="46"/>
  <c r="H111" i="46"/>
  <c r="G111" i="46"/>
  <c r="F111" i="46"/>
  <c r="H110" i="46"/>
  <c r="G110" i="46"/>
  <c r="F110" i="46"/>
  <c r="H109" i="46"/>
  <c r="G109" i="46"/>
  <c r="F109" i="46"/>
  <c r="H108" i="46"/>
  <c r="G108" i="46"/>
  <c r="F108" i="46"/>
  <c r="H107" i="46"/>
  <c r="G107" i="46"/>
  <c r="F107" i="46"/>
  <c r="H106" i="46"/>
  <c r="G106" i="46"/>
  <c r="F106" i="46"/>
  <c r="H105" i="46"/>
  <c r="G105" i="46"/>
  <c r="F105" i="46"/>
  <c r="H104" i="46"/>
  <c r="G104" i="46"/>
  <c r="F104" i="46"/>
  <c r="H103" i="46"/>
  <c r="G103" i="46"/>
  <c r="F103" i="46"/>
  <c r="H102" i="46"/>
  <c r="H101" i="46"/>
  <c r="G101" i="46"/>
  <c r="F101" i="46"/>
  <c r="H100" i="46"/>
  <c r="G100" i="46"/>
  <c r="F100" i="46"/>
  <c r="H99" i="46"/>
  <c r="G99" i="46"/>
  <c r="F99" i="46"/>
  <c r="H98" i="46"/>
  <c r="G98" i="46"/>
  <c r="F98" i="46"/>
  <c r="H97" i="46"/>
  <c r="G97" i="46"/>
  <c r="F97" i="46"/>
  <c r="H96" i="46"/>
  <c r="G96" i="46"/>
  <c r="F96" i="46"/>
  <c r="H95" i="46"/>
  <c r="G95" i="46"/>
  <c r="F95" i="46"/>
  <c r="H94" i="46"/>
  <c r="G94" i="46"/>
  <c r="F94" i="46"/>
  <c r="H93" i="46"/>
  <c r="G93" i="46"/>
  <c r="F93" i="46"/>
  <c r="H92" i="46"/>
  <c r="G92" i="46"/>
  <c r="F92" i="46"/>
  <c r="H91" i="46"/>
  <c r="G91" i="46"/>
  <c r="F91" i="46"/>
  <c r="H90" i="46"/>
  <c r="G90" i="46"/>
  <c r="F90" i="46"/>
  <c r="H89" i="46"/>
  <c r="G89" i="46"/>
  <c r="F89" i="46"/>
  <c r="H88" i="46"/>
  <c r="G88" i="46"/>
  <c r="F88" i="46"/>
  <c r="H87" i="46"/>
  <c r="G87" i="46"/>
  <c r="F87" i="46"/>
  <c r="H86" i="46"/>
  <c r="G86" i="46"/>
  <c r="F86" i="46"/>
  <c r="H85" i="46"/>
  <c r="G85" i="46"/>
  <c r="F85" i="46"/>
  <c r="H84" i="46"/>
  <c r="G84" i="46"/>
  <c r="F84" i="46"/>
  <c r="H83" i="46"/>
  <c r="G83" i="46"/>
  <c r="F83" i="46"/>
  <c r="H82" i="46"/>
  <c r="G82" i="46"/>
  <c r="F82" i="46"/>
  <c r="H81" i="46"/>
  <c r="G81" i="46"/>
  <c r="F81" i="46"/>
  <c r="H80" i="46"/>
  <c r="G80" i="46"/>
  <c r="F80" i="46"/>
  <c r="H79" i="46"/>
  <c r="G79" i="46"/>
  <c r="F79" i="46"/>
  <c r="H78" i="46"/>
  <c r="G78" i="46"/>
  <c r="F78" i="46"/>
  <c r="H77" i="46"/>
  <c r="G77" i="46"/>
  <c r="F77" i="46"/>
  <c r="H76" i="46"/>
  <c r="G76" i="46"/>
  <c r="F76" i="46"/>
  <c r="H75" i="46"/>
  <c r="G75" i="46"/>
  <c r="F75" i="46"/>
  <c r="H74" i="46"/>
  <c r="G74" i="46"/>
  <c r="F74" i="46"/>
  <c r="H73" i="46"/>
  <c r="G73" i="46"/>
  <c r="F73" i="46"/>
  <c r="H72" i="46"/>
  <c r="G72" i="46"/>
  <c r="F72" i="46"/>
  <c r="H71" i="46"/>
  <c r="G71" i="46"/>
  <c r="F71" i="46"/>
  <c r="H70" i="46"/>
  <c r="G70" i="46"/>
  <c r="F70" i="46"/>
  <c r="H69" i="46"/>
  <c r="G69" i="46"/>
  <c r="F69" i="46"/>
  <c r="H68" i="46"/>
  <c r="G68" i="46"/>
  <c r="F68" i="46"/>
  <c r="H67" i="46"/>
  <c r="G67" i="46"/>
  <c r="F67" i="46"/>
  <c r="H66" i="46"/>
  <c r="G66" i="46"/>
  <c r="F66" i="46"/>
  <c r="H65" i="46"/>
  <c r="G65" i="46"/>
  <c r="F65" i="46"/>
  <c r="H64" i="46"/>
  <c r="G64" i="46"/>
  <c r="H63" i="46"/>
  <c r="G63" i="46"/>
  <c r="F63" i="46"/>
  <c r="H62" i="46"/>
  <c r="G62" i="46"/>
  <c r="F62" i="46"/>
  <c r="H61" i="46"/>
  <c r="G61" i="46"/>
  <c r="F61" i="46"/>
  <c r="H60" i="46"/>
  <c r="G60" i="46"/>
  <c r="F60" i="46"/>
  <c r="H59" i="46"/>
  <c r="G59" i="46"/>
  <c r="F59" i="46"/>
  <c r="H58" i="46"/>
  <c r="G58" i="46"/>
  <c r="F58" i="46"/>
  <c r="H57" i="46"/>
  <c r="G57" i="46"/>
  <c r="F57" i="46"/>
  <c r="H56" i="46"/>
  <c r="G56" i="46"/>
  <c r="F56" i="46"/>
  <c r="H55" i="46"/>
  <c r="G55" i="46"/>
  <c r="F55" i="46"/>
  <c r="H54" i="46"/>
  <c r="G54" i="46"/>
  <c r="F54" i="46"/>
  <c r="H53" i="46"/>
  <c r="G53" i="46"/>
  <c r="F53" i="46"/>
  <c r="H52" i="46"/>
  <c r="G52" i="46"/>
  <c r="F52" i="46"/>
  <c r="H51" i="46"/>
  <c r="G51" i="46"/>
  <c r="F51" i="46"/>
  <c r="H50" i="46"/>
  <c r="G50" i="46"/>
  <c r="F50" i="46"/>
  <c r="H49" i="46"/>
  <c r="G49" i="46"/>
  <c r="F49" i="46"/>
  <c r="H48" i="46"/>
  <c r="G48" i="46"/>
  <c r="F48" i="46"/>
  <c r="H47" i="46"/>
  <c r="G47" i="46"/>
  <c r="F47" i="46"/>
  <c r="H46" i="46"/>
  <c r="G46" i="46"/>
  <c r="F46" i="46"/>
  <c r="H45" i="46"/>
  <c r="G45" i="46"/>
  <c r="F45" i="46"/>
  <c r="H44" i="46"/>
  <c r="G44" i="46"/>
  <c r="F44" i="46"/>
  <c r="H43" i="46"/>
  <c r="G43" i="46"/>
  <c r="F43" i="46"/>
  <c r="H42" i="46"/>
  <c r="G42" i="46"/>
  <c r="F42" i="46"/>
  <c r="H41" i="46"/>
  <c r="G41" i="46"/>
  <c r="F41" i="46"/>
  <c r="H40" i="46"/>
  <c r="G40" i="46"/>
  <c r="F40" i="46"/>
  <c r="H39" i="46"/>
  <c r="G39" i="46"/>
  <c r="F39" i="46"/>
  <c r="H38" i="46"/>
  <c r="G38" i="46"/>
  <c r="F38" i="46"/>
  <c r="H37" i="46"/>
  <c r="G37" i="46"/>
  <c r="F37" i="46"/>
  <c r="H36" i="46"/>
  <c r="G36" i="46"/>
  <c r="F36" i="46"/>
  <c r="H35" i="46"/>
  <c r="G35" i="46"/>
  <c r="F35" i="46"/>
  <c r="H34" i="46"/>
  <c r="G34" i="46"/>
  <c r="F34" i="46"/>
  <c r="H33" i="46"/>
  <c r="G33" i="46"/>
  <c r="F33" i="46"/>
  <c r="H32" i="46"/>
  <c r="G32" i="46"/>
  <c r="F32" i="46"/>
  <c r="H31" i="46"/>
  <c r="G31" i="46"/>
  <c r="F31" i="46"/>
  <c r="H30" i="46"/>
  <c r="G30" i="46"/>
  <c r="F30" i="46"/>
  <c r="H29" i="46"/>
  <c r="G29" i="46"/>
  <c r="F29" i="46"/>
  <c r="H28" i="46"/>
  <c r="G28" i="46"/>
  <c r="F28" i="46"/>
  <c r="H27" i="46"/>
  <c r="G27" i="46"/>
  <c r="F27" i="46"/>
  <c r="H26" i="46"/>
  <c r="G26" i="46"/>
  <c r="F26" i="46"/>
  <c r="H25" i="46"/>
  <c r="G25" i="46"/>
  <c r="F25" i="46"/>
  <c r="H24" i="46"/>
  <c r="G24" i="46"/>
  <c r="F24" i="46"/>
  <c r="H23" i="46"/>
  <c r="G23" i="46"/>
  <c r="F23" i="46"/>
  <c r="H22" i="46"/>
  <c r="G22" i="46"/>
  <c r="F22" i="46"/>
  <c r="H21" i="46"/>
  <c r="G21" i="46"/>
  <c r="F21" i="46"/>
  <c r="H20" i="46"/>
  <c r="G20" i="46"/>
  <c r="F20" i="46"/>
  <c r="E19" i="46"/>
  <c r="G19" i="46" s="1"/>
  <c r="H18" i="46"/>
  <c r="G18" i="46"/>
  <c r="F18" i="46"/>
  <c r="H17" i="46"/>
  <c r="G17" i="46"/>
  <c r="F17" i="46"/>
  <c r="H16" i="46"/>
  <c r="G16" i="46"/>
  <c r="F16" i="46"/>
  <c r="H15" i="46"/>
  <c r="G15" i="46"/>
  <c r="F15" i="46"/>
  <c r="H14" i="46"/>
  <c r="G14" i="46"/>
  <c r="F14" i="46"/>
  <c r="H13" i="46"/>
  <c r="G13" i="46"/>
  <c r="F13" i="46"/>
  <c r="H12" i="46"/>
  <c r="G12" i="46"/>
  <c r="F12" i="46"/>
  <c r="H11" i="46"/>
  <c r="G11" i="46"/>
  <c r="F11" i="46"/>
  <c r="E5" i="46"/>
  <c r="E4" i="46"/>
  <c r="H184" i="45"/>
  <c r="G184" i="45"/>
  <c r="F184" i="45"/>
  <c r="G183" i="45"/>
  <c r="H182" i="45"/>
  <c r="G182" i="45"/>
  <c r="F182" i="45"/>
  <c r="H181" i="45"/>
  <c r="G181" i="45"/>
  <c r="F181" i="45"/>
  <c r="H180" i="45"/>
  <c r="G180" i="45"/>
  <c r="F180" i="45"/>
  <c r="H179" i="45"/>
  <c r="G179" i="45"/>
  <c r="F179" i="45"/>
  <c r="H178" i="45"/>
  <c r="G178" i="45"/>
  <c r="F178" i="45"/>
  <c r="H177" i="45"/>
  <c r="G177" i="45"/>
  <c r="F177" i="45"/>
  <c r="H176" i="45"/>
  <c r="G176" i="45"/>
  <c r="F176" i="45"/>
  <c r="H175" i="45"/>
  <c r="G175" i="45"/>
  <c r="F175" i="45"/>
  <c r="H174" i="45"/>
  <c r="G174" i="45"/>
  <c r="F174" i="45"/>
  <c r="H173" i="45"/>
  <c r="G173" i="45"/>
  <c r="F173" i="45"/>
  <c r="H172" i="45"/>
  <c r="G172" i="45"/>
  <c r="F172" i="45"/>
  <c r="H171" i="45"/>
  <c r="G171" i="45"/>
  <c r="F171" i="45"/>
  <c r="H170" i="45"/>
  <c r="G170" i="45"/>
  <c r="F170" i="45"/>
  <c r="H169" i="45"/>
  <c r="G169" i="45"/>
  <c r="F169" i="45"/>
  <c r="H168" i="45"/>
  <c r="G168" i="45"/>
  <c r="F168" i="45"/>
  <c r="H167" i="45"/>
  <c r="G167" i="45"/>
  <c r="F167" i="45"/>
  <c r="H166" i="45"/>
  <c r="G166" i="45"/>
  <c r="F166" i="45"/>
  <c r="H165" i="45"/>
  <c r="G165" i="45"/>
  <c r="F165" i="45"/>
  <c r="H164" i="45"/>
  <c r="G164" i="45"/>
  <c r="F164" i="45"/>
  <c r="H163" i="45"/>
  <c r="G163" i="45"/>
  <c r="F163" i="45"/>
  <c r="H162" i="45"/>
  <c r="G162" i="45"/>
  <c r="F162" i="45"/>
  <c r="H161" i="45"/>
  <c r="G161" i="45"/>
  <c r="F161" i="45"/>
  <c r="H160" i="45"/>
  <c r="G160" i="45"/>
  <c r="F160" i="45"/>
  <c r="H159" i="45"/>
  <c r="G159" i="45"/>
  <c r="F159" i="45"/>
  <c r="H158" i="45"/>
  <c r="G158" i="45"/>
  <c r="F158" i="45"/>
  <c r="H157" i="45"/>
  <c r="G157" i="45"/>
  <c r="F157" i="45"/>
  <c r="H156" i="45"/>
  <c r="G156" i="45"/>
  <c r="F156" i="45"/>
  <c r="H155" i="45"/>
  <c r="G155" i="45"/>
  <c r="F155" i="45"/>
  <c r="H154" i="45"/>
  <c r="G154" i="45"/>
  <c r="F154" i="45"/>
  <c r="H153" i="45"/>
  <c r="G153" i="45"/>
  <c r="F153" i="45"/>
  <c r="H152" i="45"/>
  <c r="G152" i="45"/>
  <c r="F152" i="45"/>
  <c r="H151" i="45"/>
  <c r="G151" i="45"/>
  <c r="F151" i="45"/>
  <c r="H150" i="45"/>
  <c r="G150" i="45"/>
  <c r="F150" i="45"/>
  <c r="H149" i="45"/>
  <c r="G149" i="45"/>
  <c r="F149" i="45"/>
  <c r="H148" i="45"/>
  <c r="G148" i="45"/>
  <c r="F148" i="45"/>
  <c r="H147" i="45"/>
  <c r="G147" i="45"/>
  <c r="F147" i="45"/>
  <c r="H146" i="45"/>
  <c r="G146" i="45"/>
  <c r="F146" i="45"/>
  <c r="H145" i="45"/>
  <c r="G145" i="45"/>
  <c r="F145" i="45"/>
  <c r="H144" i="45"/>
  <c r="G144" i="45"/>
  <c r="F144" i="45"/>
  <c r="H143" i="45"/>
  <c r="G143" i="45"/>
  <c r="F143" i="45"/>
  <c r="H142" i="45"/>
  <c r="G142" i="45"/>
  <c r="F142" i="45"/>
  <c r="H141" i="45"/>
  <c r="G141" i="45"/>
  <c r="F141" i="45"/>
  <c r="H140" i="45"/>
  <c r="G140" i="45"/>
  <c r="F140" i="45"/>
  <c r="H139" i="45"/>
  <c r="G139" i="45"/>
  <c r="F139" i="45"/>
  <c r="H138" i="45"/>
  <c r="G138" i="45"/>
  <c r="F138" i="45"/>
  <c r="H137" i="45"/>
  <c r="G137" i="45"/>
  <c r="F137" i="45"/>
  <c r="H136" i="45"/>
  <c r="G136" i="45"/>
  <c r="F136" i="45"/>
  <c r="H135" i="45"/>
  <c r="G135" i="45"/>
  <c r="F135" i="45"/>
  <c r="H134" i="45"/>
  <c r="G134" i="45"/>
  <c r="F134" i="45"/>
  <c r="H133" i="45"/>
  <c r="G133" i="45"/>
  <c r="F133" i="45"/>
  <c r="H132" i="45"/>
  <c r="G132" i="45"/>
  <c r="F132" i="45"/>
  <c r="H131" i="45"/>
  <c r="G131" i="45"/>
  <c r="F131" i="45"/>
  <c r="H130" i="45"/>
  <c r="G130" i="45"/>
  <c r="F130" i="45"/>
  <c r="H129" i="45"/>
  <c r="G129" i="45"/>
  <c r="F129" i="45"/>
  <c r="H128" i="45"/>
  <c r="G128" i="45"/>
  <c r="F128" i="45"/>
  <c r="E127" i="45"/>
  <c r="H127" i="45" s="1"/>
  <c r="H126" i="45"/>
  <c r="G126" i="45"/>
  <c r="F126" i="45"/>
  <c r="H125" i="45"/>
  <c r="G125" i="45"/>
  <c r="F125" i="45"/>
  <c r="H124" i="45"/>
  <c r="G124" i="45"/>
  <c r="F124" i="45"/>
  <c r="H123" i="45"/>
  <c r="G123" i="45"/>
  <c r="F123" i="45"/>
  <c r="H122" i="45"/>
  <c r="G122" i="45"/>
  <c r="F122" i="45"/>
  <c r="H121" i="45"/>
  <c r="G121" i="45"/>
  <c r="F121" i="45"/>
  <c r="H120" i="45"/>
  <c r="G120" i="45"/>
  <c r="F120" i="45"/>
  <c r="H119" i="45"/>
  <c r="G119" i="45"/>
  <c r="F119" i="45"/>
  <c r="H118" i="45"/>
  <c r="G118" i="45"/>
  <c r="F118" i="45"/>
  <c r="H117" i="45"/>
  <c r="G117" i="45"/>
  <c r="F117" i="45"/>
  <c r="H116" i="45"/>
  <c r="G116" i="45"/>
  <c r="F116" i="45"/>
  <c r="H115" i="45"/>
  <c r="G115" i="45"/>
  <c r="F115" i="45"/>
  <c r="H114" i="45"/>
  <c r="G114" i="45"/>
  <c r="F114" i="45"/>
  <c r="H113" i="45"/>
  <c r="G113" i="45"/>
  <c r="F113" i="45"/>
  <c r="H112" i="45"/>
  <c r="G112" i="45"/>
  <c r="F112" i="45"/>
  <c r="H111" i="45"/>
  <c r="G111" i="45"/>
  <c r="F111" i="45"/>
  <c r="H110" i="45"/>
  <c r="G110" i="45"/>
  <c r="F110" i="45"/>
  <c r="H109" i="45"/>
  <c r="G109" i="45"/>
  <c r="F109" i="45"/>
  <c r="H108" i="45"/>
  <c r="G108" i="45"/>
  <c r="F108" i="45"/>
  <c r="H107" i="45"/>
  <c r="G107" i="45"/>
  <c r="F107" i="45"/>
  <c r="H106" i="45"/>
  <c r="G106" i="45"/>
  <c r="F106" i="45"/>
  <c r="H105" i="45"/>
  <c r="G105" i="45"/>
  <c r="F105" i="45"/>
  <c r="H104" i="45"/>
  <c r="G104" i="45"/>
  <c r="F104" i="45"/>
  <c r="H103" i="45"/>
  <c r="G103" i="45"/>
  <c r="F103" i="45"/>
  <c r="E102" i="45"/>
  <c r="H102" i="45" s="1"/>
  <c r="H101" i="45"/>
  <c r="G101" i="45"/>
  <c r="F101" i="45"/>
  <c r="H100" i="45"/>
  <c r="G100" i="45"/>
  <c r="F100" i="45"/>
  <c r="H99" i="45"/>
  <c r="G99" i="45"/>
  <c r="F99" i="45"/>
  <c r="H98" i="45"/>
  <c r="G98" i="45"/>
  <c r="F98" i="45"/>
  <c r="H97" i="45"/>
  <c r="G97" i="45"/>
  <c r="F97" i="45"/>
  <c r="H96" i="45"/>
  <c r="G96" i="45"/>
  <c r="F96" i="45"/>
  <c r="H95" i="45"/>
  <c r="G95" i="45"/>
  <c r="F95" i="45"/>
  <c r="H94" i="45"/>
  <c r="G94" i="45"/>
  <c r="F94" i="45"/>
  <c r="H93" i="45"/>
  <c r="G93" i="45"/>
  <c r="F93" i="45"/>
  <c r="H92" i="45"/>
  <c r="G92" i="45"/>
  <c r="F92" i="45"/>
  <c r="H91" i="45"/>
  <c r="G91" i="45"/>
  <c r="F91" i="45"/>
  <c r="H90" i="45"/>
  <c r="G90" i="45"/>
  <c r="F90" i="45"/>
  <c r="H89" i="45"/>
  <c r="G89" i="45"/>
  <c r="F89" i="45"/>
  <c r="H88" i="45"/>
  <c r="G88" i="45"/>
  <c r="F88" i="45"/>
  <c r="H87" i="45"/>
  <c r="G87" i="45"/>
  <c r="F87" i="45"/>
  <c r="H86" i="45"/>
  <c r="G86" i="45"/>
  <c r="F86" i="45"/>
  <c r="H85" i="45"/>
  <c r="G85" i="45"/>
  <c r="F85" i="45"/>
  <c r="H84" i="45"/>
  <c r="G84" i="45"/>
  <c r="F84" i="45"/>
  <c r="H83" i="45"/>
  <c r="G83" i="45"/>
  <c r="F83" i="45"/>
  <c r="H82" i="45"/>
  <c r="G82" i="45"/>
  <c r="F82" i="45"/>
  <c r="H81" i="45"/>
  <c r="G81" i="45"/>
  <c r="F81" i="45"/>
  <c r="H80" i="45"/>
  <c r="G80" i="45"/>
  <c r="F80" i="45"/>
  <c r="H79" i="45"/>
  <c r="G79" i="45"/>
  <c r="F79" i="45"/>
  <c r="H78" i="45"/>
  <c r="G78" i="45"/>
  <c r="F78" i="45"/>
  <c r="H77" i="45"/>
  <c r="G77" i="45"/>
  <c r="F77" i="45"/>
  <c r="H76" i="45"/>
  <c r="G76" i="45"/>
  <c r="F76" i="45"/>
  <c r="H75" i="45"/>
  <c r="G75" i="45"/>
  <c r="F75" i="45"/>
  <c r="H74" i="45"/>
  <c r="G74" i="45"/>
  <c r="F74" i="45"/>
  <c r="H73" i="45"/>
  <c r="G73" i="45"/>
  <c r="F73" i="45"/>
  <c r="H72" i="45"/>
  <c r="G72" i="45"/>
  <c r="F72" i="45"/>
  <c r="H71" i="45"/>
  <c r="G71" i="45"/>
  <c r="F71" i="45"/>
  <c r="H70" i="45"/>
  <c r="G70" i="45"/>
  <c r="F70" i="45"/>
  <c r="H69" i="45"/>
  <c r="G69" i="45"/>
  <c r="F69" i="45"/>
  <c r="H68" i="45"/>
  <c r="G68" i="45"/>
  <c r="F68" i="45"/>
  <c r="H67" i="45"/>
  <c r="G67" i="45"/>
  <c r="F67" i="45"/>
  <c r="H66" i="45"/>
  <c r="G66" i="45"/>
  <c r="F66" i="45"/>
  <c r="H65" i="45"/>
  <c r="G65" i="45"/>
  <c r="F65" i="45"/>
  <c r="E64" i="45"/>
  <c r="G64" i="45" s="1"/>
  <c r="H63" i="45"/>
  <c r="G63" i="45"/>
  <c r="F63" i="45"/>
  <c r="H62" i="45"/>
  <c r="G62" i="45"/>
  <c r="F62" i="45"/>
  <c r="H61" i="45"/>
  <c r="G61" i="45"/>
  <c r="F61" i="45"/>
  <c r="H60" i="45"/>
  <c r="G60" i="45"/>
  <c r="F60" i="45"/>
  <c r="H59" i="45"/>
  <c r="G59" i="45"/>
  <c r="F59" i="45"/>
  <c r="H58" i="45"/>
  <c r="G58" i="45"/>
  <c r="F58" i="45"/>
  <c r="H57" i="45"/>
  <c r="G57" i="45"/>
  <c r="F57" i="45"/>
  <c r="H56" i="45"/>
  <c r="G56" i="45"/>
  <c r="F56" i="45"/>
  <c r="H55" i="45"/>
  <c r="G55" i="45"/>
  <c r="F55" i="45"/>
  <c r="H54" i="45"/>
  <c r="G54" i="45"/>
  <c r="F54" i="45"/>
  <c r="H53" i="45"/>
  <c r="G53" i="45"/>
  <c r="F53" i="45"/>
  <c r="H52" i="45"/>
  <c r="G52" i="45"/>
  <c r="F52" i="45"/>
  <c r="H51" i="45"/>
  <c r="G51" i="45"/>
  <c r="F51" i="45"/>
  <c r="H50" i="45"/>
  <c r="G50" i="45"/>
  <c r="F50" i="45"/>
  <c r="H49" i="45"/>
  <c r="G49" i="45"/>
  <c r="F49" i="45"/>
  <c r="H48" i="45"/>
  <c r="G48" i="45"/>
  <c r="F48" i="45"/>
  <c r="H47" i="45"/>
  <c r="G47" i="45"/>
  <c r="F47" i="45"/>
  <c r="H46" i="45"/>
  <c r="G46" i="45"/>
  <c r="F46" i="45"/>
  <c r="H45" i="45"/>
  <c r="G45" i="45"/>
  <c r="F45" i="45"/>
  <c r="H44" i="45"/>
  <c r="G44" i="45"/>
  <c r="F44" i="45"/>
  <c r="H43" i="45"/>
  <c r="G43" i="45"/>
  <c r="F43" i="45"/>
  <c r="H42" i="45"/>
  <c r="G42" i="45"/>
  <c r="F42" i="45"/>
  <c r="H41" i="45"/>
  <c r="G41" i="45"/>
  <c r="F41" i="45"/>
  <c r="H40" i="45"/>
  <c r="G40" i="45"/>
  <c r="F40" i="45"/>
  <c r="H39" i="45"/>
  <c r="G39" i="45"/>
  <c r="F39" i="45"/>
  <c r="H38" i="45"/>
  <c r="G38" i="45"/>
  <c r="F38" i="45"/>
  <c r="H37" i="45"/>
  <c r="G37" i="45"/>
  <c r="F37" i="45"/>
  <c r="H36" i="45"/>
  <c r="G36" i="45"/>
  <c r="F36" i="45"/>
  <c r="H35" i="45"/>
  <c r="G35" i="45"/>
  <c r="F35" i="45"/>
  <c r="H34" i="45"/>
  <c r="G34" i="45"/>
  <c r="F34" i="45"/>
  <c r="H33" i="45"/>
  <c r="G33" i="45"/>
  <c r="F33" i="45"/>
  <c r="H32" i="45"/>
  <c r="G32" i="45"/>
  <c r="F32" i="45"/>
  <c r="H31" i="45"/>
  <c r="G31" i="45"/>
  <c r="F31" i="45"/>
  <c r="H30" i="45"/>
  <c r="G30" i="45"/>
  <c r="F30" i="45"/>
  <c r="H29" i="45"/>
  <c r="G29" i="45"/>
  <c r="F29" i="45"/>
  <c r="H28" i="45"/>
  <c r="G28" i="45"/>
  <c r="F28" i="45"/>
  <c r="H27" i="45"/>
  <c r="G27" i="45"/>
  <c r="F27" i="45"/>
  <c r="H26" i="45"/>
  <c r="G26" i="45"/>
  <c r="F26" i="45"/>
  <c r="H25" i="45"/>
  <c r="G25" i="45"/>
  <c r="F25" i="45"/>
  <c r="H24" i="45"/>
  <c r="G24" i="45"/>
  <c r="F24" i="45"/>
  <c r="H23" i="45"/>
  <c r="G23" i="45"/>
  <c r="F23" i="45"/>
  <c r="H22" i="45"/>
  <c r="G22" i="45"/>
  <c r="F22" i="45"/>
  <c r="H21" i="45"/>
  <c r="G21" i="45"/>
  <c r="F21" i="45"/>
  <c r="H20" i="45"/>
  <c r="G20" i="45"/>
  <c r="F20" i="45"/>
  <c r="E19" i="45"/>
  <c r="G19" i="45" s="1"/>
  <c r="H18" i="45"/>
  <c r="G18" i="45"/>
  <c r="F18" i="45"/>
  <c r="H17" i="45"/>
  <c r="G17" i="45"/>
  <c r="F17" i="45"/>
  <c r="H16" i="45"/>
  <c r="G16" i="45"/>
  <c r="F16" i="45"/>
  <c r="H15" i="45"/>
  <c r="G15" i="45"/>
  <c r="F15" i="45"/>
  <c r="H14" i="45"/>
  <c r="G14" i="45"/>
  <c r="F14" i="45"/>
  <c r="H13" i="45"/>
  <c r="G13" i="45"/>
  <c r="F13" i="45"/>
  <c r="H12" i="45"/>
  <c r="G12" i="45"/>
  <c r="F12" i="45"/>
  <c r="H11" i="45"/>
  <c r="G11" i="45"/>
  <c r="F11" i="45"/>
  <c r="E5" i="45"/>
  <c r="E4" i="45"/>
  <c r="G183" i="44"/>
  <c r="H182" i="44"/>
  <c r="G182" i="44"/>
  <c r="F182" i="44"/>
  <c r="H181" i="44"/>
  <c r="G181" i="44"/>
  <c r="F181" i="44"/>
  <c r="H180" i="44"/>
  <c r="G180" i="44"/>
  <c r="F180" i="44"/>
  <c r="H179" i="44"/>
  <c r="G179" i="44"/>
  <c r="F179" i="44"/>
  <c r="H178" i="44"/>
  <c r="G178" i="44"/>
  <c r="F178" i="44"/>
  <c r="H177" i="44"/>
  <c r="G177" i="44"/>
  <c r="F177" i="44"/>
  <c r="H176" i="44"/>
  <c r="G176" i="44"/>
  <c r="F176" i="44"/>
  <c r="H175" i="44"/>
  <c r="G175" i="44"/>
  <c r="F175" i="44"/>
  <c r="H174" i="44"/>
  <c r="G174" i="44"/>
  <c r="F174" i="44"/>
  <c r="H173" i="44"/>
  <c r="G173" i="44"/>
  <c r="F173" i="44"/>
  <c r="H172" i="44"/>
  <c r="G172" i="44"/>
  <c r="F172" i="44"/>
  <c r="H171" i="44"/>
  <c r="G171" i="44"/>
  <c r="F171" i="44"/>
  <c r="H170" i="44"/>
  <c r="G170" i="44"/>
  <c r="F170" i="44"/>
  <c r="H169" i="44"/>
  <c r="G169" i="44"/>
  <c r="F169" i="44"/>
  <c r="H168" i="44"/>
  <c r="G168" i="44"/>
  <c r="F168" i="44"/>
  <c r="H167" i="44"/>
  <c r="G167" i="44"/>
  <c r="F167" i="44"/>
  <c r="H166" i="44"/>
  <c r="G166" i="44"/>
  <c r="F166" i="44"/>
  <c r="H165" i="44"/>
  <c r="G165" i="44"/>
  <c r="F165" i="44"/>
  <c r="H164" i="44"/>
  <c r="G164" i="44"/>
  <c r="F164" i="44"/>
  <c r="H163" i="44"/>
  <c r="G163" i="44"/>
  <c r="F163" i="44"/>
  <c r="H162" i="44"/>
  <c r="G162" i="44"/>
  <c r="F162" i="44"/>
  <c r="H161" i="44"/>
  <c r="G161" i="44"/>
  <c r="F161" i="44"/>
  <c r="H160" i="44"/>
  <c r="G160" i="44"/>
  <c r="F160" i="44"/>
  <c r="H159" i="44"/>
  <c r="G159" i="44"/>
  <c r="F159" i="44"/>
  <c r="H158" i="44"/>
  <c r="G158" i="44"/>
  <c r="F158" i="44"/>
  <c r="H157" i="44"/>
  <c r="G157" i="44"/>
  <c r="F157" i="44"/>
  <c r="H156" i="44"/>
  <c r="G156" i="44"/>
  <c r="F156" i="44"/>
  <c r="H155" i="44"/>
  <c r="G155" i="44"/>
  <c r="F155" i="44"/>
  <c r="H154" i="44"/>
  <c r="G154" i="44"/>
  <c r="F154" i="44"/>
  <c r="H153" i="44"/>
  <c r="G153" i="44"/>
  <c r="F153" i="44"/>
  <c r="H152" i="44"/>
  <c r="G152" i="44"/>
  <c r="F152" i="44"/>
  <c r="H151" i="44"/>
  <c r="G151" i="44"/>
  <c r="F151" i="44"/>
  <c r="H150" i="44"/>
  <c r="G150" i="44"/>
  <c r="F150" i="44"/>
  <c r="H149" i="44"/>
  <c r="G149" i="44"/>
  <c r="F149" i="44"/>
  <c r="H148" i="44"/>
  <c r="G148" i="44"/>
  <c r="F148" i="44"/>
  <c r="H147" i="44"/>
  <c r="G147" i="44"/>
  <c r="F147" i="44"/>
  <c r="H146" i="44"/>
  <c r="G146" i="44"/>
  <c r="F146" i="44"/>
  <c r="H145" i="44"/>
  <c r="G145" i="44"/>
  <c r="F145" i="44"/>
  <c r="H144" i="44"/>
  <c r="G144" i="44"/>
  <c r="F144" i="44"/>
  <c r="H143" i="44"/>
  <c r="G143" i="44"/>
  <c r="F143" i="44"/>
  <c r="H142" i="44"/>
  <c r="G142" i="44"/>
  <c r="F142" i="44"/>
  <c r="H141" i="44"/>
  <c r="G141" i="44"/>
  <c r="F141" i="44"/>
  <c r="H140" i="44"/>
  <c r="G140" i="44"/>
  <c r="F140" i="44"/>
  <c r="H139" i="44"/>
  <c r="G139" i="44"/>
  <c r="F139" i="44"/>
  <c r="H138" i="44"/>
  <c r="G138" i="44"/>
  <c r="F138" i="44"/>
  <c r="H137" i="44"/>
  <c r="G137" i="44"/>
  <c r="F137" i="44"/>
  <c r="H136" i="44"/>
  <c r="G136" i="44"/>
  <c r="F136" i="44"/>
  <c r="H135" i="44"/>
  <c r="G135" i="44"/>
  <c r="F135" i="44"/>
  <c r="H134" i="44"/>
  <c r="G134" i="44"/>
  <c r="F134" i="44"/>
  <c r="H133" i="44"/>
  <c r="G133" i="44"/>
  <c r="F133" i="44"/>
  <c r="H132" i="44"/>
  <c r="G132" i="44"/>
  <c r="F132" i="44"/>
  <c r="H131" i="44"/>
  <c r="G131" i="44"/>
  <c r="F131" i="44"/>
  <c r="H130" i="44"/>
  <c r="G130" i="44"/>
  <c r="F130" i="44"/>
  <c r="H129" i="44"/>
  <c r="G129" i="44"/>
  <c r="F129" i="44"/>
  <c r="H128" i="44"/>
  <c r="G128" i="44"/>
  <c r="F128" i="44"/>
  <c r="E127" i="44"/>
  <c r="H127" i="44" s="1"/>
  <c r="H126" i="44"/>
  <c r="G126" i="44"/>
  <c r="F126" i="44"/>
  <c r="H125" i="44"/>
  <c r="G125" i="44"/>
  <c r="F125" i="44"/>
  <c r="H124" i="44"/>
  <c r="G124" i="44"/>
  <c r="F124" i="44"/>
  <c r="H123" i="44"/>
  <c r="G123" i="44"/>
  <c r="F123" i="44"/>
  <c r="H122" i="44"/>
  <c r="G122" i="44"/>
  <c r="F122" i="44"/>
  <c r="H121" i="44"/>
  <c r="G121" i="44"/>
  <c r="F121" i="44"/>
  <c r="H120" i="44"/>
  <c r="G120" i="44"/>
  <c r="F120" i="44"/>
  <c r="H119" i="44"/>
  <c r="G119" i="44"/>
  <c r="F119" i="44"/>
  <c r="H118" i="44"/>
  <c r="G118" i="44"/>
  <c r="F118" i="44"/>
  <c r="H117" i="44"/>
  <c r="G117" i="44"/>
  <c r="F117" i="44"/>
  <c r="H116" i="44"/>
  <c r="G116" i="44"/>
  <c r="F116" i="44"/>
  <c r="H115" i="44"/>
  <c r="G115" i="44"/>
  <c r="F115" i="44"/>
  <c r="H114" i="44"/>
  <c r="G114" i="44"/>
  <c r="F114" i="44"/>
  <c r="H113" i="44"/>
  <c r="G113" i="44"/>
  <c r="F113" i="44"/>
  <c r="H112" i="44"/>
  <c r="G112" i="44"/>
  <c r="F112" i="44"/>
  <c r="H111" i="44"/>
  <c r="G111" i="44"/>
  <c r="F111" i="44"/>
  <c r="H110" i="44"/>
  <c r="G110" i="44"/>
  <c r="F110" i="44"/>
  <c r="H109" i="44"/>
  <c r="G109" i="44"/>
  <c r="F109" i="44"/>
  <c r="H108" i="44"/>
  <c r="G108" i="44"/>
  <c r="F108" i="44"/>
  <c r="H107" i="44"/>
  <c r="G107" i="44"/>
  <c r="F107" i="44"/>
  <c r="H106" i="44"/>
  <c r="G106" i="44"/>
  <c r="F106" i="44"/>
  <c r="H105" i="44"/>
  <c r="G105" i="44"/>
  <c r="F105" i="44"/>
  <c r="H104" i="44"/>
  <c r="G104" i="44"/>
  <c r="F104" i="44"/>
  <c r="H103" i="44"/>
  <c r="G103" i="44"/>
  <c r="F103" i="44"/>
  <c r="E102" i="44"/>
  <c r="H102" i="44" s="1"/>
  <c r="H101" i="44"/>
  <c r="G101" i="44"/>
  <c r="F101" i="44"/>
  <c r="H100" i="44"/>
  <c r="G100" i="44"/>
  <c r="F100" i="44"/>
  <c r="H99" i="44"/>
  <c r="G99" i="44"/>
  <c r="F99" i="44"/>
  <c r="H98" i="44"/>
  <c r="G98" i="44"/>
  <c r="F98" i="44"/>
  <c r="H97" i="44"/>
  <c r="G97" i="44"/>
  <c r="F97" i="44"/>
  <c r="H96" i="44"/>
  <c r="G96" i="44"/>
  <c r="F96" i="44"/>
  <c r="H95" i="44"/>
  <c r="G95" i="44"/>
  <c r="F95" i="44"/>
  <c r="H94" i="44"/>
  <c r="G94" i="44"/>
  <c r="F94" i="44"/>
  <c r="H93" i="44"/>
  <c r="G93" i="44"/>
  <c r="F93" i="44"/>
  <c r="H92" i="44"/>
  <c r="G92" i="44"/>
  <c r="F92" i="44"/>
  <c r="H91" i="44"/>
  <c r="G91" i="44"/>
  <c r="F91" i="44"/>
  <c r="H90" i="44"/>
  <c r="G90" i="44"/>
  <c r="F90" i="44"/>
  <c r="H89" i="44"/>
  <c r="G89" i="44"/>
  <c r="F89" i="44"/>
  <c r="H88" i="44"/>
  <c r="G88" i="44"/>
  <c r="F88" i="44"/>
  <c r="H87" i="44"/>
  <c r="G87" i="44"/>
  <c r="F87" i="44"/>
  <c r="H86" i="44"/>
  <c r="G86" i="44"/>
  <c r="F86" i="44"/>
  <c r="H85" i="44"/>
  <c r="G85" i="44"/>
  <c r="F85" i="44"/>
  <c r="H84" i="44"/>
  <c r="G84" i="44"/>
  <c r="F84" i="44"/>
  <c r="H83" i="44"/>
  <c r="G83" i="44"/>
  <c r="F83" i="44"/>
  <c r="H82" i="44"/>
  <c r="G82" i="44"/>
  <c r="F82" i="44"/>
  <c r="H81" i="44"/>
  <c r="G81" i="44"/>
  <c r="F81" i="44"/>
  <c r="H80" i="44"/>
  <c r="G80" i="44"/>
  <c r="F80" i="44"/>
  <c r="H79" i="44"/>
  <c r="G79" i="44"/>
  <c r="F79" i="44"/>
  <c r="H78" i="44"/>
  <c r="G78" i="44"/>
  <c r="F78" i="44"/>
  <c r="H77" i="44"/>
  <c r="G77" i="44"/>
  <c r="F77" i="44"/>
  <c r="H76" i="44"/>
  <c r="G76" i="44"/>
  <c r="F76" i="44"/>
  <c r="H75" i="44"/>
  <c r="G75" i="44"/>
  <c r="F75" i="44"/>
  <c r="H74" i="44"/>
  <c r="G74" i="44"/>
  <c r="F74" i="44"/>
  <c r="H73" i="44"/>
  <c r="G73" i="44"/>
  <c r="F73" i="44"/>
  <c r="H72" i="44"/>
  <c r="G72" i="44"/>
  <c r="F72" i="44"/>
  <c r="H71" i="44"/>
  <c r="G71" i="44"/>
  <c r="F71" i="44"/>
  <c r="H70" i="44"/>
  <c r="G70" i="44"/>
  <c r="F70" i="44"/>
  <c r="H69" i="44"/>
  <c r="G69" i="44"/>
  <c r="F69" i="44"/>
  <c r="H68" i="44"/>
  <c r="G68" i="44"/>
  <c r="F68" i="44"/>
  <c r="H67" i="44"/>
  <c r="G67" i="44"/>
  <c r="F67" i="44"/>
  <c r="H66" i="44"/>
  <c r="G66" i="44"/>
  <c r="F66" i="44"/>
  <c r="H65" i="44"/>
  <c r="G65" i="44"/>
  <c r="F65" i="44"/>
  <c r="E64" i="44"/>
  <c r="H64" i="44" s="1"/>
  <c r="H63" i="44"/>
  <c r="G63" i="44"/>
  <c r="F63" i="44"/>
  <c r="H62" i="44"/>
  <c r="G62" i="44"/>
  <c r="F62" i="44"/>
  <c r="H61" i="44"/>
  <c r="G61" i="44"/>
  <c r="F61" i="44"/>
  <c r="H60" i="44"/>
  <c r="G60" i="44"/>
  <c r="F60" i="44"/>
  <c r="H59" i="44"/>
  <c r="G59" i="44"/>
  <c r="F59" i="44"/>
  <c r="H58" i="44"/>
  <c r="G58" i="44"/>
  <c r="F58" i="44"/>
  <c r="H57" i="44"/>
  <c r="G57" i="44"/>
  <c r="F57" i="44"/>
  <c r="H56" i="44"/>
  <c r="G56" i="44"/>
  <c r="F56" i="44"/>
  <c r="H55" i="44"/>
  <c r="G55" i="44"/>
  <c r="F55" i="44"/>
  <c r="H54" i="44"/>
  <c r="G54" i="44"/>
  <c r="F54" i="44"/>
  <c r="H53" i="44"/>
  <c r="G53" i="44"/>
  <c r="F53" i="44"/>
  <c r="H52" i="44"/>
  <c r="G52" i="44"/>
  <c r="F52" i="44"/>
  <c r="H51" i="44"/>
  <c r="G51" i="44"/>
  <c r="F51" i="44"/>
  <c r="H50" i="44"/>
  <c r="G50" i="44"/>
  <c r="F50" i="44"/>
  <c r="H49" i="44"/>
  <c r="G49" i="44"/>
  <c r="F49" i="44"/>
  <c r="H48" i="44"/>
  <c r="G48" i="44"/>
  <c r="F48" i="44"/>
  <c r="H47" i="44"/>
  <c r="G47" i="44"/>
  <c r="F47" i="44"/>
  <c r="H46" i="44"/>
  <c r="G46" i="44"/>
  <c r="F46" i="44"/>
  <c r="H45" i="44"/>
  <c r="G45" i="44"/>
  <c r="F45" i="44"/>
  <c r="H44" i="44"/>
  <c r="G44" i="44"/>
  <c r="F44" i="44"/>
  <c r="H43" i="44"/>
  <c r="G43" i="44"/>
  <c r="F43" i="44"/>
  <c r="H42" i="44"/>
  <c r="G42" i="44"/>
  <c r="F42" i="44"/>
  <c r="H41" i="44"/>
  <c r="G41" i="44"/>
  <c r="F41" i="44"/>
  <c r="H40" i="44"/>
  <c r="G40" i="44"/>
  <c r="F40" i="44"/>
  <c r="H39" i="44"/>
  <c r="G39" i="44"/>
  <c r="F39" i="44"/>
  <c r="H38" i="44"/>
  <c r="G38" i="44"/>
  <c r="F38" i="44"/>
  <c r="H37" i="44"/>
  <c r="G37" i="44"/>
  <c r="F37" i="44"/>
  <c r="H36" i="44"/>
  <c r="G36" i="44"/>
  <c r="F36" i="44"/>
  <c r="H35" i="44"/>
  <c r="G35" i="44"/>
  <c r="F35" i="44"/>
  <c r="H34" i="44"/>
  <c r="G34" i="44"/>
  <c r="F34" i="44"/>
  <c r="H33" i="44"/>
  <c r="G33" i="44"/>
  <c r="F33" i="44"/>
  <c r="H32" i="44"/>
  <c r="G32" i="44"/>
  <c r="F32" i="44"/>
  <c r="H31" i="44"/>
  <c r="G31" i="44"/>
  <c r="F31" i="44"/>
  <c r="H30" i="44"/>
  <c r="G30" i="44"/>
  <c r="F30" i="44"/>
  <c r="H29" i="44"/>
  <c r="G29" i="44"/>
  <c r="F29" i="44"/>
  <c r="H28" i="44"/>
  <c r="G28" i="44"/>
  <c r="F28" i="44"/>
  <c r="H27" i="44"/>
  <c r="G27" i="44"/>
  <c r="F27" i="44"/>
  <c r="H26" i="44"/>
  <c r="G26" i="44"/>
  <c r="F26" i="44"/>
  <c r="H25" i="44"/>
  <c r="G25" i="44"/>
  <c r="F25" i="44"/>
  <c r="H24" i="44"/>
  <c r="G24" i="44"/>
  <c r="F24" i="44"/>
  <c r="H23" i="44"/>
  <c r="G23" i="44"/>
  <c r="F23" i="44"/>
  <c r="H22" i="44"/>
  <c r="G22" i="44"/>
  <c r="F22" i="44"/>
  <c r="H21" i="44"/>
  <c r="G21" i="44"/>
  <c r="F21" i="44"/>
  <c r="H20" i="44"/>
  <c r="G20" i="44"/>
  <c r="F20" i="44"/>
  <c r="E19" i="44"/>
  <c r="G19" i="44" s="1"/>
  <c r="H18" i="44"/>
  <c r="G18" i="44"/>
  <c r="F18" i="44"/>
  <c r="H17" i="44"/>
  <c r="G17" i="44"/>
  <c r="F17" i="44"/>
  <c r="H16" i="44"/>
  <c r="G16" i="44"/>
  <c r="F16" i="44"/>
  <c r="H15" i="44"/>
  <c r="G15" i="44"/>
  <c r="F15" i="44"/>
  <c r="H14" i="44"/>
  <c r="G14" i="44"/>
  <c r="F14" i="44"/>
  <c r="H13" i="44"/>
  <c r="G13" i="44"/>
  <c r="F13" i="44"/>
  <c r="H12" i="44"/>
  <c r="G12" i="44"/>
  <c r="F12" i="44"/>
  <c r="H11" i="44"/>
  <c r="G11" i="44"/>
  <c r="F11" i="44"/>
  <c r="E5" i="44"/>
  <c r="E4" i="44"/>
  <c r="G183" i="43"/>
  <c r="H182" i="43"/>
  <c r="G182" i="43"/>
  <c r="F182" i="43"/>
  <c r="H181" i="43"/>
  <c r="G181" i="43"/>
  <c r="F181" i="43"/>
  <c r="H180" i="43"/>
  <c r="G180" i="43"/>
  <c r="F180" i="43"/>
  <c r="H179" i="43"/>
  <c r="G179" i="43"/>
  <c r="F179" i="43"/>
  <c r="H178" i="43"/>
  <c r="G178" i="43"/>
  <c r="F178" i="43"/>
  <c r="H177" i="43"/>
  <c r="G177" i="43"/>
  <c r="F177" i="43"/>
  <c r="H176" i="43"/>
  <c r="G176" i="43"/>
  <c r="F176" i="43"/>
  <c r="H175" i="43"/>
  <c r="G175" i="43"/>
  <c r="F175" i="43"/>
  <c r="H174" i="43"/>
  <c r="G174" i="43"/>
  <c r="F174" i="43"/>
  <c r="H173" i="43"/>
  <c r="G173" i="43"/>
  <c r="F173" i="43"/>
  <c r="H172" i="43"/>
  <c r="G172" i="43"/>
  <c r="F172" i="43"/>
  <c r="H171" i="43"/>
  <c r="G171" i="43"/>
  <c r="F171" i="43"/>
  <c r="H170" i="43"/>
  <c r="G170" i="43"/>
  <c r="F170" i="43"/>
  <c r="H169" i="43"/>
  <c r="G169" i="43"/>
  <c r="F169" i="43"/>
  <c r="H168" i="43"/>
  <c r="G168" i="43"/>
  <c r="F168" i="43"/>
  <c r="H167" i="43"/>
  <c r="G167" i="43"/>
  <c r="F167" i="43"/>
  <c r="H166" i="43"/>
  <c r="G166" i="43"/>
  <c r="F166" i="43"/>
  <c r="H165" i="43"/>
  <c r="G165" i="43"/>
  <c r="F165" i="43"/>
  <c r="H164" i="43"/>
  <c r="G164" i="43"/>
  <c r="F164" i="43"/>
  <c r="H163" i="43"/>
  <c r="G163" i="43"/>
  <c r="F163" i="43"/>
  <c r="H162" i="43"/>
  <c r="G162" i="43"/>
  <c r="F162" i="43"/>
  <c r="H161" i="43"/>
  <c r="G161" i="43"/>
  <c r="F161" i="43"/>
  <c r="H160" i="43"/>
  <c r="G160" i="43"/>
  <c r="F160" i="43"/>
  <c r="H159" i="43"/>
  <c r="G159" i="43"/>
  <c r="F159" i="43"/>
  <c r="H158" i="43"/>
  <c r="G158" i="43"/>
  <c r="F158" i="43"/>
  <c r="H157" i="43"/>
  <c r="G157" i="43"/>
  <c r="F157" i="43"/>
  <c r="H156" i="43"/>
  <c r="G156" i="43"/>
  <c r="F156" i="43"/>
  <c r="H155" i="43"/>
  <c r="G155" i="43"/>
  <c r="F155" i="43"/>
  <c r="H154" i="43"/>
  <c r="G154" i="43"/>
  <c r="F154" i="43"/>
  <c r="H153" i="43"/>
  <c r="G153" i="43"/>
  <c r="F153" i="43"/>
  <c r="H152" i="43"/>
  <c r="G152" i="43"/>
  <c r="F152" i="43"/>
  <c r="H151" i="43"/>
  <c r="G151" i="43"/>
  <c r="F151" i="43"/>
  <c r="H150" i="43"/>
  <c r="G150" i="43"/>
  <c r="F150" i="43"/>
  <c r="H149" i="43"/>
  <c r="G149" i="43"/>
  <c r="F149" i="43"/>
  <c r="H148" i="43"/>
  <c r="G148" i="43"/>
  <c r="F148" i="43"/>
  <c r="H147" i="43"/>
  <c r="G147" i="43"/>
  <c r="F147" i="43"/>
  <c r="H146" i="43"/>
  <c r="G146" i="43"/>
  <c r="F146" i="43"/>
  <c r="H145" i="43"/>
  <c r="G145" i="43"/>
  <c r="F145" i="43"/>
  <c r="H144" i="43"/>
  <c r="G144" i="43"/>
  <c r="F144" i="43"/>
  <c r="H143" i="43"/>
  <c r="G143" i="43"/>
  <c r="F143" i="43"/>
  <c r="H142" i="43"/>
  <c r="G142" i="43"/>
  <c r="F142" i="43"/>
  <c r="H141" i="43"/>
  <c r="G141" i="43"/>
  <c r="F141" i="43"/>
  <c r="H140" i="43"/>
  <c r="G140" i="43"/>
  <c r="F140" i="43"/>
  <c r="H139" i="43"/>
  <c r="G139" i="43"/>
  <c r="F139" i="43"/>
  <c r="H138" i="43"/>
  <c r="G138" i="43"/>
  <c r="F138" i="43"/>
  <c r="H137" i="43"/>
  <c r="G137" i="43"/>
  <c r="F137" i="43"/>
  <c r="H136" i="43"/>
  <c r="G136" i="43"/>
  <c r="F136" i="43"/>
  <c r="H135" i="43"/>
  <c r="G135" i="43"/>
  <c r="F135" i="43"/>
  <c r="H134" i="43"/>
  <c r="G134" i="43"/>
  <c r="F134" i="43"/>
  <c r="H133" i="43"/>
  <c r="G133" i="43"/>
  <c r="F133" i="43"/>
  <c r="H132" i="43"/>
  <c r="G132" i="43"/>
  <c r="F132" i="43"/>
  <c r="H131" i="43"/>
  <c r="G131" i="43"/>
  <c r="F131" i="43"/>
  <c r="H130" i="43"/>
  <c r="G130" i="43"/>
  <c r="F130" i="43"/>
  <c r="H129" i="43"/>
  <c r="G129" i="43"/>
  <c r="F129" i="43"/>
  <c r="H128" i="43"/>
  <c r="G128" i="43"/>
  <c r="F128" i="43"/>
  <c r="E127" i="43"/>
  <c r="F127" i="43" s="1"/>
  <c r="H126" i="43"/>
  <c r="G126" i="43"/>
  <c r="F126" i="43"/>
  <c r="H125" i="43"/>
  <c r="G125" i="43"/>
  <c r="F125" i="43"/>
  <c r="H124" i="43"/>
  <c r="G124" i="43"/>
  <c r="F124" i="43"/>
  <c r="H123" i="43"/>
  <c r="G123" i="43"/>
  <c r="F123" i="43"/>
  <c r="H122" i="43"/>
  <c r="G122" i="43"/>
  <c r="F122" i="43"/>
  <c r="H121" i="43"/>
  <c r="G121" i="43"/>
  <c r="F121" i="43"/>
  <c r="H120" i="43"/>
  <c r="G120" i="43"/>
  <c r="F120" i="43"/>
  <c r="H119" i="43"/>
  <c r="G119" i="43"/>
  <c r="F119" i="43"/>
  <c r="H118" i="43"/>
  <c r="G118" i="43"/>
  <c r="F118" i="43"/>
  <c r="H117" i="43"/>
  <c r="G117" i="43"/>
  <c r="F117" i="43"/>
  <c r="H116" i="43"/>
  <c r="H115" i="43"/>
  <c r="G115" i="43"/>
  <c r="F115" i="43"/>
  <c r="H114" i="43"/>
  <c r="G114" i="43"/>
  <c r="F114" i="43"/>
  <c r="H113" i="43"/>
  <c r="G113" i="43"/>
  <c r="F113" i="43"/>
  <c r="H112" i="43"/>
  <c r="G112" i="43"/>
  <c r="F112" i="43"/>
  <c r="H111" i="43"/>
  <c r="G111" i="43"/>
  <c r="F111" i="43"/>
  <c r="H110" i="43"/>
  <c r="G110" i="43"/>
  <c r="F110" i="43"/>
  <c r="H109" i="43"/>
  <c r="G109" i="43"/>
  <c r="F109" i="43"/>
  <c r="H108" i="43"/>
  <c r="G108" i="43"/>
  <c r="F108" i="43"/>
  <c r="H107" i="43"/>
  <c r="G107" i="43"/>
  <c r="F107" i="43"/>
  <c r="H106" i="43"/>
  <c r="G106" i="43"/>
  <c r="F106" i="43"/>
  <c r="H105" i="43"/>
  <c r="G105" i="43"/>
  <c r="F105" i="43"/>
  <c r="H104" i="43"/>
  <c r="G104" i="43"/>
  <c r="F104" i="43"/>
  <c r="H103" i="43"/>
  <c r="G103" i="43"/>
  <c r="F103" i="43"/>
  <c r="E102" i="43"/>
  <c r="G102" i="43" s="1"/>
  <c r="H101" i="43"/>
  <c r="G101" i="43"/>
  <c r="F101" i="43"/>
  <c r="H100" i="43"/>
  <c r="G100" i="43"/>
  <c r="F100" i="43"/>
  <c r="H99" i="43"/>
  <c r="G99" i="43"/>
  <c r="F99" i="43"/>
  <c r="H98" i="43"/>
  <c r="G98" i="43"/>
  <c r="F98" i="43"/>
  <c r="H97" i="43"/>
  <c r="G97" i="43"/>
  <c r="F97" i="43"/>
  <c r="H96" i="43"/>
  <c r="G96" i="43"/>
  <c r="F96" i="43"/>
  <c r="H95" i="43"/>
  <c r="G95" i="43"/>
  <c r="F95" i="43"/>
  <c r="H94" i="43"/>
  <c r="G94" i="43"/>
  <c r="F94" i="43"/>
  <c r="H93" i="43"/>
  <c r="G93" i="43"/>
  <c r="F93" i="43"/>
  <c r="H92" i="43"/>
  <c r="G92" i="43"/>
  <c r="F92" i="43"/>
  <c r="H91" i="43"/>
  <c r="G91" i="43"/>
  <c r="F91" i="43"/>
  <c r="H90" i="43"/>
  <c r="G90" i="43"/>
  <c r="F90" i="43"/>
  <c r="H89" i="43"/>
  <c r="G89" i="43"/>
  <c r="F89" i="43"/>
  <c r="H88" i="43"/>
  <c r="G88" i="43"/>
  <c r="F88" i="43"/>
  <c r="H87" i="43"/>
  <c r="G87" i="43"/>
  <c r="F87" i="43"/>
  <c r="H86" i="43"/>
  <c r="G86" i="43"/>
  <c r="F86" i="43"/>
  <c r="H85" i="43"/>
  <c r="G85" i="43"/>
  <c r="F85" i="43"/>
  <c r="H84" i="43"/>
  <c r="G84" i="43"/>
  <c r="F84" i="43"/>
  <c r="H83" i="43"/>
  <c r="G83" i="43"/>
  <c r="F83" i="43"/>
  <c r="H82" i="43"/>
  <c r="G82" i="43"/>
  <c r="F82" i="43"/>
  <c r="H81" i="43"/>
  <c r="G81" i="43"/>
  <c r="F81" i="43"/>
  <c r="H80" i="43"/>
  <c r="G80" i="43"/>
  <c r="F80" i="43"/>
  <c r="H79" i="43"/>
  <c r="G79" i="43"/>
  <c r="F79" i="43"/>
  <c r="H78" i="43"/>
  <c r="G78" i="43"/>
  <c r="F78" i="43"/>
  <c r="H77" i="43"/>
  <c r="G77" i="43"/>
  <c r="F77" i="43"/>
  <c r="H76" i="43"/>
  <c r="G76" i="43"/>
  <c r="F76" i="43"/>
  <c r="H75" i="43"/>
  <c r="G75" i="43"/>
  <c r="F75" i="43"/>
  <c r="H74" i="43"/>
  <c r="G74" i="43"/>
  <c r="F74" i="43"/>
  <c r="H73" i="43"/>
  <c r="G73" i="43"/>
  <c r="F73" i="43"/>
  <c r="H72" i="43"/>
  <c r="G72" i="43"/>
  <c r="F72" i="43"/>
  <c r="H71" i="43"/>
  <c r="G71" i="43"/>
  <c r="F71" i="43"/>
  <c r="H70" i="43"/>
  <c r="G70" i="43"/>
  <c r="F70" i="43"/>
  <c r="H69" i="43"/>
  <c r="G69" i="43"/>
  <c r="F69" i="43"/>
  <c r="H68" i="43"/>
  <c r="G68" i="43"/>
  <c r="F68" i="43"/>
  <c r="H67" i="43"/>
  <c r="G67" i="43"/>
  <c r="F67" i="43"/>
  <c r="H66" i="43"/>
  <c r="G66" i="43"/>
  <c r="F66" i="43"/>
  <c r="H65" i="43"/>
  <c r="G65" i="43"/>
  <c r="F65" i="43"/>
  <c r="E64" i="43"/>
  <c r="G64" i="43" s="1"/>
  <c r="H63" i="43"/>
  <c r="G63" i="43"/>
  <c r="F63" i="43"/>
  <c r="H62" i="43"/>
  <c r="G62" i="43"/>
  <c r="F62" i="43"/>
  <c r="H61" i="43"/>
  <c r="G61" i="43"/>
  <c r="F61" i="43"/>
  <c r="H60" i="43"/>
  <c r="G60" i="43"/>
  <c r="F60" i="43"/>
  <c r="H59" i="43"/>
  <c r="G59" i="43"/>
  <c r="F59" i="43"/>
  <c r="H58" i="43"/>
  <c r="G58" i="43"/>
  <c r="F58" i="43"/>
  <c r="H57" i="43"/>
  <c r="G57" i="43"/>
  <c r="F57" i="43"/>
  <c r="H56" i="43"/>
  <c r="G56" i="43"/>
  <c r="F56" i="43"/>
  <c r="H55" i="43"/>
  <c r="G55" i="43"/>
  <c r="F55" i="43"/>
  <c r="H54" i="43"/>
  <c r="G54" i="43"/>
  <c r="F54" i="43"/>
  <c r="H53" i="43"/>
  <c r="G53" i="43"/>
  <c r="F53" i="43"/>
  <c r="H52" i="43"/>
  <c r="G52" i="43"/>
  <c r="F52" i="43"/>
  <c r="H51" i="43"/>
  <c r="G51" i="43"/>
  <c r="F51" i="43"/>
  <c r="H50" i="43"/>
  <c r="G50" i="43"/>
  <c r="F50" i="43"/>
  <c r="H49" i="43"/>
  <c r="G49" i="43"/>
  <c r="F49" i="43"/>
  <c r="H48" i="43"/>
  <c r="G48" i="43"/>
  <c r="F48" i="43"/>
  <c r="H47" i="43"/>
  <c r="G47" i="43"/>
  <c r="F47" i="43"/>
  <c r="H46" i="43"/>
  <c r="G46" i="43"/>
  <c r="F46" i="43"/>
  <c r="H45" i="43"/>
  <c r="G45" i="43"/>
  <c r="F45" i="43"/>
  <c r="H44" i="43"/>
  <c r="G44" i="43"/>
  <c r="F44" i="43"/>
  <c r="H43" i="43"/>
  <c r="G43" i="43"/>
  <c r="F43" i="43"/>
  <c r="H42" i="43"/>
  <c r="G42" i="43"/>
  <c r="F42" i="43"/>
  <c r="H41" i="43"/>
  <c r="G41" i="43"/>
  <c r="F41" i="43"/>
  <c r="H40" i="43"/>
  <c r="G40" i="43"/>
  <c r="F40" i="43"/>
  <c r="H39" i="43"/>
  <c r="G39" i="43"/>
  <c r="F39" i="43"/>
  <c r="H38" i="43"/>
  <c r="G38" i="43"/>
  <c r="F38" i="43"/>
  <c r="H37" i="43"/>
  <c r="G37" i="43"/>
  <c r="F37" i="43"/>
  <c r="H36" i="43"/>
  <c r="G36" i="43"/>
  <c r="F36" i="43"/>
  <c r="H35" i="43"/>
  <c r="G35" i="43"/>
  <c r="F35" i="43"/>
  <c r="H34" i="43"/>
  <c r="G34" i="43"/>
  <c r="F34" i="43"/>
  <c r="H33" i="43"/>
  <c r="G33" i="43"/>
  <c r="F33" i="43"/>
  <c r="H32" i="43"/>
  <c r="G32" i="43"/>
  <c r="F32" i="43"/>
  <c r="H31" i="43"/>
  <c r="G31" i="43"/>
  <c r="F31" i="43"/>
  <c r="H30" i="43"/>
  <c r="G30" i="43"/>
  <c r="F30" i="43"/>
  <c r="H29" i="43"/>
  <c r="G29" i="43"/>
  <c r="F29" i="43"/>
  <c r="H28" i="43"/>
  <c r="G28" i="43"/>
  <c r="F28" i="43"/>
  <c r="H27" i="43"/>
  <c r="G27" i="43"/>
  <c r="F27" i="43"/>
  <c r="H26" i="43"/>
  <c r="G26" i="43"/>
  <c r="F26" i="43"/>
  <c r="H25" i="43"/>
  <c r="G25" i="43"/>
  <c r="F25" i="43"/>
  <c r="H24" i="43"/>
  <c r="G24" i="43"/>
  <c r="F24" i="43"/>
  <c r="H23" i="43"/>
  <c r="G23" i="43"/>
  <c r="F23" i="43"/>
  <c r="H22" i="43"/>
  <c r="G22" i="43"/>
  <c r="F22" i="43"/>
  <c r="H21" i="43"/>
  <c r="G21" i="43"/>
  <c r="F21" i="43"/>
  <c r="H20" i="43"/>
  <c r="G20" i="43"/>
  <c r="F20" i="43"/>
  <c r="E19" i="43"/>
  <c r="F19" i="43" s="1"/>
  <c r="H18" i="43"/>
  <c r="G18" i="43"/>
  <c r="F18" i="43"/>
  <c r="H17" i="43"/>
  <c r="G17" i="43"/>
  <c r="F17" i="43"/>
  <c r="H16" i="43"/>
  <c r="G16" i="43"/>
  <c r="F16" i="43"/>
  <c r="H15" i="43"/>
  <c r="G15" i="43"/>
  <c r="F15" i="43"/>
  <c r="H14" i="43"/>
  <c r="G14" i="43"/>
  <c r="F14" i="43"/>
  <c r="H13" i="43"/>
  <c r="G13" i="43"/>
  <c r="F13" i="43"/>
  <c r="H12" i="43"/>
  <c r="G12" i="43"/>
  <c r="F12" i="43"/>
  <c r="H11" i="43"/>
  <c r="G11" i="43"/>
  <c r="F11" i="43"/>
  <c r="E5" i="43"/>
  <c r="E4" i="43"/>
  <c r="G183" i="42"/>
  <c r="H182" i="42"/>
  <c r="G182" i="42"/>
  <c r="F182" i="42"/>
  <c r="H181" i="42"/>
  <c r="G181" i="42"/>
  <c r="F181" i="42"/>
  <c r="H180" i="42"/>
  <c r="G180" i="42"/>
  <c r="F180" i="42"/>
  <c r="H179" i="42"/>
  <c r="G179" i="42"/>
  <c r="F179" i="42"/>
  <c r="H178" i="42"/>
  <c r="G178" i="42"/>
  <c r="F178" i="42"/>
  <c r="H177" i="42"/>
  <c r="G177" i="42"/>
  <c r="F177" i="42"/>
  <c r="H176" i="42"/>
  <c r="G176" i="42"/>
  <c r="F176" i="42"/>
  <c r="H175" i="42"/>
  <c r="G175" i="42"/>
  <c r="F175" i="42"/>
  <c r="H174" i="42"/>
  <c r="G174" i="42"/>
  <c r="F174" i="42"/>
  <c r="H173" i="42"/>
  <c r="G173" i="42"/>
  <c r="F173" i="42"/>
  <c r="H172" i="42"/>
  <c r="G172" i="42"/>
  <c r="F172" i="42"/>
  <c r="H171" i="42"/>
  <c r="G171" i="42"/>
  <c r="F171" i="42"/>
  <c r="H170" i="42"/>
  <c r="G170" i="42"/>
  <c r="F170" i="42"/>
  <c r="H169" i="42"/>
  <c r="G169" i="42"/>
  <c r="F169" i="42"/>
  <c r="H168" i="42"/>
  <c r="G168" i="42"/>
  <c r="F168" i="42"/>
  <c r="H167" i="42"/>
  <c r="G167" i="42"/>
  <c r="F167" i="42"/>
  <c r="H166" i="42"/>
  <c r="G166" i="42"/>
  <c r="F166" i="42"/>
  <c r="H165" i="42"/>
  <c r="G165" i="42"/>
  <c r="F165" i="42"/>
  <c r="H164" i="42"/>
  <c r="G164" i="42"/>
  <c r="F164" i="42"/>
  <c r="H163" i="42"/>
  <c r="G163" i="42"/>
  <c r="F163" i="42"/>
  <c r="H162" i="42"/>
  <c r="G162" i="42"/>
  <c r="F162" i="42"/>
  <c r="H161" i="42"/>
  <c r="G161" i="42"/>
  <c r="F161" i="42"/>
  <c r="H160" i="42"/>
  <c r="G160" i="42"/>
  <c r="F160" i="42"/>
  <c r="H159" i="42"/>
  <c r="G159" i="42"/>
  <c r="F159" i="42"/>
  <c r="H158" i="42"/>
  <c r="G158" i="42"/>
  <c r="F158" i="42"/>
  <c r="H157" i="42"/>
  <c r="G157" i="42"/>
  <c r="F157" i="42"/>
  <c r="H156" i="42"/>
  <c r="G156" i="42"/>
  <c r="F156" i="42"/>
  <c r="H155" i="42"/>
  <c r="G155" i="42"/>
  <c r="F155" i="42"/>
  <c r="H154" i="42"/>
  <c r="G154" i="42"/>
  <c r="F154" i="42"/>
  <c r="H153" i="42"/>
  <c r="G153" i="42"/>
  <c r="F153" i="42"/>
  <c r="H152" i="42"/>
  <c r="G152" i="42"/>
  <c r="F152" i="42"/>
  <c r="H151" i="42"/>
  <c r="G151" i="42"/>
  <c r="F151" i="42"/>
  <c r="H150" i="42"/>
  <c r="G150" i="42"/>
  <c r="F150" i="42"/>
  <c r="H149" i="42"/>
  <c r="G149" i="42"/>
  <c r="F149" i="42"/>
  <c r="H148" i="42"/>
  <c r="G148" i="42"/>
  <c r="F148" i="42"/>
  <c r="H147" i="42"/>
  <c r="G147" i="42"/>
  <c r="F147" i="42"/>
  <c r="H146" i="42"/>
  <c r="G146" i="42"/>
  <c r="F146" i="42"/>
  <c r="H145" i="42"/>
  <c r="G145" i="42"/>
  <c r="F145" i="42"/>
  <c r="H144" i="42"/>
  <c r="G144" i="42"/>
  <c r="F144" i="42"/>
  <c r="H143" i="42"/>
  <c r="G143" i="42"/>
  <c r="F143" i="42"/>
  <c r="H142" i="42"/>
  <c r="G142" i="42"/>
  <c r="F142" i="42"/>
  <c r="H141" i="42"/>
  <c r="G141" i="42"/>
  <c r="F141" i="42"/>
  <c r="H140" i="42"/>
  <c r="G140" i="42"/>
  <c r="F140" i="42"/>
  <c r="H139" i="42"/>
  <c r="G139" i="42"/>
  <c r="F139" i="42"/>
  <c r="H138" i="42"/>
  <c r="G138" i="42"/>
  <c r="F138" i="42"/>
  <c r="H137" i="42"/>
  <c r="G137" i="42"/>
  <c r="F137" i="42"/>
  <c r="H136" i="42"/>
  <c r="G136" i="42"/>
  <c r="F136" i="42"/>
  <c r="H135" i="42"/>
  <c r="G135" i="42"/>
  <c r="F135" i="42"/>
  <c r="H134" i="42"/>
  <c r="G134" i="42"/>
  <c r="F134" i="42"/>
  <c r="H133" i="42"/>
  <c r="G133" i="42"/>
  <c r="F133" i="42"/>
  <c r="H132" i="42"/>
  <c r="G132" i="42"/>
  <c r="F132" i="42"/>
  <c r="H131" i="42"/>
  <c r="G131" i="42"/>
  <c r="F131" i="42"/>
  <c r="H130" i="42"/>
  <c r="G130" i="42"/>
  <c r="F130" i="42"/>
  <c r="H129" i="42"/>
  <c r="G129" i="42"/>
  <c r="F129" i="42"/>
  <c r="H128" i="42"/>
  <c r="G128" i="42"/>
  <c r="F128" i="42"/>
  <c r="E127" i="42"/>
  <c r="H127" i="42" s="1"/>
  <c r="H126" i="42"/>
  <c r="G126" i="42"/>
  <c r="F126" i="42"/>
  <c r="H125" i="42"/>
  <c r="G125" i="42"/>
  <c r="F125" i="42"/>
  <c r="H124" i="42"/>
  <c r="G124" i="42"/>
  <c r="F124" i="42"/>
  <c r="H123" i="42"/>
  <c r="G123" i="42"/>
  <c r="F123" i="42"/>
  <c r="H122" i="42"/>
  <c r="G122" i="42"/>
  <c r="F122" i="42"/>
  <c r="H121" i="42"/>
  <c r="G121" i="42"/>
  <c r="F121" i="42"/>
  <c r="H120" i="42"/>
  <c r="G120" i="42"/>
  <c r="F120" i="42"/>
  <c r="H119" i="42"/>
  <c r="G119" i="42"/>
  <c r="F119" i="42"/>
  <c r="H118" i="42"/>
  <c r="G118" i="42"/>
  <c r="F118" i="42"/>
  <c r="H117" i="42"/>
  <c r="G117" i="42"/>
  <c r="F117" i="42"/>
  <c r="E116" i="42"/>
  <c r="G116" i="42" s="1"/>
  <c r="H115" i="42"/>
  <c r="G115" i="42"/>
  <c r="F115" i="42"/>
  <c r="H114" i="42"/>
  <c r="G114" i="42"/>
  <c r="F114" i="42"/>
  <c r="H113" i="42"/>
  <c r="G113" i="42"/>
  <c r="F113" i="42"/>
  <c r="H112" i="42"/>
  <c r="G112" i="42"/>
  <c r="F112" i="42"/>
  <c r="H111" i="42"/>
  <c r="G111" i="42"/>
  <c r="F111" i="42"/>
  <c r="H110" i="42"/>
  <c r="G110" i="42"/>
  <c r="F110" i="42"/>
  <c r="H109" i="42"/>
  <c r="G109" i="42"/>
  <c r="F109" i="42"/>
  <c r="H108" i="42"/>
  <c r="G108" i="42"/>
  <c r="F108" i="42"/>
  <c r="H107" i="42"/>
  <c r="G107" i="42"/>
  <c r="F107" i="42"/>
  <c r="H106" i="42"/>
  <c r="G106" i="42"/>
  <c r="F106" i="42"/>
  <c r="H105" i="42"/>
  <c r="G105" i="42"/>
  <c r="F105" i="42"/>
  <c r="H104" i="42"/>
  <c r="G104" i="42"/>
  <c r="F104" i="42"/>
  <c r="H103" i="42"/>
  <c r="G103" i="42"/>
  <c r="F103" i="42"/>
  <c r="E102" i="42"/>
  <c r="F102" i="42" s="1"/>
  <c r="H101" i="42"/>
  <c r="G101" i="42"/>
  <c r="F101" i="42"/>
  <c r="H100" i="42"/>
  <c r="G100" i="42"/>
  <c r="F100" i="42"/>
  <c r="H99" i="42"/>
  <c r="G99" i="42"/>
  <c r="F99" i="42"/>
  <c r="H98" i="42"/>
  <c r="G98" i="42"/>
  <c r="F98" i="42"/>
  <c r="H97" i="42"/>
  <c r="G97" i="42"/>
  <c r="F97" i="42"/>
  <c r="H96" i="42"/>
  <c r="G96" i="42"/>
  <c r="F96" i="42"/>
  <c r="H95" i="42"/>
  <c r="G95" i="42"/>
  <c r="F95" i="42"/>
  <c r="H94" i="42"/>
  <c r="G94" i="42"/>
  <c r="F94" i="42"/>
  <c r="H93" i="42"/>
  <c r="G93" i="42"/>
  <c r="F93" i="42"/>
  <c r="H92" i="42"/>
  <c r="G92" i="42"/>
  <c r="F92" i="42"/>
  <c r="H91" i="42"/>
  <c r="G91" i="42"/>
  <c r="F91" i="42"/>
  <c r="H90" i="42"/>
  <c r="G90" i="42"/>
  <c r="F90" i="42"/>
  <c r="H89" i="42"/>
  <c r="G89" i="42"/>
  <c r="F89" i="42"/>
  <c r="H88" i="42"/>
  <c r="G88" i="42"/>
  <c r="F88" i="42"/>
  <c r="H87" i="42"/>
  <c r="G87" i="42"/>
  <c r="F87" i="42"/>
  <c r="H86" i="42"/>
  <c r="G86" i="42"/>
  <c r="F86" i="42"/>
  <c r="H85" i="42"/>
  <c r="G85" i="42"/>
  <c r="F85" i="42"/>
  <c r="H84" i="42"/>
  <c r="G84" i="42"/>
  <c r="F84" i="42"/>
  <c r="H83" i="42"/>
  <c r="G83" i="42"/>
  <c r="F83" i="42"/>
  <c r="H82" i="42"/>
  <c r="G82" i="42"/>
  <c r="F82" i="42"/>
  <c r="H81" i="42"/>
  <c r="G81" i="42"/>
  <c r="F81" i="42"/>
  <c r="H80" i="42"/>
  <c r="G80" i="42"/>
  <c r="F80" i="42"/>
  <c r="H79" i="42"/>
  <c r="G79" i="42"/>
  <c r="F79" i="42"/>
  <c r="H78" i="42"/>
  <c r="G78" i="42"/>
  <c r="F78" i="42"/>
  <c r="H77" i="42"/>
  <c r="G77" i="42"/>
  <c r="F77" i="42"/>
  <c r="H76" i="42"/>
  <c r="G76" i="42"/>
  <c r="F76" i="42"/>
  <c r="H75" i="42"/>
  <c r="G75" i="42"/>
  <c r="F75" i="42"/>
  <c r="H74" i="42"/>
  <c r="G74" i="42"/>
  <c r="F74" i="42"/>
  <c r="H73" i="42"/>
  <c r="G73" i="42"/>
  <c r="F73" i="42"/>
  <c r="H72" i="42"/>
  <c r="G72" i="42"/>
  <c r="F72" i="42"/>
  <c r="H71" i="42"/>
  <c r="G71" i="42"/>
  <c r="F71" i="42"/>
  <c r="H70" i="42"/>
  <c r="G70" i="42"/>
  <c r="F70" i="42"/>
  <c r="H69" i="42"/>
  <c r="G69" i="42"/>
  <c r="F69" i="42"/>
  <c r="H68" i="42"/>
  <c r="G68" i="42"/>
  <c r="F68" i="42"/>
  <c r="H67" i="42"/>
  <c r="G67" i="42"/>
  <c r="F67" i="42"/>
  <c r="H66" i="42"/>
  <c r="G66" i="42"/>
  <c r="F66" i="42"/>
  <c r="H65" i="42"/>
  <c r="G65" i="42"/>
  <c r="F65" i="42"/>
  <c r="E64" i="42"/>
  <c r="H64" i="42" s="1"/>
  <c r="H63" i="42"/>
  <c r="G63" i="42"/>
  <c r="F63" i="42"/>
  <c r="H62" i="42"/>
  <c r="G62" i="42"/>
  <c r="F62" i="42"/>
  <c r="H61" i="42"/>
  <c r="G61" i="42"/>
  <c r="F61" i="42"/>
  <c r="H60" i="42"/>
  <c r="G60" i="42"/>
  <c r="F60" i="42"/>
  <c r="H59" i="42"/>
  <c r="G59" i="42"/>
  <c r="F59" i="42"/>
  <c r="H58" i="42"/>
  <c r="G58" i="42"/>
  <c r="F58" i="42"/>
  <c r="H57" i="42"/>
  <c r="G57" i="42"/>
  <c r="F57" i="42"/>
  <c r="H56" i="42"/>
  <c r="G56" i="42"/>
  <c r="F56" i="42"/>
  <c r="H55" i="42"/>
  <c r="G55" i="42"/>
  <c r="F55" i="42"/>
  <c r="H54" i="42"/>
  <c r="G54" i="42"/>
  <c r="F54" i="42"/>
  <c r="H53" i="42"/>
  <c r="G53" i="42"/>
  <c r="F53" i="42"/>
  <c r="H52" i="42"/>
  <c r="G52" i="42"/>
  <c r="F52" i="42"/>
  <c r="H51" i="42"/>
  <c r="G51" i="42"/>
  <c r="F51" i="42"/>
  <c r="H50" i="42"/>
  <c r="G50" i="42"/>
  <c r="F50" i="42"/>
  <c r="H49" i="42"/>
  <c r="G49" i="42"/>
  <c r="F49" i="42"/>
  <c r="H48" i="42"/>
  <c r="G48" i="42"/>
  <c r="F48" i="42"/>
  <c r="H47" i="42"/>
  <c r="G47" i="42"/>
  <c r="F47" i="42"/>
  <c r="H46" i="42"/>
  <c r="G46" i="42"/>
  <c r="F46" i="42"/>
  <c r="H45" i="42"/>
  <c r="G45" i="42"/>
  <c r="F45" i="42"/>
  <c r="H44" i="42"/>
  <c r="G44" i="42"/>
  <c r="F44" i="42"/>
  <c r="H43" i="42"/>
  <c r="G43" i="42"/>
  <c r="F43" i="42"/>
  <c r="H42" i="42"/>
  <c r="G42" i="42"/>
  <c r="F42" i="42"/>
  <c r="H41" i="42"/>
  <c r="G41" i="42"/>
  <c r="F41" i="42"/>
  <c r="H40" i="42"/>
  <c r="G40" i="42"/>
  <c r="F40" i="42"/>
  <c r="H39" i="42"/>
  <c r="G39" i="42"/>
  <c r="F39" i="42"/>
  <c r="H38" i="42"/>
  <c r="G38" i="42"/>
  <c r="F38" i="42"/>
  <c r="H37" i="42"/>
  <c r="G37" i="42"/>
  <c r="F37" i="42"/>
  <c r="H36" i="42"/>
  <c r="G36" i="42"/>
  <c r="F36" i="42"/>
  <c r="H35" i="42"/>
  <c r="G35" i="42"/>
  <c r="F35" i="42"/>
  <c r="H34" i="42"/>
  <c r="G34" i="42"/>
  <c r="F34" i="42"/>
  <c r="H33" i="42"/>
  <c r="G33" i="42"/>
  <c r="F33" i="42"/>
  <c r="H32" i="42"/>
  <c r="G32" i="42"/>
  <c r="F32" i="42"/>
  <c r="H31" i="42"/>
  <c r="G31" i="42"/>
  <c r="F31" i="42"/>
  <c r="H30" i="42"/>
  <c r="G30" i="42"/>
  <c r="F30" i="42"/>
  <c r="H29" i="42"/>
  <c r="G29" i="42"/>
  <c r="F29" i="42"/>
  <c r="H28" i="42"/>
  <c r="G28" i="42"/>
  <c r="F28" i="42"/>
  <c r="H27" i="42"/>
  <c r="G27" i="42"/>
  <c r="F27" i="42"/>
  <c r="H26" i="42"/>
  <c r="G26" i="42"/>
  <c r="F26" i="42"/>
  <c r="H25" i="42"/>
  <c r="G25" i="42"/>
  <c r="F25" i="42"/>
  <c r="H24" i="42"/>
  <c r="G24" i="42"/>
  <c r="F24" i="42"/>
  <c r="H23" i="42"/>
  <c r="G23" i="42"/>
  <c r="F23" i="42"/>
  <c r="H22" i="42"/>
  <c r="G22" i="42"/>
  <c r="F22" i="42"/>
  <c r="H21" i="42"/>
  <c r="G21" i="42"/>
  <c r="F21" i="42"/>
  <c r="H20" i="42"/>
  <c r="G20" i="42"/>
  <c r="F20" i="42"/>
  <c r="E19" i="42"/>
  <c r="H19" i="42" s="1"/>
  <c r="H18" i="42"/>
  <c r="G18" i="42"/>
  <c r="F18" i="42"/>
  <c r="H17" i="42"/>
  <c r="G17" i="42"/>
  <c r="F17" i="42"/>
  <c r="H16" i="42"/>
  <c r="G16" i="42"/>
  <c r="F16" i="42"/>
  <c r="H15" i="42"/>
  <c r="G15" i="42"/>
  <c r="F15" i="42"/>
  <c r="H14" i="42"/>
  <c r="G14" i="42"/>
  <c r="F14" i="42"/>
  <c r="H13" i="42"/>
  <c r="G13" i="42"/>
  <c r="F13" i="42"/>
  <c r="H12" i="42"/>
  <c r="G12" i="42"/>
  <c r="F12" i="42"/>
  <c r="H11" i="42"/>
  <c r="G11" i="42"/>
  <c r="F11" i="42"/>
  <c r="E5" i="42"/>
  <c r="E4" i="42"/>
  <c r="G183" i="40"/>
  <c r="H182" i="40"/>
  <c r="G182" i="40"/>
  <c r="F182" i="40"/>
  <c r="H181" i="40"/>
  <c r="G181" i="40"/>
  <c r="F181" i="40"/>
  <c r="H180" i="40"/>
  <c r="G180" i="40"/>
  <c r="F180" i="40"/>
  <c r="H179" i="40"/>
  <c r="G179" i="40"/>
  <c r="F179" i="40"/>
  <c r="H178" i="40"/>
  <c r="G178" i="40"/>
  <c r="F178" i="40"/>
  <c r="H177" i="40"/>
  <c r="G177" i="40"/>
  <c r="F177" i="40"/>
  <c r="H176" i="40"/>
  <c r="G176" i="40"/>
  <c r="F176" i="40"/>
  <c r="H175" i="40"/>
  <c r="G175" i="40"/>
  <c r="F175" i="40"/>
  <c r="H174" i="40"/>
  <c r="G174" i="40"/>
  <c r="F174" i="40"/>
  <c r="H173" i="40"/>
  <c r="G173" i="40"/>
  <c r="F173" i="40"/>
  <c r="H172" i="40"/>
  <c r="G172" i="40"/>
  <c r="F172" i="40"/>
  <c r="H171" i="40"/>
  <c r="G171" i="40"/>
  <c r="F171" i="40"/>
  <c r="H170" i="40"/>
  <c r="G170" i="40"/>
  <c r="F170" i="40"/>
  <c r="H169" i="40"/>
  <c r="G169" i="40"/>
  <c r="F169" i="40"/>
  <c r="H168" i="40"/>
  <c r="G168" i="40"/>
  <c r="F168" i="40"/>
  <c r="H167" i="40"/>
  <c r="G167" i="40"/>
  <c r="F167" i="40"/>
  <c r="H166" i="40"/>
  <c r="G166" i="40"/>
  <c r="F166" i="40"/>
  <c r="H165" i="40"/>
  <c r="G165" i="40"/>
  <c r="F165" i="40"/>
  <c r="H164" i="40"/>
  <c r="G164" i="40"/>
  <c r="F164" i="40"/>
  <c r="H163" i="40"/>
  <c r="G163" i="40"/>
  <c r="F163" i="40"/>
  <c r="H162" i="40"/>
  <c r="G162" i="40"/>
  <c r="F162" i="40"/>
  <c r="H161" i="40"/>
  <c r="G161" i="40"/>
  <c r="F161" i="40"/>
  <c r="H160" i="40"/>
  <c r="G160" i="40"/>
  <c r="F160" i="40"/>
  <c r="H159" i="40"/>
  <c r="G159" i="40"/>
  <c r="F159" i="40"/>
  <c r="H158" i="40"/>
  <c r="G158" i="40"/>
  <c r="F158" i="40"/>
  <c r="H157" i="40"/>
  <c r="G157" i="40"/>
  <c r="F157" i="40"/>
  <c r="H156" i="40"/>
  <c r="G156" i="40"/>
  <c r="F156" i="40"/>
  <c r="H155" i="40"/>
  <c r="G155" i="40"/>
  <c r="F155" i="40"/>
  <c r="H154" i="40"/>
  <c r="G154" i="40"/>
  <c r="F154" i="40"/>
  <c r="H153" i="40"/>
  <c r="G153" i="40"/>
  <c r="F153" i="40"/>
  <c r="H152" i="40"/>
  <c r="G152" i="40"/>
  <c r="F152" i="40"/>
  <c r="H151" i="40"/>
  <c r="G151" i="40"/>
  <c r="F151" i="40"/>
  <c r="H150" i="40"/>
  <c r="G150" i="40"/>
  <c r="F150" i="40"/>
  <c r="H149" i="40"/>
  <c r="G149" i="40"/>
  <c r="F149" i="40"/>
  <c r="H148" i="40"/>
  <c r="G148" i="40"/>
  <c r="F148" i="40"/>
  <c r="H147" i="40"/>
  <c r="G147" i="40"/>
  <c r="F147" i="40"/>
  <c r="H146" i="40"/>
  <c r="G146" i="40"/>
  <c r="F146" i="40"/>
  <c r="H145" i="40"/>
  <c r="G145" i="40"/>
  <c r="F145" i="40"/>
  <c r="H144" i="40"/>
  <c r="G144" i="40"/>
  <c r="F144" i="40"/>
  <c r="H143" i="40"/>
  <c r="G143" i="40"/>
  <c r="F143" i="40"/>
  <c r="G142" i="40"/>
  <c r="F142" i="40"/>
  <c r="H142" i="40"/>
  <c r="H141" i="40"/>
  <c r="G141" i="40"/>
  <c r="F141" i="40"/>
  <c r="H140" i="40"/>
  <c r="G140" i="40"/>
  <c r="F140" i="40"/>
  <c r="H139" i="40"/>
  <c r="G139" i="40"/>
  <c r="F139" i="40"/>
  <c r="H138" i="40"/>
  <c r="G138" i="40"/>
  <c r="F138" i="40"/>
  <c r="H137" i="40"/>
  <c r="G137" i="40"/>
  <c r="F137" i="40"/>
  <c r="H136" i="40"/>
  <c r="G136" i="40"/>
  <c r="F136" i="40"/>
  <c r="H135" i="40"/>
  <c r="G135" i="40"/>
  <c r="F135" i="40"/>
  <c r="H134" i="40"/>
  <c r="G134" i="40"/>
  <c r="F134" i="40"/>
  <c r="H133" i="40"/>
  <c r="G133" i="40"/>
  <c r="F133" i="40"/>
  <c r="H132" i="40"/>
  <c r="G132" i="40"/>
  <c r="F132" i="40"/>
  <c r="H131" i="40"/>
  <c r="G131" i="40"/>
  <c r="F131" i="40"/>
  <c r="H130" i="40"/>
  <c r="G130" i="40"/>
  <c r="F130" i="40"/>
  <c r="H129" i="40"/>
  <c r="G129" i="40"/>
  <c r="F129" i="40"/>
  <c r="H128" i="40"/>
  <c r="G128" i="40"/>
  <c r="F128" i="40"/>
  <c r="E127" i="40"/>
  <c r="G127" i="40" s="1"/>
  <c r="H126" i="40"/>
  <c r="G126" i="40"/>
  <c r="F126" i="40"/>
  <c r="H125" i="40"/>
  <c r="G125" i="40"/>
  <c r="F125" i="40"/>
  <c r="H124" i="40"/>
  <c r="G124" i="40"/>
  <c r="F124" i="40"/>
  <c r="H123" i="40"/>
  <c r="G123" i="40"/>
  <c r="F123" i="40"/>
  <c r="H122" i="40"/>
  <c r="G122" i="40"/>
  <c r="F122" i="40"/>
  <c r="H121" i="40"/>
  <c r="G121" i="40"/>
  <c r="F121" i="40"/>
  <c r="H120" i="40"/>
  <c r="G120" i="40"/>
  <c r="F120" i="40"/>
  <c r="H119" i="40"/>
  <c r="G119" i="40"/>
  <c r="F119" i="40"/>
  <c r="H118" i="40"/>
  <c r="G118" i="40"/>
  <c r="F118" i="40"/>
  <c r="H117" i="40"/>
  <c r="G117" i="40"/>
  <c r="F117" i="40"/>
  <c r="E116" i="40"/>
  <c r="H116" i="40" s="1"/>
  <c r="H115" i="40"/>
  <c r="G115" i="40"/>
  <c r="F115" i="40"/>
  <c r="H114" i="40"/>
  <c r="G114" i="40"/>
  <c r="F114" i="40"/>
  <c r="H113" i="40"/>
  <c r="G113" i="40"/>
  <c r="F113" i="40"/>
  <c r="H112" i="40"/>
  <c r="G112" i="40"/>
  <c r="F112" i="40"/>
  <c r="H111" i="40"/>
  <c r="G111" i="40"/>
  <c r="F111" i="40"/>
  <c r="H110" i="40"/>
  <c r="G110" i="40"/>
  <c r="F110" i="40"/>
  <c r="H109" i="40"/>
  <c r="G109" i="40"/>
  <c r="F109" i="40"/>
  <c r="H108" i="40"/>
  <c r="G108" i="40"/>
  <c r="F108" i="40"/>
  <c r="H107" i="40"/>
  <c r="G107" i="40"/>
  <c r="F107" i="40"/>
  <c r="H106" i="40"/>
  <c r="G106" i="40"/>
  <c r="F106" i="40"/>
  <c r="H105" i="40"/>
  <c r="G105" i="40"/>
  <c r="F105" i="40"/>
  <c r="H104" i="40"/>
  <c r="G104" i="40"/>
  <c r="F104" i="40"/>
  <c r="H103" i="40"/>
  <c r="G103" i="40"/>
  <c r="F103" i="40"/>
  <c r="E102" i="40"/>
  <c r="H102" i="40" s="1"/>
  <c r="H101" i="40"/>
  <c r="G101" i="40"/>
  <c r="F101" i="40"/>
  <c r="H100" i="40"/>
  <c r="G100" i="40"/>
  <c r="F100" i="40"/>
  <c r="H99" i="40"/>
  <c r="G99" i="40"/>
  <c r="F99" i="40"/>
  <c r="H98" i="40"/>
  <c r="G98" i="40"/>
  <c r="F98" i="40"/>
  <c r="H97" i="40"/>
  <c r="G97" i="40"/>
  <c r="F97" i="40"/>
  <c r="H96" i="40"/>
  <c r="G96" i="40"/>
  <c r="F96" i="40"/>
  <c r="H95" i="40"/>
  <c r="G95" i="40"/>
  <c r="F95" i="40"/>
  <c r="H94" i="40"/>
  <c r="G94" i="40"/>
  <c r="F94" i="40"/>
  <c r="H93" i="40"/>
  <c r="G93" i="40"/>
  <c r="F93" i="40"/>
  <c r="H92" i="40"/>
  <c r="G92" i="40"/>
  <c r="F92" i="40"/>
  <c r="H91" i="40"/>
  <c r="G91" i="40"/>
  <c r="F91" i="40"/>
  <c r="H90" i="40"/>
  <c r="G90" i="40"/>
  <c r="F90" i="40"/>
  <c r="H89" i="40"/>
  <c r="G89" i="40"/>
  <c r="F89" i="40"/>
  <c r="H88" i="40"/>
  <c r="G88" i="40"/>
  <c r="F88" i="40"/>
  <c r="H87" i="40"/>
  <c r="G87" i="40"/>
  <c r="F87" i="40"/>
  <c r="H86" i="40"/>
  <c r="G86" i="40"/>
  <c r="F86" i="40"/>
  <c r="H85" i="40"/>
  <c r="G85" i="40"/>
  <c r="F85" i="40"/>
  <c r="H84" i="40"/>
  <c r="G84" i="40"/>
  <c r="F84" i="40"/>
  <c r="H83" i="40"/>
  <c r="G83" i="40"/>
  <c r="F83" i="40"/>
  <c r="H82" i="40"/>
  <c r="G82" i="40"/>
  <c r="F82" i="40"/>
  <c r="H81" i="40"/>
  <c r="G81" i="40"/>
  <c r="F81" i="40"/>
  <c r="H80" i="40"/>
  <c r="G80" i="40"/>
  <c r="F80" i="40"/>
  <c r="H79" i="40"/>
  <c r="G79" i="40"/>
  <c r="F79" i="40"/>
  <c r="H78" i="40"/>
  <c r="G78" i="40"/>
  <c r="F78" i="40"/>
  <c r="H77" i="40"/>
  <c r="G77" i="40"/>
  <c r="F77" i="40"/>
  <c r="H76" i="40"/>
  <c r="G76" i="40"/>
  <c r="F76" i="40"/>
  <c r="H75" i="40"/>
  <c r="G75" i="40"/>
  <c r="F75" i="40"/>
  <c r="H74" i="40"/>
  <c r="G74" i="40"/>
  <c r="F74" i="40"/>
  <c r="H73" i="40"/>
  <c r="G73" i="40"/>
  <c r="F73" i="40"/>
  <c r="H72" i="40"/>
  <c r="G72" i="40"/>
  <c r="F72" i="40"/>
  <c r="H71" i="40"/>
  <c r="G71" i="40"/>
  <c r="F71" i="40"/>
  <c r="H70" i="40"/>
  <c r="G70" i="40"/>
  <c r="F70" i="40"/>
  <c r="H69" i="40"/>
  <c r="H68" i="40"/>
  <c r="G68" i="40"/>
  <c r="F68" i="40"/>
  <c r="H67" i="40"/>
  <c r="G67" i="40"/>
  <c r="F67" i="40"/>
  <c r="H66" i="40"/>
  <c r="G66" i="40"/>
  <c r="F66" i="40"/>
  <c r="H65" i="40"/>
  <c r="G65" i="40"/>
  <c r="F65" i="40"/>
  <c r="E64" i="40"/>
  <c r="H64" i="40" s="1"/>
  <c r="H63" i="40"/>
  <c r="G63" i="40"/>
  <c r="F63" i="40"/>
  <c r="H62" i="40"/>
  <c r="G62" i="40"/>
  <c r="F62" i="40"/>
  <c r="H61" i="40"/>
  <c r="G61" i="40"/>
  <c r="F61" i="40"/>
  <c r="H60" i="40"/>
  <c r="G60" i="40"/>
  <c r="F60" i="40"/>
  <c r="H59" i="40"/>
  <c r="G59" i="40"/>
  <c r="F59" i="40"/>
  <c r="H58" i="40"/>
  <c r="G58" i="40"/>
  <c r="F58" i="40"/>
  <c r="H57" i="40"/>
  <c r="G57" i="40"/>
  <c r="F57" i="40"/>
  <c r="H56" i="40"/>
  <c r="G56" i="40"/>
  <c r="F56" i="40"/>
  <c r="H55" i="40"/>
  <c r="G55" i="40"/>
  <c r="F55" i="40"/>
  <c r="H54" i="40"/>
  <c r="G54" i="40"/>
  <c r="F54" i="40"/>
  <c r="H53" i="40"/>
  <c r="G53" i="40"/>
  <c r="F53" i="40"/>
  <c r="H52" i="40"/>
  <c r="G52" i="40"/>
  <c r="F52" i="40"/>
  <c r="H51" i="40"/>
  <c r="G51" i="40"/>
  <c r="F51" i="40"/>
  <c r="H50" i="40"/>
  <c r="G50" i="40"/>
  <c r="F50" i="40"/>
  <c r="H49" i="40"/>
  <c r="G49" i="40"/>
  <c r="F49" i="40"/>
  <c r="H48" i="40"/>
  <c r="G48" i="40"/>
  <c r="F48" i="40"/>
  <c r="H47" i="40"/>
  <c r="G47" i="40"/>
  <c r="F47" i="40"/>
  <c r="H46" i="40"/>
  <c r="G46" i="40"/>
  <c r="F46" i="40"/>
  <c r="H45" i="40"/>
  <c r="G45" i="40"/>
  <c r="F45" i="40"/>
  <c r="H44" i="40"/>
  <c r="G44" i="40"/>
  <c r="F44" i="40"/>
  <c r="H43" i="40"/>
  <c r="G43" i="40"/>
  <c r="F43" i="40"/>
  <c r="H42" i="40"/>
  <c r="G42" i="40"/>
  <c r="F42" i="40"/>
  <c r="H41" i="40"/>
  <c r="G41" i="40"/>
  <c r="F41" i="40"/>
  <c r="H40" i="40"/>
  <c r="G40" i="40"/>
  <c r="F40" i="40"/>
  <c r="H39" i="40"/>
  <c r="G39" i="40"/>
  <c r="F39" i="40"/>
  <c r="H38" i="40"/>
  <c r="G38" i="40"/>
  <c r="F38" i="40"/>
  <c r="H37" i="40"/>
  <c r="G37" i="40"/>
  <c r="F37" i="40"/>
  <c r="H36" i="40"/>
  <c r="G36" i="40"/>
  <c r="F36" i="40"/>
  <c r="H35" i="40"/>
  <c r="G35" i="40"/>
  <c r="F35" i="40"/>
  <c r="H34" i="40"/>
  <c r="G34" i="40"/>
  <c r="F34" i="40"/>
  <c r="H33" i="40"/>
  <c r="G33" i="40"/>
  <c r="F33" i="40"/>
  <c r="H32" i="40"/>
  <c r="G32" i="40"/>
  <c r="F32" i="40"/>
  <c r="H31" i="40"/>
  <c r="G31" i="40"/>
  <c r="F31" i="40"/>
  <c r="H30" i="40"/>
  <c r="G30" i="40"/>
  <c r="F30" i="40"/>
  <c r="H29" i="40"/>
  <c r="G29" i="40"/>
  <c r="F29" i="40"/>
  <c r="H28" i="40"/>
  <c r="G28" i="40"/>
  <c r="F28" i="40"/>
  <c r="H27" i="40"/>
  <c r="G27" i="40"/>
  <c r="F27" i="40"/>
  <c r="H26" i="40"/>
  <c r="G26" i="40"/>
  <c r="F26" i="40"/>
  <c r="H25" i="40"/>
  <c r="G25" i="40"/>
  <c r="F25" i="40"/>
  <c r="H24" i="40"/>
  <c r="G24" i="40"/>
  <c r="F24" i="40"/>
  <c r="H23" i="40"/>
  <c r="G23" i="40"/>
  <c r="F23" i="40"/>
  <c r="H22" i="40"/>
  <c r="G22" i="40"/>
  <c r="F22" i="40"/>
  <c r="H21" i="40"/>
  <c r="G21" i="40"/>
  <c r="F21" i="40"/>
  <c r="H20" i="40"/>
  <c r="G20" i="40"/>
  <c r="F20" i="40"/>
  <c r="E19" i="40"/>
  <c r="H19" i="40" s="1"/>
  <c r="H18" i="40"/>
  <c r="G18" i="40"/>
  <c r="F18" i="40"/>
  <c r="H17" i="40"/>
  <c r="G17" i="40"/>
  <c r="F17" i="40"/>
  <c r="H16" i="40"/>
  <c r="G16" i="40"/>
  <c r="F16" i="40"/>
  <c r="H15" i="40"/>
  <c r="G15" i="40"/>
  <c r="F15" i="40"/>
  <c r="H14" i="40"/>
  <c r="G14" i="40"/>
  <c r="F14" i="40"/>
  <c r="H13" i="40"/>
  <c r="G13" i="40"/>
  <c r="F13" i="40"/>
  <c r="H12" i="40"/>
  <c r="G12" i="40"/>
  <c r="F12" i="40"/>
  <c r="H11" i="40"/>
  <c r="G11" i="40"/>
  <c r="F11" i="40"/>
  <c r="E5" i="40"/>
  <c r="E4" i="40"/>
  <c r="F109" i="49"/>
  <c r="G109" i="49"/>
  <c r="F64" i="46"/>
  <c r="G102" i="46"/>
  <c r="F102" i="46"/>
  <c r="F116" i="43"/>
  <c r="G116" i="43"/>
  <c r="G69" i="40"/>
  <c r="F69" i="40"/>
  <c r="G183" i="39"/>
  <c r="H182" i="39"/>
  <c r="G182" i="39"/>
  <c r="F182" i="39"/>
  <c r="H181" i="39"/>
  <c r="G181" i="39"/>
  <c r="F181" i="39"/>
  <c r="H180" i="39"/>
  <c r="G180" i="39"/>
  <c r="F180" i="39"/>
  <c r="H179" i="39"/>
  <c r="G179" i="39"/>
  <c r="F179" i="39"/>
  <c r="H178" i="39"/>
  <c r="G178" i="39"/>
  <c r="F178" i="39"/>
  <c r="H177" i="39"/>
  <c r="G177" i="39"/>
  <c r="F177" i="39"/>
  <c r="H176" i="39"/>
  <c r="G176" i="39"/>
  <c r="F176" i="39"/>
  <c r="H175" i="39"/>
  <c r="G175" i="39"/>
  <c r="F175" i="39"/>
  <c r="H174" i="39"/>
  <c r="G174" i="39"/>
  <c r="F174" i="39"/>
  <c r="H173" i="39"/>
  <c r="G173" i="39"/>
  <c r="F173" i="39"/>
  <c r="H172" i="39"/>
  <c r="G172" i="39"/>
  <c r="F172" i="39"/>
  <c r="H171" i="39"/>
  <c r="G171" i="39"/>
  <c r="F171" i="39"/>
  <c r="H170" i="39"/>
  <c r="G170" i="39"/>
  <c r="F170" i="39"/>
  <c r="H169" i="39"/>
  <c r="G169" i="39"/>
  <c r="F169" i="39"/>
  <c r="H168" i="39"/>
  <c r="G168" i="39"/>
  <c r="F168" i="39"/>
  <c r="H167" i="39"/>
  <c r="G167" i="39"/>
  <c r="F167" i="39"/>
  <c r="H166" i="39"/>
  <c r="G166" i="39"/>
  <c r="F166" i="39"/>
  <c r="H165" i="39"/>
  <c r="G165" i="39"/>
  <c r="F165" i="39"/>
  <c r="H164" i="39"/>
  <c r="G164" i="39"/>
  <c r="F164" i="39"/>
  <c r="H163" i="39"/>
  <c r="G163" i="39"/>
  <c r="F163" i="39"/>
  <c r="H162" i="39"/>
  <c r="G162" i="39"/>
  <c r="F162" i="39"/>
  <c r="H161" i="39"/>
  <c r="G161" i="39"/>
  <c r="F161" i="39"/>
  <c r="H160" i="39"/>
  <c r="G160" i="39"/>
  <c r="F160" i="39"/>
  <c r="H159" i="39"/>
  <c r="G159" i="39"/>
  <c r="F159" i="39"/>
  <c r="H158" i="39"/>
  <c r="G158" i="39"/>
  <c r="F158" i="39"/>
  <c r="H157" i="39"/>
  <c r="G157" i="39"/>
  <c r="F157" i="39"/>
  <c r="H156" i="39"/>
  <c r="G156" i="39"/>
  <c r="F156" i="39"/>
  <c r="H155" i="39"/>
  <c r="G155" i="39"/>
  <c r="F155" i="39"/>
  <c r="H154" i="39"/>
  <c r="G154" i="39"/>
  <c r="F154" i="39"/>
  <c r="H153" i="39"/>
  <c r="G153" i="39"/>
  <c r="F153" i="39"/>
  <c r="H152" i="39"/>
  <c r="G152" i="39"/>
  <c r="F152" i="39"/>
  <c r="H151" i="39"/>
  <c r="G151" i="39"/>
  <c r="F151" i="39"/>
  <c r="H150" i="39"/>
  <c r="G150" i="39"/>
  <c r="F150" i="39"/>
  <c r="H149" i="39"/>
  <c r="G149" i="39"/>
  <c r="F149" i="39"/>
  <c r="H148" i="39"/>
  <c r="G148" i="39"/>
  <c r="F148" i="39"/>
  <c r="H147" i="39"/>
  <c r="G147" i="39"/>
  <c r="F147" i="39"/>
  <c r="H146" i="39"/>
  <c r="G146" i="39"/>
  <c r="F146" i="39"/>
  <c r="H145" i="39"/>
  <c r="G145" i="39"/>
  <c r="F145" i="39"/>
  <c r="H144" i="39"/>
  <c r="G144" i="39"/>
  <c r="F144" i="39"/>
  <c r="H143" i="39"/>
  <c r="G143" i="39"/>
  <c r="F143" i="39"/>
  <c r="E142" i="39"/>
  <c r="H142" i="39" s="1"/>
  <c r="H141" i="39"/>
  <c r="G141" i="39"/>
  <c r="F141" i="39"/>
  <c r="H140" i="39"/>
  <c r="G140" i="39"/>
  <c r="F140" i="39"/>
  <c r="H139" i="39"/>
  <c r="G139" i="39"/>
  <c r="F139" i="39"/>
  <c r="H138" i="39"/>
  <c r="G138" i="39"/>
  <c r="F138" i="39"/>
  <c r="H137" i="39"/>
  <c r="G137" i="39"/>
  <c r="F137" i="39"/>
  <c r="H136" i="39"/>
  <c r="G136" i="39"/>
  <c r="F136" i="39"/>
  <c r="H135" i="39"/>
  <c r="G135" i="39"/>
  <c r="F135" i="39"/>
  <c r="H134" i="39"/>
  <c r="G134" i="39"/>
  <c r="F134" i="39"/>
  <c r="H133" i="39"/>
  <c r="G133" i="39"/>
  <c r="F133" i="39"/>
  <c r="H132" i="39"/>
  <c r="G132" i="39"/>
  <c r="F132" i="39"/>
  <c r="H131" i="39"/>
  <c r="G131" i="39"/>
  <c r="F131" i="39"/>
  <c r="H130" i="39"/>
  <c r="G130" i="39"/>
  <c r="F130" i="39"/>
  <c r="H129" i="39"/>
  <c r="G129" i="39"/>
  <c r="F129" i="39"/>
  <c r="H128" i="39"/>
  <c r="G128" i="39"/>
  <c r="F128" i="39"/>
  <c r="E127" i="39"/>
  <c r="G127" i="39" s="1"/>
  <c r="H126" i="39"/>
  <c r="G126" i="39"/>
  <c r="F126" i="39"/>
  <c r="H125" i="39"/>
  <c r="G125" i="39"/>
  <c r="F125" i="39"/>
  <c r="H124" i="39"/>
  <c r="G124" i="39"/>
  <c r="F124" i="39"/>
  <c r="H123" i="39"/>
  <c r="G123" i="39"/>
  <c r="F123" i="39"/>
  <c r="H122" i="39"/>
  <c r="G122" i="39"/>
  <c r="F122" i="39"/>
  <c r="H121" i="39"/>
  <c r="G121" i="39"/>
  <c r="F121" i="39"/>
  <c r="H120" i="39"/>
  <c r="G120" i="39"/>
  <c r="F120" i="39"/>
  <c r="H119" i="39"/>
  <c r="G119" i="39"/>
  <c r="F119" i="39"/>
  <c r="H118" i="39"/>
  <c r="G118" i="39"/>
  <c r="F118" i="39"/>
  <c r="H117" i="39"/>
  <c r="G117" i="39"/>
  <c r="F117" i="39"/>
  <c r="E116" i="39"/>
  <c r="F116" i="39" s="1"/>
  <c r="H115" i="39"/>
  <c r="G115" i="39"/>
  <c r="F115" i="39"/>
  <c r="H114" i="39"/>
  <c r="G114" i="39"/>
  <c r="F114" i="39"/>
  <c r="H113" i="39"/>
  <c r="G113" i="39"/>
  <c r="F113" i="39"/>
  <c r="H112" i="39"/>
  <c r="G112" i="39"/>
  <c r="F112" i="39"/>
  <c r="H111" i="39"/>
  <c r="G111" i="39"/>
  <c r="F111" i="39"/>
  <c r="H110" i="39"/>
  <c r="G110" i="39"/>
  <c r="F110" i="39"/>
  <c r="H109" i="39"/>
  <c r="G109" i="39"/>
  <c r="F109" i="39"/>
  <c r="H108" i="39"/>
  <c r="G108" i="39"/>
  <c r="F108" i="39"/>
  <c r="H107" i="39"/>
  <c r="G107" i="39"/>
  <c r="F107" i="39"/>
  <c r="H106" i="39"/>
  <c r="G106" i="39"/>
  <c r="F106" i="39"/>
  <c r="H105" i="39"/>
  <c r="G105" i="39"/>
  <c r="F105" i="39"/>
  <c r="H104" i="39"/>
  <c r="G104" i="39"/>
  <c r="F104" i="39"/>
  <c r="H103" i="39"/>
  <c r="G103" i="39"/>
  <c r="F103" i="39"/>
  <c r="E102" i="39"/>
  <c r="H102" i="39" s="1"/>
  <c r="H101" i="39"/>
  <c r="G101" i="39"/>
  <c r="F101" i="39"/>
  <c r="H100" i="39"/>
  <c r="G100" i="39"/>
  <c r="F100" i="39"/>
  <c r="H99" i="39"/>
  <c r="G99" i="39"/>
  <c r="F99" i="39"/>
  <c r="H98" i="39"/>
  <c r="G98" i="39"/>
  <c r="F98" i="39"/>
  <c r="H97" i="39"/>
  <c r="G97" i="39"/>
  <c r="F97" i="39"/>
  <c r="H96" i="39"/>
  <c r="G96" i="39"/>
  <c r="F96" i="39"/>
  <c r="H95" i="39"/>
  <c r="G95" i="39"/>
  <c r="F95" i="39"/>
  <c r="H94" i="39"/>
  <c r="G94" i="39"/>
  <c r="F94" i="39"/>
  <c r="H93" i="39"/>
  <c r="G93" i="39"/>
  <c r="F93" i="39"/>
  <c r="H92" i="39"/>
  <c r="G92" i="39"/>
  <c r="F92" i="39"/>
  <c r="H91" i="39"/>
  <c r="G91" i="39"/>
  <c r="F91" i="39"/>
  <c r="H90" i="39"/>
  <c r="G90" i="39"/>
  <c r="F90" i="39"/>
  <c r="H89" i="39"/>
  <c r="G89" i="39"/>
  <c r="F89" i="39"/>
  <c r="H88" i="39"/>
  <c r="G88" i="39"/>
  <c r="F88" i="39"/>
  <c r="H87" i="39"/>
  <c r="G87" i="39"/>
  <c r="F87" i="39"/>
  <c r="H86" i="39"/>
  <c r="G86" i="39"/>
  <c r="F86" i="39"/>
  <c r="H85" i="39"/>
  <c r="G85" i="39"/>
  <c r="F85" i="39"/>
  <c r="H84" i="39"/>
  <c r="G84" i="39"/>
  <c r="F84" i="39"/>
  <c r="H83" i="39"/>
  <c r="G83" i="39"/>
  <c r="F83" i="39"/>
  <c r="H82" i="39"/>
  <c r="G82" i="39"/>
  <c r="F82" i="39"/>
  <c r="H81" i="39"/>
  <c r="G81" i="39"/>
  <c r="F81" i="39"/>
  <c r="H80" i="39"/>
  <c r="G80" i="39"/>
  <c r="F80" i="39"/>
  <c r="H79" i="39"/>
  <c r="G79" i="39"/>
  <c r="F79" i="39"/>
  <c r="H78" i="39"/>
  <c r="G78" i="39"/>
  <c r="F78" i="39"/>
  <c r="H77" i="39"/>
  <c r="G77" i="39"/>
  <c r="F77" i="39"/>
  <c r="H76" i="39"/>
  <c r="G76" i="39"/>
  <c r="F76" i="39"/>
  <c r="H75" i="39"/>
  <c r="G75" i="39"/>
  <c r="F75" i="39"/>
  <c r="H74" i="39"/>
  <c r="G74" i="39"/>
  <c r="F74" i="39"/>
  <c r="H73" i="39"/>
  <c r="G73" i="39"/>
  <c r="F73" i="39"/>
  <c r="H72" i="39"/>
  <c r="G72" i="39"/>
  <c r="F72" i="39"/>
  <c r="H71" i="39"/>
  <c r="G71" i="39"/>
  <c r="F71" i="39"/>
  <c r="H70" i="39"/>
  <c r="G70" i="39"/>
  <c r="F70" i="39"/>
  <c r="E69" i="39"/>
  <c r="H69" i="39" s="1"/>
  <c r="H68" i="39"/>
  <c r="G68" i="39"/>
  <c r="F68" i="39"/>
  <c r="H67" i="39"/>
  <c r="G67" i="39"/>
  <c r="F67" i="39"/>
  <c r="H66" i="39"/>
  <c r="G66" i="39"/>
  <c r="F66" i="39"/>
  <c r="H65" i="39"/>
  <c r="G65" i="39"/>
  <c r="F65" i="39"/>
  <c r="E64" i="39"/>
  <c r="H64" i="39" s="1"/>
  <c r="H63" i="39"/>
  <c r="G63" i="39"/>
  <c r="F63" i="39"/>
  <c r="H62" i="39"/>
  <c r="G62" i="39"/>
  <c r="F62" i="39"/>
  <c r="H61" i="39"/>
  <c r="G61" i="39"/>
  <c r="F61" i="39"/>
  <c r="H60" i="39"/>
  <c r="G60" i="39"/>
  <c r="F60" i="39"/>
  <c r="H59" i="39"/>
  <c r="G59" i="39"/>
  <c r="F59" i="39"/>
  <c r="H58" i="39"/>
  <c r="G58" i="39"/>
  <c r="F58" i="39"/>
  <c r="H57" i="39"/>
  <c r="G57" i="39"/>
  <c r="F57" i="39"/>
  <c r="H56" i="39"/>
  <c r="G56" i="39"/>
  <c r="F56" i="39"/>
  <c r="H55" i="39"/>
  <c r="G55" i="39"/>
  <c r="F55" i="39"/>
  <c r="H54" i="39"/>
  <c r="G54" i="39"/>
  <c r="F54" i="39"/>
  <c r="H53" i="39"/>
  <c r="G53" i="39"/>
  <c r="F53" i="39"/>
  <c r="H52" i="39"/>
  <c r="G52" i="39"/>
  <c r="F52" i="39"/>
  <c r="H51" i="39"/>
  <c r="G51" i="39"/>
  <c r="F51" i="39"/>
  <c r="H50" i="39"/>
  <c r="G50" i="39"/>
  <c r="F50" i="39"/>
  <c r="H49" i="39"/>
  <c r="G49" i="39"/>
  <c r="F49" i="39"/>
  <c r="H48" i="39"/>
  <c r="G48" i="39"/>
  <c r="F48" i="39"/>
  <c r="H47" i="39"/>
  <c r="G47" i="39"/>
  <c r="F47" i="39"/>
  <c r="H46" i="39"/>
  <c r="G46" i="39"/>
  <c r="F46" i="39"/>
  <c r="H45" i="39"/>
  <c r="G45" i="39"/>
  <c r="F45" i="39"/>
  <c r="H44" i="39"/>
  <c r="G44" i="39"/>
  <c r="F44" i="39"/>
  <c r="H43" i="39"/>
  <c r="G43" i="39"/>
  <c r="F43" i="39"/>
  <c r="H42" i="39"/>
  <c r="G42" i="39"/>
  <c r="F42" i="39"/>
  <c r="H41" i="39"/>
  <c r="G41" i="39"/>
  <c r="F41" i="39"/>
  <c r="H40" i="39"/>
  <c r="G40" i="39"/>
  <c r="F40" i="39"/>
  <c r="H39" i="39"/>
  <c r="G39" i="39"/>
  <c r="F39" i="39"/>
  <c r="H38" i="39"/>
  <c r="G38" i="39"/>
  <c r="F38" i="39"/>
  <c r="H37" i="39"/>
  <c r="G37" i="39"/>
  <c r="F37" i="39"/>
  <c r="H36" i="39"/>
  <c r="G36" i="39"/>
  <c r="F36" i="39"/>
  <c r="H35" i="39"/>
  <c r="G35" i="39"/>
  <c r="F35" i="39"/>
  <c r="H34" i="39"/>
  <c r="G34" i="39"/>
  <c r="F34" i="39"/>
  <c r="H33" i="39"/>
  <c r="G33" i="39"/>
  <c r="F33" i="39"/>
  <c r="H32" i="39"/>
  <c r="G32" i="39"/>
  <c r="F32" i="39"/>
  <c r="H31" i="39"/>
  <c r="G31" i="39"/>
  <c r="F31" i="39"/>
  <c r="H30" i="39"/>
  <c r="G30" i="39"/>
  <c r="F30" i="39"/>
  <c r="H29" i="39"/>
  <c r="G29" i="39"/>
  <c r="F29" i="39"/>
  <c r="H28" i="39"/>
  <c r="G28" i="39"/>
  <c r="F28" i="39"/>
  <c r="H27" i="39"/>
  <c r="G27" i="39"/>
  <c r="F27" i="39"/>
  <c r="H26" i="39"/>
  <c r="G26" i="39"/>
  <c r="F26" i="39"/>
  <c r="H25" i="39"/>
  <c r="G25" i="39"/>
  <c r="F25" i="39"/>
  <c r="H24" i="39"/>
  <c r="G24" i="39"/>
  <c r="F24" i="39"/>
  <c r="H23" i="39"/>
  <c r="G23" i="39"/>
  <c r="F23" i="39"/>
  <c r="H22" i="39"/>
  <c r="G22" i="39"/>
  <c r="F22" i="39"/>
  <c r="H21" i="39"/>
  <c r="G21" i="39"/>
  <c r="F21" i="39"/>
  <c r="H20" i="39"/>
  <c r="G20" i="39"/>
  <c r="F20" i="39"/>
  <c r="E19" i="39"/>
  <c r="H19" i="39" s="1"/>
  <c r="H18" i="39"/>
  <c r="G18" i="39"/>
  <c r="F18" i="39"/>
  <c r="H17" i="39"/>
  <c r="G17" i="39"/>
  <c r="F17" i="39"/>
  <c r="H16" i="39"/>
  <c r="G16" i="39"/>
  <c r="F16" i="39"/>
  <c r="H15" i="39"/>
  <c r="G15" i="39"/>
  <c r="F15" i="39"/>
  <c r="H14" i="39"/>
  <c r="G14" i="39"/>
  <c r="F14" i="39"/>
  <c r="H13" i="39"/>
  <c r="G13" i="39"/>
  <c r="F13" i="39"/>
  <c r="H12" i="39"/>
  <c r="G12" i="39"/>
  <c r="F12" i="39"/>
  <c r="H11" i="39"/>
  <c r="G11" i="39"/>
  <c r="F11" i="39"/>
  <c r="E5" i="39"/>
  <c r="E4" i="39"/>
  <c r="G183" i="38"/>
  <c r="H182" i="38"/>
  <c r="G182" i="38"/>
  <c r="F182" i="38"/>
  <c r="H181" i="38"/>
  <c r="G181" i="38"/>
  <c r="F181" i="38"/>
  <c r="H180" i="38"/>
  <c r="G180" i="38"/>
  <c r="F180" i="38"/>
  <c r="H179" i="38"/>
  <c r="G179" i="38"/>
  <c r="F179" i="38"/>
  <c r="H178" i="38"/>
  <c r="G178" i="38"/>
  <c r="F178" i="38"/>
  <c r="H177" i="38"/>
  <c r="G177" i="38"/>
  <c r="F177" i="38"/>
  <c r="H176" i="38"/>
  <c r="G176" i="38"/>
  <c r="F176" i="38"/>
  <c r="H175" i="38"/>
  <c r="G175" i="38"/>
  <c r="F175" i="38"/>
  <c r="H174" i="38"/>
  <c r="G174" i="38"/>
  <c r="F174" i="38"/>
  <c r="H173" i="38"/>
  <c r="G173" i="38"/>
  <c r="F173" i="38"/>
  <c r="H172" i="38"/>
  <c r="G172" i="38"/>
  <c r="F172" i="38"/>
  <c r="H171" i="38"/>
  <c r="G171" i="38"/>
  <c r="F171" i="38"/>
  <c r="H170" i="38"/>
  <c r="G170" i="38"/>
  <c r="F170" i="38"/>
  <c r="H169" i="38"/>
  <c r="G169" i="38"/>
  <c r="F169" i="38"/>
  <c r="H168" i="38"/>
  <c r="G168" i="38"/>
  <c r="F168" i="38"/>
  <c r="H167" i="38"/>
  <c r="G167" i="38"/>
  <c r="F167" i="38"/>
  <c r="H166" i="38"/>
  <c r="G166" i="38"/>
  <c r="F166" i="38"/>
  <c r="H165" i="38"/>
  <c r="G165" i="38"/>
  <c r="F165" i="38"/>
  <c r="H164" i="38"/>
  <c r="G164" i="38"/>
  <c r="F164" i="38"/>
  <c r="H163" i="38"/>
  <c r="G163" i="38"/>
  <c r="F163" i="38"/>
  <c r="H162" i="38"/>
  <c r="G162" i="38"/>
  <c r="F162" i="38"/>
  <c r="H161" i="38"/>
  <c r="G161" i="38"/>
  <c r="F161" i="38"/>
  <c r="H160" i="38"/>
  <c r="G160" i="38"/>
  <c r="F160" i="38"/>
  <c r="H159" i="38"/>
  <c r="G159" i="38"/>
  <c r="F159" i="38"/>
  <c r="H158" i="38"/>
  <c r="G158" i="38"/>
  <c r="F158" i="38"/>
  <c r="H157" i="38"/>
  <c r="G157" i="38"/>
  <c r="F157" i="38"/>
  <c r="H156" i="38"/>
  <c r="G156" i="38"/>
  <c r="F156" i="38"/>
  <c r="H155" i="38"/>
  <c r="G155" i="38"/>
  <c r="F155" i="38"/>
  <c r="H154" i="38"/>
  <c r="G154" i="38"/>
  <c r="F154" i="38"/>
  <c r="H153" i="38"/>
  <c r="G153" i="38"/>
  <c r="F153" i="38"/>
  <c r="H152" i="38"/>
  <c r="G152" i="38"/>
  <c r="F152" i="38"/>
  <c r="H151" i="38"/>
  <c r="G151" i="38"/>
  <c r="F151" i="38"/>
  <c r="H150" i="38"/>
  <c r="G150" i="38"/>
  <c r="F150" i="38"/>
  <c r="H149" i="38"/>
  <c r="G149" i="38"/>
  <c r="F149" i="38"/>
  <c r="H148" i="38"/>
  <c r="G148" i="38"/>
  <c r="F148" i="38"/>
  <c r="H147" i="38"/>
  <c r="G147" i="38"/>
  <c r="F147" i="38"/>
  <c r="H146" i="38"/>
  <c r="G146" i="38"/>
  <c r="F146" i="38"/>
  <c r="H145" i="38"/>
  <c r="G145" i="38"/>
  <c r="F145" i="38"/>
  <c r="H144" i="38"/>
  <c r="G144" i="38"/>
  <c r="F144" i="38"/>
  <c r="H143" i="38"/>
  <c r="G143" i="38"/>
  <c r="F143" i="38"/>
  <c r="E142" i="38"/>
  <c r="H142" i="38" s="1"/>
  <c r="H141" i="38"/>
  <c r="G141" i="38"/>
  <c r="F141" i="38"/>
  <c r="H140" i="38"/>
  <c r="G140" i="38"/>
  <c r="F140" i="38"/>
  <c r="H139" i="38"/>
  <c r="G139" i="38"/>
  <c r="F139" i="38"/>
  <c r="H138" i="38"/>
  <c r="G138" i="38"/>
  <c r="F138" i="38"/>
  <c r="H137" i="38"/>
  <c r="G137" i="38"/>
  <c r="F137" i="38"/>
  <c r="H136" i="38"/>
  <c r="G136" i="38"/>
  <c r="F136" i="38"/>
  <c r="H135" i="38"/>
  <c r="G135" i="38"/>
  <c r="F135" i="38"/>
  <c r="H134" i="38"/>
  <c r="G134" i="38"/>
  <c r="F134" i="38"/>
  <c r="H133" i="38"/>
  <c r="G133" i="38"/>
  <c r="F133" i="38"/>
  <c r="H132" i="38"/>
  <c r="G132" i="38"/>
  <c r="F132" i="38"/>
  <c r="H131" i="38"/>
  <c r="G131" i="38"/>
  <c r="F131" i="38"/>
  <c r="H130" i="38"/>
  <c r="G130" i="38"/>
  <c r="F130" i="38"/>
  <c r="H129" i="38"/>
  <c r="G129" i="38"/>
  <c r="F129" i="38"/>
  <c r="H128" i="38"/>
  <c r="G128" i="38"/>
  <c r="F128" i="38"/>
  <c r="E127" i="38"/>
  <c r="F127" i="38" s="1"/>
  <c r="H126" i="38"/>
  <c r="G126" i="38"/>
  <c r="F126" i="38"/>
  <c r="H125" i="38"/>
  <c r="G125" i="38"/>
  <c r="F125" i="38"/>
  <c r="H124" i="38"/>
  <c r="G124" i="38"/>
  <c r="F124" i="38"/>
  <c r="H123" i="38"/>
  <c r="G123" i="38"/>
  <c r="F123" i="38"/>
  <c r="H122" i="38"/>
  <c r="G122" i="38"/>
  <c r="F122" i="38"/>
  <c r="H121" i="38"/>
  <c r="G121" i="38"/>
  <c r="F121" i="38"/>
  <c r="H120" i="38"/>
  <c r="G120" i="38"/>
  <c r="F120" i="38"/>
  <c r="H119" i="38"/>
  <c r="G119" i="38"/>
  <c r="F119" i="38"/>
  <c r="H118" i="38"/>
  <c r="G118" i="38"/>
  <c r="F118" i="38"/>
  <c r="H117" i="38"/>
  <c r="G117" i="38"/>
  <c r="F117" i="38"/>
  <c r="E116" i="38"/>
  <c r="H116" i="38" s="1"/>
  <c r="H115" i="38"/>
  <c r="G115" i="38"/>
  <c r="F115" i="38"/>
  <c r="H114" i="38"/>
  <c r="G114" i="38"/>
  <c r="F114" i="38"/>
  <c r="H113" i="38"/>
  <c r="G113" i="38"/>
  <c r="F113" i="38"/>
  <c r="H112" i="38"/>
  <c r="G112" i="38"/>
  <c r="F112" i="38"/>
  <c r="H111" i="38"/>
  <c r="G111" i="38"/>
  <c r="F111" i="38"/>
  <c r="H110" i="38"/>
  <c r="G110" i="38"/>
  <c r="F110" i="38"/>
  <c r="H109" i="38"/>
  <c r="G109" i="38"/>
  <c r="F109" i="38"/>
  <c r="H108" i="38"/>
  <c r="G108" i="38"/>
  <c r="F108" i="38"/>
  <c r="H107" i="38"/>
  <c r="G107" i="38"/>
  <c r="F107" i="38"/>
  <c r="H106" i="38"/>
  <c r="G106" i="38"/>
  <c r="F106" i="38"/>
  <c r="H105" i="38"/>
  <c r="G105" i="38"/>
  <c r="F105" i="38"/>
  <c r="H104" i="38"/>
  <c r="G104" i="38"/>
  <c r="F104" i="38"/>
  <c r="H103" i="38"/>
  <c r="G103" i="38"/>
  <c r="F103" i="38"/>
  <c r="E102" i="38"/>
  <c r="G102" i="38" s="1"/>
  <c r="H101" i="38"/>
  <c r="G101" i="38"/>
  <c r="F101" i="38"/>
  <c r="H100" i="38"/>
  <c r="G100" i="38"/>
  <c r="F100" i="38"/>
  <c r="H99" i="38"/>
  <c r="G99" i="38"/>
  <c r="F99" i="38"/>
  <c r="H98" i="38"/>
  <c r="G98" i="38"/>
  <c r="F98" i="38"/>
  <c r="H97" i="38"/>
  <c r="G97" i="38"/>
  <c r="F97" i="38"/>
  <c r="H96" i="38"/>
  <c r="G96" i="38"/>
  <c r="F96" i="38"/>
  <c r="H95" i="38"/>
  <c r="G95" i="38"/>
  <c r="F95" i="38"/>
  <c r="H94" i="38"/>
  <c r="G94" i="38"/>
  <c r="F94" i="38"/>
  <c r="H93" i="38"/>
  <c r="G93" i="38"/>
  <c r="F93" i="38"/>
  <c r="H92" i="38"/>
  <c r="G92" i="38"/>
  <c r="F92" i="38"/>
  <c r="H91" i="38"/>
  <c r="G91" i="38"/>
  <c r="F91" i="38"/>
  <c r="H90" i="38"/>
  <c r="G90" i="38"/>
  <c r="F90" i="38"/>
  <c r="H89" i="38"/>
  <c r="G89" i="38"/>
  <c r="F89" i="38"/>
  <c r="H88" i="38"/>
  <c r="G88" i="38"/>
  <c r="F88" i="38"/>
  <c r="H87" i="38"/>
  <c r="G87" i="38"/>
  <c r="F87" i="38"/>
  <c r="H86" i="38"/>
  <c r="G86" i="38"/>
  <c r="F86" i="38"/>
  <c r="H85" i="38"/>
  <c r="G85" i="38"/>
  <c r="F85" i="38"/>
  <c r="H84" i="38"/>
  <c r="G84" i="38"/>
  <c r="F84" i="38"/>
  <c r="H83" i="38"/>
  <c r="G83" i="38"/>
  <c r="F83" i="38"/>
  <c r="H82" i="38"/>
  <c r="G82" i="38"/>
  <c r="F82" i="38"/>
  <c r="H81" i="38"/>
  <c r="G81" i="38"/>
  <c r="F81" i="38"/>
  <c r="H80" i="38"/>
  <c r="G80" i="38"/>
  <c r="F80" i="38"/>
  <c r="H79" i="38"/>
  <c r="G79" i="38"/>
  <c r="F79" i="38"/>
  <c r="H78" i="38"/>
  <c r="G78" i="38"/>
  <c r="F78" i="38"/>
  <c r="H77" i="38"/>
  <c r="G77" i="38"/>
  <c r="F77" i="38"/>
  <c r="H76" i="38"/>
  <c r="G76" i="38"/>
  <c r="F76" i="38"/>
  <c r="H75" i="38"/>
  <c r="G75" i="38"/>
  <c r="F75" i="38"/>
  <c r="H74" i="38"/>
  <c r="G74" i="38"/>
  <c r="F74" i="38"/>
  <c r="H73" i="38"/>
  <c r="G73" i="38"/>
  <c r="F73" i="38"/>
  <c r="H72" i="38"/>
  <c r="G72" i="38"/>
  <c r="F72" i="38"/>
  <c r="H71" i="38"/>
  <c r="G71" i="38"/>
  <c r="F71" i="38"/>
  <c r="H70" i="38"/>
  <c r="G70" i="38"/>
  <c r="F70" i="38"/>
  <c r="E69" i="38"/>
  <c r="G69" i="38" s="1"/>
  <c r="H68" i="38"/>
  <c r="G68" i="38"/>
  <c r="F68" i="38"/>
  <c r="H67" i="38"/>
  <c r="G67" i="38"/>
  <c r="F67" i="38"/>
  <c r="H66" i="38"/>
  <c r="G66" i="38"/>
  <c r="F66" i="38"/>
  <c r="H65" i="38"/>
  <c r="G65" i="38"/>
  <c r="F65" i="38"/>
  <c r="E64" i="38"/>
  <c r="G64" i="38" s="1"/>
  <c r="H63" i="38"/>
  <c r="G63" i="38"/>
  <c r="F63" i="38"/>
  <c r="H62" i="38"/>
  <c r="G62" i="38"/>
  <c r="F62" i="38"/>
  <c r="H61" i="38"/>
  <c r="G61" i="38"/>
  <c r="F61" i="38"/>
  <c r="H60" i="38"/>
  <c r="G60" i="38"/>
  <c r="F60" i="38"/>
  <c r="H59" i="38"/>
  <c r="G59" i="38"/>
  <c r="F59" i="38"/>
  <c r="H58" i="38"/>
  <c r="G58" i="38"/>
  <c r="F58" i="38"/>
  <c r="H57" i="38"/>
  <c r="G57" i="38"/>
  <c r="F57" i="38"/>
  <c r="H56" i="38"/>
  <c r="G56" i="38"/>
  <c r="F56" i="38"/>
  <c r="H55" i="38"/>
  <c r="G55" i="38"/>
  <c r="F55" i="38"/>
  <c r="H54" i="38"/>
  <c r="G54" i="38"/>
  <c r="F54" i="38"/>
  <c r="H53" i="38"/>
  <c r="G53" i="38"/>
  <c r="F53" i="38"/>
  <c r="H52" i="38"/>
  <c r="G52" i="38"/>
  <c r="F52" i="38"/>
  <c r="H51" i="38"/>
  <c r="G51" i="38"/>
  <c r="F51" i="38"/>
  <c r="H50" i="38"/>
  <c r="G50" i="38"/>
  <c r="F50" i="38"/>
  <c r="H49" i="38"/>
  <c r="G49" i="38"/>
  <c r="F49" i="38"/>
  <c r="H48" i="38"/>
  <c r="G48" i="38"/>
  <c r="F48" i="38"/>
  <c r="H47" i="38"/>
  <c r="G47" i="38"/>
  <c r="F47" i="38"/>
  <c r="H46" i="38"/>
  <c r="G46" i="38"/>
  <c r="F46" i="38"/>
  <c r="H45" i="38"/>
  <c r="G45" i="38"/>
  <c r="F45" i="38"/>
  <c r="H44" i="38"/>
  <c r="G44" i="38"/>
  <c r="F44" i="38"/>
  <c r="H43" i="38"/>
  <c r="G43" i="38"/>
  <c r="F43" i="38"/>
  <c r="H42" i="38"/>
  <c r="G42" i="38"/>
  <c r="F42" i="38"/>
  <c r="H41" i="38"/>
  <c r="G41" i="38"/>
  <c r="F41" i="38"/>
  <c r="H40" i="38"/>
  <c r="G40" i="38"/>
  <c r="F40" i="38"/>
  <c r="H39" i="38"/>
  <c r="G39" i="38"/>
  <c r="F39" i="38"/>
  <c r="H38" i="38"/>
  <c r="G38" i="38"/>
  <c r="F38" i="38"/>
  <c r="H37" i="38"/>
  <c r="G37" i="38"/>
  <c r="F37" i="38"/>
  <c r="H36" i="38"/>
  <c r="G36" i="38"/>
  <c r="F36" i="38"/>
  <c r="H35" i="38"/>
  <c r="G35" i="38"/>
  <c r="F35" i="38"/>
  <c r="H34" i="38"/>
  <c r="G34" i="38"/>
  <c r="F34" i="38"/>
  <c r="H33" i="38"/>
  <c r="G33" i="38"/>
  <c r="F33" i="38"/>
  <c r="H32" i="38"/>
  <c r="G32" i="38"/>
  <c r="F32" i="38"/>
  <c r="H31" i="38"/>
  <c r="G31" i="38"/>
  <c r="F31" i="38"/>
  <c r="H30" i="38"/>
  <c r="G30" i="38"/>
  <c r="F30" i="38"/>
  <c r="H29" i="38"/>
  <c r="G29" i="38"/>
  <c r="F29" i="38"/>
  <c r="H28" i="38"/>
  <c r="G28" i="38"/>
  <c r="F28" i="38"/>
  <c r="H27" i="38"/>
  <c r="G27" i="38"/>
  <c r="F27" i="38"/>
  <c r="H26" i="38"/>
  <c r="G26" i="38"/>
  <c r="F26" i="38"/>
  <c r="H25" i="38"/>
  <c r="G25" i="38"/>
  <c r="F25" i="38"/>
  <c r="H24" i="38"/>
  <c r="G24" i="38"/>
  <c r="F24" i="38"/>
  <c r="H23" i="38"/>
  <c r="G23" i="38"/>
  <c r="F23" i="38"/>
  <c r="H22" i="38"/>
  <c r="G22" i="38"/>
  <c r="F22" i="38"/>
  <c r="H21" i="38"/>
  <c r="G21" i="38"/>
  <c r="F21" i="38"/>
  <c r="H20" i="38"/>
  <c r="G20" i="38"/>
  <c r="F20" i="38"/>
  <c r="E19" i="38"/>
  <c r="G19" i="38" s="1"/>
  <c r="H18" i="38"/>
  <c r="G18" i="38"/>
  <c r="F18" i="38"/>
  <c r="H17" i="38"/>
  <c r="G17" i="38"/>
  <c r="F17" i="38"/>
  <c r="H16" i="38"/>
  <c r="G16" i="38"/>
  <c r="F16" i="38"/>
  <c r="H15" i="38"/>
  <c r="G15" i="38"/>
  <c r="F15" i="38"/>
  <c r="H14" i="38"/>
  <c r="G14" i="38"/>
  <c r="F14" i="38"/>
  <c r="H13" i="38"/>
  <c r="G13" i="38"/>
  <c r="F13" i="38"/>
  <c r="H12" i="38"/>
  <c r="G12" i="38"/>
  <c r="F12" i="38"/>
  <c r="H11" i="38"/>
  <c r="G11" i="38"/>
  <c r="F11" i="38"/>
  <c r="E5" i="38"/>
  <c r="E4" i="38"/>
  <c r="G183" i="37"/>
  <c r="H182" i="37"/>
  <c r="G182" i="37"/>
  <c r="F182" i="37"/>
  <c r="H181" i="37"/>
  <c r="G181" i="37"/>
  <c r="F181" i="37"/>
  <c r="H180" i="37"/>
  <c r="G180" i="37"/>
  <c r="F180" i="37"/>
  <c r="H179" i="37"/>
  <c r="G179" i="37"/>
  <c r="F179" i="37"/>
  <c r="H178" i="37"/>
  <c r="G178" i="37"/>
  <c r="F178" i="37"/>
  <c r="H177" i="37"/>
  <c r="G177" i="37"/>
  <c r="F177" i="37"/>
  <c r="H176" i="37"/>
  <c r="G176" i="37"/>
  <c r="F176" i="37"/>
  <c r="H175" i="37"/>
  <c r="G175" i="37"/>
  <c r="F175" i="37"/>
  <c r="H174" i="37"/>
  <c r="G174" i="37"/>
  <c r="F174" i="37"/>
  <c r="H173" i="37"/>
  <c r="G173" i="37"/>
  <c r="F173" i="37"/>
  <c r="H172" i="37"/>
  <c r="G172" i="37"/>
  <c r="F172" i="37"/>
  <c r="H171" i="37"/>
  <c r="G171" i="37"/>
  <c r="F171" i="37"/>
  <c r="H170" i="37"/>
  <c r="G170" i="37"/>
  <c r="F170" i="37"/>
  <c r="H169" i="37"/>
  <c r="G169" i="37"/>
  <c r="F169" i="37"/>
  <c r="H168" i="37"/>
  <c r="G168" i="37"/>
  <c r="F168" i="37"/>
  <c r="H167" i="37"/>
  <c r="G167" i="37"/>
  <c r="F167" i="37"/>
  <c r="H166" i="37"/>
  <c r="G166" i="37"/>
  <c r="F166" i="37"/>
  <c r="H165" i="37"/>
  <c r="G165" i="37"/>
  <c r="F165" i="37"/>
  <c r="H164" i="37"/>
  <c r="G164" i="37"/>
  <c r="F164" i="37"/>
  <c r="H163" i="37"/>
  <c r="G163" i="37"/>
  <c r="F163" i="37"/>
  <c r="H162" i="37"/>
  <c r="G162" i="37"/>
  <c r="F162" i="37"/>
  <c r="H161" i="37"/>
  <c r="G161" i="37"/>
  <c r="F161" i="37"/>
  <c r="H160" i="37"/>
  <c r="G160" i="37"/>
  <c r="F160" i="37"/>
  <c r="H159" i="37"/>
  <c r="G159" i="37"/>
  <c r="F159" i="37"/>
  <c r="H158" i="37"/>
  <c r="G158" i="37"/>
  <c r="F158" i="37"/>
  <c r="H157" i="37"/>
  <c r="G157" i="37"/>
  <c r="F157" i="37"/>
  <c r="H156" i="37"/>
  <c r="G156" i="37"/>
  <c r="F156" i="37"/>
  <c r="H155" i="37"/>
  <c r="G155" i="37"/>
  <c r="F155" i="37"/>
  <c r="H154" i="37"/>
  <c r="G154" i="37"/>
  <c r="F154" i="37"/>
  <c r="H153" i="37"/>
  <c r="G153" i="37"/>
  <c r="F153" i="37"/>
  <c r="H152" i="37"/>
  <c r="G152" i="37"/>
  <c r="F152" i="37"/>
  <c r="H151" i="37"/>
  <c r="G151" i="37"/>
  <c r="F151" i="37"/>
  <c r="H150" i="37"/>
  <c r="G150" i="37"/>
  <c r="F150" i="37"/>
  <c r="H149" i="37"/>
  <c r="G149" i="37"/>
  <c r="F149" i="37"/>
  <c r="H148" i="37"/>
  <c r="G148" i="37"/>
  <c r="F148" i="37"/>
  <c r="H147" i="37"/>
  <c r="G147" i="37"/>
  <c r="F147" i="37"/>
  <c r="H146" i="37"/>
  <c r="G146" i="37"/>
  <c r="F146" i="37"/>
  <c r="H145" i="37"/>
  <c r="G145" i="37"/>
  <c r="F145" i="37"/>
  <c r="H144" i="37"/>
  <c r="G144" i="37"/>
  <c r="F144" i="37"/>
  <c r="H143" i="37"/>
  <c r="G143" i="37"/>
  <c r="F143" i="37"/>
  <c r="E142" i="37"/>
  <c r="G142" i="37" s="1"/>
  <c r="H141" i="37"/>
  <c r="G141" i="37"/>
  <c r="F141" i="37"/>
  <c r="H140" i="37"/>
  <c r="G140" i="37"/>
  <c r="F140" i="37"/>
  <c r="H139" i="37"/>
  <c r="G139" i="37"/>
  <c r="F139" i="37"/>
  <c r="H138" i="37"/>
  <c r="G138" i="37"/>
  <c r="F138" i="37"/>
  <c r="H137" i="37"/>
  <c r="G137" i="37"/>
  <c r="F137" i="37"/>
  <c r="H136" i="37"/>
  <c r="G136" i="37"/>
  <c r="F136" i="37"/>
  <c r="H135" i="37"/>
  <c r="G135" i="37"/>
  <c r="F135" i="37"/>
  <c r="H134" i="37"/>
  <c r="G134" i="37"/>
  <c r="F134" i="37"/>
  <c r="H133" i="37"/>
  <c r="G133" i="37"/>
  <c r="F133" i="37"/>
  <c r="H132" i="37"/>
  <c r="G132" i="37"/>
  <c r="F132" i="37"/>
  <c r="H131" i="37"/>
  <c r="G131" i="37"/>
  <c r="F131" i="37"/>
  <c r="H130" i="37"/>
  <c r="G130" i="37"/>
  <c r="F130" i="37"/>
  <c r="H129" i="37"/>
  <c r="G129" i="37"/>
  <c r="F129" i="37"/>
  <c r="H128" i="37"/>
  <c r="G128" i="37"/>
  <c r="F128" i="37"/>
  <c r="E127" i="37"/>
  <c r="G127" i="37" s="1"/>
  <c r="H126" i="37"/>
  <c r="G126" i="37"/>
  <c r="F126" i="37"/>
  <c r="H125" i="37"/>
  <c r="G125" i="37"/>
  <c r="F125" i="37"/>
  <c r="E124" i="37"/>
  <c r="H124" i="37" s="1"/>
  <c r="H123" i="37"/>
  <c r="G123" i="37"/>
  <c r="F123" i="37"/>
  <c r="H122" i="37"/>
  <c r="G122" i="37"/>
  <c r="F122" i="37"/>
  <c r="H121" i="37"/>
  <c r="G121" i="37"/>
  <c r="F121" i="37"/>
  <c r="H120" i="37"/>
  <c r="G120" i="37"/>
  <c r="F120" i="37"/>
  <c r="H119" i="37"/>
  <c r="G119" i="37"/>
  <c r="F119" i="37"/>
  <c r="H118" i="37"/>
  <c r="G118" i="37"/>
  <c r="F118" i="37"/>
  <c r="H117" i="37"/>
  <c r="G117" i="37"/>
  <c r="F117" i="37"/>
  <c r="E116" i="37"/>
  <c r="F116" i="37" s="1"/>
  <c r="H115" i="37"/>
  <c r="G115" i="37"/>
  <c r="F115" i="37"/>
  <c r="H114" i="37"/>
  <c r="G114" i="37"/>
  <c r="F114" i="37"/>
  <c r="H113" i="37"/>
  <c r="G113" i="37"/>
  <c r="F113" i="37"/>
  <c r="H112" i="37"/>
  <c r="G112" i="37"/>
  <c r="F112" i="37"/>
  <c r="H111" i="37"/>
  <c r="G111" i="37"/>
  <c r="F111" i="37"/>
  <c r="H110" i="37"/>
  <c r="G110" i="37"/>
  <c r="F110" i="37"/>
  <c r="H109" i="37"/>
  <c r="G109" i="37"/>
  <c r="F109" i="37"/>
  <c r="H108" i="37"/>
  <c r="G108" i="37"/>
  <c r="F108" i="37"/>
  <c r="H107" i="37"/>
  <c r="G107" i="37"/>
  <c r="F107" i="37"/>
  <c r="H106" i="37"/>
  <c r="G106" i="37"/>
  <c r="F106" i="37"/>
  <c r="H105" i="37"/>
  <c r="G105" i="37"/>
  <c r="F105" i="37"/>
  <c r="H104" i="37"/>
  <c r="G104" i="37"/>
  <c r="F104" i="37"/>
  <c r="H103" i="37"/>
  <c r="G103" i="37"/>
  <c r="F103" i="37"/>
  <c r="E102" i="37"/>
  <c r="G102" i="37" s="1"/>
  <c r="H101" i="37"/>
  <c r="G101" i="37"/>
  <c r="F101" i="37"/>
  <c r="H100" i="37"/>
  <c r="G100" i="37"/>
  <c r="F100" i="37"/>
  <c r="H99" i="37"/>
  <c r="G99" i="37"/>
  <c r="F99" i="37"/>
  <c r="H98" i="37"/>
  <c r="G98" i="37"/>
  <c r="F98" i="37"/>
  <c r="H97" i="37"/>
  <c r="G97" i="37"/>
  <c r="F97" i="37"/>
  <c r="H96" i="37"/>
  <c r="G96" i="37"/>
  <c r="F96" i="37"/>
  <c r="H95" i="37"/>
  <c r="G95" i="37"/>
  <c r="F95" i="37"/>
  <c r="H94" i="37"/>
  <c r="G94" i="37"/>
  <c r="F94" i="37"/>
  <c r="H93" i="37"/>
  <c r="G93" i="37"/>
  <c r="F93" i="37"/>
  <c r="H92" i="37"/>
  <c r="G92" i="37"/>
  <c r="F92" i="37"/>
  <c r="H91" i="37"/>
  <c r="G91" i="37"/>
  <c r="F91" i="37"/>
  <c r="H90" i="37"/>
  <c r="G90" i="37"/>
  <c r="F90" i="37"/>
  <c r="H89" i="37"/>
  <c r="G89" i="37"/>
  <c r="F89" i="37"/>
  <c r="H88" i="37"/>
  <c r="G88" i="37"/>
  <c r="F88" i="37"/>
  <c r="H87" i="37"/>
  <c r="G87" i="37"/>
  <c r="F87" i="37"/>
  <c r="H86" i="37"/>
  <c r="G86" i="37"/>
  <c r="F86" i="37"/>
  <c r="H85" i="37"/>
  <c r="G85" i="37"/>
  <c r="F85" i="37"/>
  <c r="H84" i="37"/>
  <c r="G84" i="37"/>
  <c r="F84" i="37"/>
  <c r="H83" i="37"/>
  <c r="G83" i="37"/>
  <c r="F83" i="37"/>
  <c r="H82" i="37"/>
  <c r="G82" i="37"/>
  <c r="F82" i="37"/>
  <c r="H81" i="37"/>
  <c r="G81" i="37"/>
  <c r="F81" i="37"/>
  <c r="H80" i="37"/>
  <c r="G80" i="37"/>
  <c r="F80" i="37"/>
  <c r="H79" i="37"/>
  <c r="G79" i="37"/>
  <c r="F79" i="37"/>
  <c r="H78" i="37"/>
  <c r="G78" i="37"/>
  <c r="F78" i="37"/>
  <c r="H77" i="37"/>
  <c r="G77" i="37"/>
  <c r="F77" i="37"/>
  <c r="H76" i="37"/>
  <c r="G76" i="37"/>
  <c r="F76" i="37"/>
  <c r="H75" i="37"/>
  <c r="G75" i="37"/>
  <c r="F75" i="37"/>
  <c r="H74" i="37"/>
  <c r="G74" i="37"/>
  <c r="F74" i="37"/>
  <c r="H73" i="37"/>
  <c r="G73" i="37"/>
  <c r="F73" i="37"/>
  <c r="H72" i="37"/>
  <c r="G72" i="37"/>
  <c r="F72" i="37"/>
  <c r="H71" i="37"/>
  <c r="G71" i="37"/>
  <c r="F71" i="37"/>
  <c r="H70" i="37"/>
  <c r="G70" i="37"/>
  <c r="F70" i="37"/>
  <c r="E69" i="37"/>
  <c r="G69" i="37" s="1"/>
  <c r="H68" i="37"/>
  <c r="G68" i="37"/>
  <c r="F68" i="37"/>
  <c r="H67" i="37"/>
  <c r="G67" i="37"/>
  <c r="F67" i="37"/>
  <c r="H66" i="37"/>
  <c r="G66" i="37"/>
  <c r="F66" i="37"/>
  <c r="H65" i="37"/>
  <c r="G65" i="37"/>
  <c r="F65" i="37"/>
  <c r="E64" i="37"/>
  <c r="G64" i="37" s="1"/>
  <c r="H63" i="37"/>
  <c r="G63" i="37"/>
  <c r="F63" i="37"/>
  <c r="H62" i="37"/>
  <c r="G62" i="37"/>
  <c r="F62" i="37"/>
  <c r="H61" i="37"/>
  <c r="G61" i="37"/>
  <c r="F61" i="37"/>
  <c r="H60" i="37"/>
  <c r="G60" i="37"/>
  <c r="F60" i="37"/>
  <c r="H59" i="37"/>
  <c r="G59" i="37"/>
  <c r="F59" i="37"/>
  <c r="H58" i="37"/>
  <c r="G58" i="37"/>
  <c r="F58" i="37"/>
  <c r="H57" i="37"/>
  <c r="G57" i="37"/>
  <c r="F57" i="37"/>
  <c r="H56" i="37"/>
  <c r="G56" i="37"/>
  <c r="F56" i="37"/>
  <c r="H55" i="37"/>
  <c r="G55" i="37"/>
  <c r="F55" i="37"/>
  <c r="H54" i="37"/>
  <c r="G54" i="37"/>
  <c r="F54" i="37"/>
  <c r="H53" i="37"/>
  <c r="G53" i="37"/>
  <c r="F53" i="37"/>
  <c r="H52" i="37"/>
  <c r="G52" i="37"/>
  <c r="F52" i="37"/>
  <c r="H51" i="37"/>
  <c r="G51" i="37"/>
  <c r="F51" i="37"/>
  <c r="H50" i="37"/>
  <c r="G50" i="37"/>
  <c r="F50" i="37"/>
  <c r="H49" i="37"/>
  <c r="G49" i="37"/>
  <c r="F49" i="37"/>
  <c r="H48" i="37"/>
  <c r="G48" i="37"/>
  <c r="F48" i="37"/>
  <c r="H47" i="37"/>
  <c r="G47" i="37"/>
  <c r="F47" i="37"/>
  <c r="H46" i="37"/>
  <c r="G46" i="37"/>
  <c r="F46" i="37"/>
  <c r="H45" i="37"/>
  <c r="G45" i="37"/>
  <c r="F45" i="37"/>
  <c r="H44" i="37"/>
  <c r="G44" i="37"/>
  <c r="F44" i="37"/>
  <c r="H43" i="37"/>
  <c r="G43" i="37"/>
  <c r="F43" i="37"/>
  <c r="H42" i="37"/>
  <c r="G42" i="37"/>
  <c r="F42" i="37"/>
  <c r="H41" i="37"/>
  <c r="G41" i="37"/>
  <c r="F41" i="37"/>
  <c r="H40" i="37"/>
  <c r="G40" i="37"/>
  <c r="F40" i="37"/>
  <c r="H39" i="37"/>
  <c r="G39" i="37"/>
  <c r="F39" i="37"/>
  <c r="H38" i="37"/>
  <c r="G38" i="37"/>
  <c r="F38" i="37"/>
  <c r="H37" i="37"/>
  <c r="G37" i="37"/>
  <c r="F37" i="37"/>
  <c r="H36" i="37"/>
  <c r="G36" i="37"/>
  <c r="F36" i="37"/>
  <c r="H35" i="37"/>
  <c r="G35" i="37"/>
  <c r="F35" i="37"/>
  <c r="H34" i="37"/>
  <c r="G34" i="37"/>
  <c r="F34" i="37"/>
  <c r="H33" i="37"/>
  <c r="G33" i="37"/>
  <c r="F33" i="37"/>
  <c r="H32" i="37"/>
  <c r="G32" i="37"/>
  <c r="F32" i="37"/>
  <c r="H31" i="37"/>
  <c r="G31" i="37"/>
  <c r="F31" i="37"/>
  <c r="H30" i="37"/>
  <c r="G30" i="37"/>
  <c r="F30" i="37"/>
  <c r="H29" i="37"/>
  <c r="G29" i="37"/>
  <c r="F29" i="37"/>
  <c r="H28" i="37"/>
  <c r="G28" i="37"/>
  <c r="F28" i="37"/>
  <c r="H27" i="37"/>
  <c r="G27" i="37"/>
  <c r="F27" i="37"/>
  <c r="H26" i="37"/>
  <c r="G26" i="37"/>
  <c r="F26" i="37"/>
  <c r="H25" i="37"/>
  <c r="G25" i="37"/>
  <c r="F25" i="37"/>
  <c r="H24" i="37"/>
  <c r="G24" i="37"/>
  <c r="F24" i="37"/>
  <c r="H23" i="37"/>
  <c r="G23" i="37"/>
  <c r="F23" i="37"/>
  <c r="H22" i="37"/>
  <c r="G22" i="37"/>
  <c r="F22" i="37"/>
  <c r="H21" i="37"/>
  <c r="G21" i="37"/>
  <c r="F21" i="37"/>
  <c r="H20" i="37"/>
  <c r="G20" i="37"/>
  <c r="F20" i="37"/>
  <c r="E19" i="37"/>
  <c r="H19" i="37" s="1"/>
  <c r="H18" i="37"/>
  <c r="G18" i="37"/>
  <c r="F18" i="37"/>
  <c r="H17" i="37"/>
  <c r="G17" i="37"/>
  <c r="F17" i="37"/>
  <c r="H16" i="37"/>
  <c r="G16" i="37"/>
  <c r="F16" i="37"/>
  <c r="H15" i="37"/>
  <c r="G15" i="37"/>
  <c r="F15" i="37"/>
  <c r="H14" i="37"/>
  <c r="G14" i="37"/>
  <c r="F14" i="37"/>
  <c r="H13" i="37"/>
  <c r="G13" i="37"/>
  <c r="F13" i="37"/>
  <c r="H12" i="37"/>
  <c r="G12" i="37"/>
  <c r="F12" i="37"/>
  <c r="H11" i="37"/>
  <c r="G11" i="37"/>
  <c r="F11" i="37"/>
  <c r="E5" i="37"/>
  <c r="E4" i="37"/>
  <c r="G63" i="36"/>
  <c r="F19" i="39"/>
  <c r="F102" i="39"/>
  <c r="G183" i="36"/>
  <c r="H182" i="36"/>
  <c r="G182" i="36"/>
  <c r="F182" i="36"/>
  <c r="H181" i="36"/>
  <c r="G181" i="36"/>
  <c r="F181" i="36"/>
  <c r="H180" i="36"/>
  <c r="G180" i="36"/>
  <c r="F180" i="36"/>
  <c r="H179" i="36"/>
  <c r="G179" i="36"/>
  <c r="F179" i="36"/>
  <c r="H178" i="36"/>
  <c r="G178" i="36"/>
  <c r="F178" i="36"/>
  <c r="H177" i="36"/>
  <c r="G177" i="36"/>
  <c r="F177" i="36"/>
  <c r="H176" i="36"/>
  <c r="G176" i="36"/>
  <c r="F176" i="36"/>
  <c r="H175" i="36"/>
  <c r="G175" i="36"/>
  <c r="F175" i="36"/>
  <c r="H174" i="36"/>
  <c r="G174" i="36"/>
  <c r="F174" i="36"/>
  <c r="H173" i="36"/>
  <c r="G173" i="36"/>
  <c r="F173" i="36"/>
  <c r="H172" i="36"/>
  <c r="G172" i="36"/>
  <c r="F172" i="36"/>
  <c r="H171" i="36"/>
  <c r="G171" i="36"/>
  <c r="F171" i="36"/>
  <c r="H170" i="36"/>
  <c r="G170" i="36"/>
  <c r="F170" i="36"/>
  <c r="H169" i="36"/>
  <c r="G169" i="36"/>
  <c r="F169" i="36"/>
  <c r="H168" i="36"/>
  <c r="G168" i="36"/>
  <c r="F168" i="36"/>
  <c r="H167" i="36"/>
  <c r="G167" i="36"/>
  <c r="F167" i="36"/>
  <c r="H166" i="36"/>
  <c r="G166" i="36"/>
  <c r="F166" i="36"/>
  <c r="H165" i="36"/>
  <c r="G165" i="36"/>
  <c r="F165" i="36"/>
  <c r="H164" i="36"/>
  <c r="G164" i="36"/>
  <c r="F164" i="36"/>
  <c r="H163" i="36"/>
  <c r="G163" i="36"/>
  <c r="F163" i="36"/>
  <c r="H162" i="36"/>
  <c r="G162" i="36"/>
  <c r="F162" i="36"/>
  <c r="H161" i="36"/>
  <c r="G161" i="36"/>
  <c r="F161" i="36"/>
  <c r="H160" i="36"/>
  <c r="G160" i="36"/>
  <c r="F160" i="36"/>
  <c r="H159" i="36"/>
  <c r="G159" i="36"/>
  <c r="F159" i="36"/>
  <c r="H158" i="36"/>
  <c r="G158" i="36"/>
  <c r="F158" i="36"/>
  <c r="H157" i="36"/>
  <c r="G157" i="36"/>
  <c r="F157" i="36"/>
  <c r="H156" i="36"/>
  <c r="G156" i="36"/>
  <c r="F156" i="36"/>
  <c r="H155" i="36"/>
  <c r="G155" i="36"/>
  <c r="F155" i="36"/>
  <c r="H154" i="36"/>
  <c r="G154" i="36"/>
  <c r="F154" i="36"/>
  <c r="H153" i="36"/>
  <c r="G153" i="36"/>
  <c r="F153" i="36"/>
  <c r="H152" i="36"/>
  <c r="G152" i="36"/>
  <c r="F152" i="36"/>
  <c r="H151" i="36"/>
  <c r="G151" i="36"/>
  <c r="F151" i="36"/>
  <c r="H150" i="36"/>
  <c r="G150" i="36"/>
  <c r="F150" i="36"/>
  <c r="H149" i="36"/>
  <c r="G149" i="36"/>
  <c r="F149" i="36"/>
  <c r="H148" i="36"/>
  <c r="G148" i="36"/>
  <c r="F148" i="36"/>
  <c r="H147" i="36"/>
  <c r="G147" i="36"/>
  <c r="F147" i="36"/>
  <c r="H146" i="36"/>
  <c r="G146" i="36"/>
  <c r="F146" i="36"/>
  <c r="H145" i="36"/>
  <c r="G145" i="36"/>
  <c r="F145" i="36"/>
  <c r="H144" i="36"/>
  <c r="G144" i="36"/>
  <c r="F144" i="36"/>
  <c r="H143" i="36"/>
  <c r="G143" i="36"/>
  <c r="F143" i="36"/>
  <c r="E142" i="36"/>
  <c r="H142" i="36" s="1"/>
  <c r="H141" i="36"/>
  <c r="G141" i="36"/>
  <c r="F141" i="36"/>
  <c r="H140" i="36"/>
  <c r="G140" i="36"/>
  <c r="F140" i="36"/>
  <c r="H139" i="36"/>
  <c r="G139" i="36"/>
  <c r="F139" i="36"/>
  <c r="H138" i="36"/>
  <c r="G138" i="36"/>
  <c r="F138" i="36"/>
  <c r="H137" i="36"/>
  <c r="G137" i="36"/>
  <c r="F137" i="36"/>
  <c r="H136" i="36"/>
  <c r="G136" i="36"/>
  <c r="F136" i="36"/>
  <c r="H135" i="36"/>
  <c r="G135" i="36"/>
  <c r="F135" i="36"/>
  <c r="H134" i="36"/>
  <c r="G134" i="36"/>
  <c r="F134" i="36"/>
  <c r="H133" i="36"/>
  <c r="G133" i="36"/>
  <c r="F133" i="36"/>
  <c r="H132" i="36"/>
  <c r="G132" i="36"/>
  <c r="F132" i="36"/>
  <c r="H131" i="36"/>
  <c r="G131" i="36"/>
  <c r="F131" i="36"/>
  <c r="H130" i="36"/>
  <c r="G130" i="36"/>
  <c r="F130" i="36"/>
  <c r="H129" i="36"/>
  <c r="G129" i="36"/>
  <c r="F129" i="36"/>
  <c r="H128" i="36"/>
  <c r="G128" i="36"/>
  <c r="F128" i="36"/>
  <c r="E127" i="36"/>
  <c r="H127" i="36" s="1"/>
  <c r="H126" i="36"/>
  <c r="G126" i="36"/>
  <c r="F126" i="36"/>
  <c r="H125" i="36"/>
  <c r="G125" i="36"/>
  <c r="F125" i="36"/>
  <c r="E124" i="36"/>
  <c r="G124" i="36" s="1"/>
  <c r="H123" i="36"/>
  <c r="G123" i="36"/>
  <c r="F123" i="36"/>
  <c r="H122" i="36"/>
  <c r="G122" i="36"/>
  <c r="F122" i="36"/>
  <c r="H121" i="36"/>
  <c r="G121" i="36"/>
  <c r="F121" i="36"/>
  <c r="H120" i="36"/>
  <c r="G120" i="36"/>
  <c r="F120" i="36"/>
  <c r="H119" i="36"/>
  <c r="G119" i="36"/>
  <c r="F119" i="36"/>
  <c r="H118" i="36"/>
  <c r="G118" i="36"/>
  <c r="F118" i="36"/>
  <c r="H117" i="36"/>
  <c r="G117" i="36"/>
  <c r="F117" i="36"/>
  <c r="E116" i="36"/>
  <c r="G116" i="36" s="1"/>
  <c r="H115" i="36"/>
  <c r="G115" i="36"/>
  <c r="F115" i="36"/>
  <c r="H114" i="36"/>
  <c r="G114" i="36"/>
  <c r="F114" i="36"/>
  <c r="H113" i="36"/>
  <c r="G113" i="36"/>
  <c r="F113" i="36"/>
  <c r="H112" i="36"/>
  <c r="G112" i="36"/>
  <c r="F112" i="36"/>
  <c r="H111" i="36"/>
  <c r="G111" i="36"/>
  <c r="F111" i="36"/>
  <c r="H110" i="36"/>
  <c r="G110" i="36"/>
  <c r="F110" i="36"/>
  <c r="H109" i="36"/>
  <c r="G109" i="36"/>
  <c r="F109" i="36"/>
  <c r="H108" i="36"/>
  <c r="G108" i="36"/>
  <c r="F108" i="36"/>
  <c r="H107" i="36"/>
  <c r="G107" i="36"/>
  <c r="F107" i="36"/>
  <c r="H106" i="36"/>
  <c r="G106" i="36"/>
  <c r="F106" i="36"/>
  <c r="H105" i="36"/>
  <c r="G105" i="36"/>
  <c r="F105" i="36"/>
  <c r="H104" i="36"/>
  <c r="G104" i="36"/>
  <c r="F104" i="36"/>
  <c r="H103" i="36"/>
  <c r="G103" i="36"/>
  <c r="F103" i="36"/>
  <c r="E102" i="36"/>
  <c r="H102" i="36" s="1"/>
  <c r="H101" i="36"/>
  <c r="G101" i="36"/>
  <c r="F101" i="36"/>
  <c r="H100" i="36"/>
  <c r="G100" i="36"/>
  <c r="F100" i="36"/>
  <c r="H99" i="36"/>
  <c r="G99" i="36"/>
  <c r="F99" i="36"/>
  <c r="H98" i="36"/>
  <c r="G98" i="36"/>
  <c r="F98" i="36"/>
  <c r="H97" i="36"/>
  <c r="G97" i="36"/>
  <c r="F97" i="36"/>
  <c r="H96" i="36"/>
  <c r="G96" i="36"/>
  <c r="F96" i="36"/>
  <c r="H95" i="36"/>
  <c r="G95" i="36"/>
  <c r="F95" i="36"/>
  <c r="H94" i="36"/>
  <c r="G94" i="36"/>
  <c r="F94" i="36"/>
  <c r="H93" i="36"/>
  <c r="G93" i="36"/>
  <c r="F93" i="36"/>
  <c r="H92" i="36"/>
  <c r="G92" i="36"/>
  <c r="F92" i="36"/>
  <c r="H91" i="36"/>
  <c r="G91" i="36"/>
  <c r="F91" i="36"/>
  <c r="H90" i="36"/>
  <c r="G90" i="36"/>
  <c r="F90" i="36"/>
  <c r="H89" i="36"/>
  <c r="G89" i="36"/>
  <c r="F89" i="36"/>
  <c r="H88" i="36"/>
  <c r="G88" i="36"/>
  <c r="F88" i="36"/>
  <c r="H87" i="36"/>
  <c r="G87" i="36"/>
  <c r="F87" i="36"/>
  <c r="H86" i="36"/>
  <c r="G86" i="36"/>
  <c r="F86" i="36"/>
  <c r="H85" i="36"/>
  <c r="G85" i="36"/>
  <c r="F85" i="36"/>
  <c r="H84" i="36"/>
  <c r="G84" i="36"/>
  <c r="F84" i="36"/>
  <c r="H83" i="36"/>
  <c r="G83" i="36"/>
  <c r="F83" i="36"/>
  <c r="H82" i="36"/>
  <c r="G82" i="36"/>
  <c r="F82" i="36"/>
  <c r="H81" i="36"/>
  <c r="G81" i="36"/>
  <c r="F81" i="36"/>
  <c r="H80" i="36"/>
  <c r="G80" i="36"/>
  <c r="F80" i="36"/>
  <c r="H79" i="36"/>
  <c r="G79" i="36"/>
  <c r="F79" i="36"/>
  <c r="H78" i="36"/>
  <c r="G78" i="36"/>
  <c r="F78" i="36"/>
  <c r="H77" i="36"/>
  <c r="G77" i="36"/>
  <c r="F77" i="36"/>
  <c r="H76" i="36"/>
  <c r="G76" i="36"/>
  <c r="F76" i="36"/>
  <c r="H75" i="36"/>
  <c r="G75" i="36"/>
  <c r="F75" i="36"/>
  <c r="H74" i="36"/>
  <c r="G74" i="36"/>
  <c r="F74" i="36"/>
  <c r="H73" i="36"/>
  <c r="G73" i="36"/>
  <c r="F73" i="36"/>
  <c r="H72" i="36"/>
  <c r="G72" i="36"/>
  <c r="F72" i="36"/>
  <c r="H71" i="36"/>
  <c r="G71" i="36"/>
  <c r="F71" i="36"/>
  <c r="H70" i="36"/>
  <c r="G70" i="36"/>
  <c r="F70" i="36"/>
  <c r="E69" i="36"/>
  <c r="H69" i="36" s="1"/>
  <c r="H68" i="36"/>
  <c r="G68" i="36"/>
  <c r="F68" i="36"/>
  <c r="H67" i="36"/>
  <c r="G67" i="36"/>
  <c r="F67" i="36"/>
  <c r="H66" i="36"/>
  <c r="G66" i="36"/>
  <c r="F66" i="36"/>
  <c r="H65" i="36"/>
  <c r="G65" i="36"/>
  <c r="F65" i="36"/>
  <c r="E64" i="36"/>
  <c r="H64" i="36" s="1"/>
  <c r="H63" i="36"/>
  <c r="F63" i="36"/>
  <c r="H62" i="36"/>
  <c r="G62" i="36"/>
  <c r="H61" i="36"/>
  <c r="G61" i="36"/>
  <c r="F61" i="36"/>
  <c r="H60" i="36"/>
  <c r="G60" i="36"/>
  <c r="F60" i="36"/>
  <c r="H59" i="36"/>
  <c r="G59" i="36"/>
  <c r="F59" i="36"/>
  <c r="H58" i="36"/>
  <c r="G58" i="36"/>
  <c r="F58" i="36"/>
  <c r="H57" i="36"/>
  <c r="G57" i="36"/>
  <c r="F57" i="36"/>
  <c r="H56" i="36"/>
  <c r="G56" i="36"/>
  <c r="F56" i="36"/>
  <c r="H55" i="36"/>
  <c r="G55" i="36"/>
  <c r="F55" i="36"/>
  <c r="H54" i="36"/>
  <c r="G54" i="36"/>
  <c r="F54" i="36"/>
  <c r="H53" i="36"/>
  <c r="G53" i="36"/>
  <c r="F53" i="36"/>
  <c r="H52" i="36"/>
  <c r="G52" i="36"/>
  <c r="F52" i="36"/>
  <c r="H51" i="36"/>
  <c r="G51" i="36"/>
  <c r="F51" i="36"/>
  <c r="H50" i="36"/>
  <c r="G50" i="36"/>
  <c r="F50" i="36"/>
  <c r="H49" i="36"/>
  <c r="G49" i="36"/>
  <c r="F49" i="36"/>
  <c r="H48" i="36"/>
  <c r="G48" i="36"/>
  <c r="F48" i="36"/>
  <c r="H47" i="36"/>
  <c r="G47" i="36"/>
  <c r="F47" i="36"/>
  <c r="H46" i="36"/>
  <c r="G46" i="36"/>
  <c r="F46" i="36"/>
  <c r="H45" i="36"/>
  <c r="G45" i="36"/>
  <c r="F45" i="36"/>
  <c r="H44" i="36"/>
  <c r="G44" i="36"/>
  <c r="F44" i="36"/>
  <c r="H43" i="36"/>
  <c r="G43" i="36"/>
  <c r="F43" i="36"/>
  <c r="H42" i="36"/>
  <c r="G42" i="36"/>
  <c r="F42" i="36"/>
  <c r="H41" i="36"/>
  <c r="G41" i="36"/>
  <c r="F41" i="36"/>
  <c r="H40" i="36"/>
  <c r="G40" i="36"/>
  <c r="F40" i="36"/>
  <c r="H39" i="36"/>
  <c r="G39" i="36"/>
  <c r="F39" i="36"/>
  <c r="H38" i="36"/>
  <c r="G38" i="36"/>
  <c r="F38" i="36"/>
  <c r="H37" i="36"/>
  <c r="G37" i="36"/>
  <c r="F37" i="36"/>
  <c r="H36" i="36"/>
  <c r="G36" i="36"/>
  <c r="F36" i="36"/>
  <c r="H35" i="36"/>
  <c r="G35" i="36"/>
  <c r="F35" i="36"/>
  <c r="H34" i="36"/>
  <c r="G34" i="36"/>
  <c r="F34" i="36"/>
  <c r="H33" i="36"/>
  <c r="G33" i="36"/>
  <c r="F33" i="36"/>
  <c r="H32" i="36"/>
  <c r="G32" i="36"/>
  <c r="F32" i="36"/>
  <c r="H31" i="36"/>
  <c r="G31" i="36"/>
  <c r="F31" i="36"/>
  <c r="H30" i="36"/>
  <c r="G30" i="36"/>
  <c r="F30" i="36"/>
  <c r="H29" i="36"/>
  <c r="G29" i="36"/>
  <c r="F29" i="36"/>
  <c r="H28" i="36"/>
  <c r="G28" i="36"/>
  <c r="F28" i="36"/>
  <c r="H27" i="36"/>
  <c r="G27" i="36"/>
  <c r="F27" i="36"/>
  <c r="H26" i="36"/>
  <c r="G26" i="36"/>
  <c r="F26" i="36"/>
  <c r="H25" i="36"/>
  <c r="G25" i="36"/>
  <c r="F25" i="36"/>
  <c r="H24" i="36"/>
  <c r="G24" i="36"/>
  <c r="F24" i="36"/>
  <c r="H23" i="36"/>
  <c r="G23" i="36"/>
  <c r="F23" i="36"/>
  <c r="H22" i="36"/>
  <c r="G22" i="36"/>
  <c r="F22" i="36"/>
  <c r="H21" i="36"/>
  <c r="G21" i="36"/>
  <c r="F21" i="36"/>
  <c r="H20" i="36"/>
  <c r="G20" i="36"/>
  <c r="F20" i="36"/>
  <c r="E19" i="36"/>
  <c r="F19" i="36" s="1"/>
  <c r="H18" i="36"/>
  <c r="G18" i="36"/>
  <c r="F18" i="36"/>
  <c r="H17" i="36"/>
  <c r="G17" i="36"/>
  <c r="F17" i="36"/>
  <c r="H16" i="36"/>
  <c r="G16" i="36"/>
  <c r="F16" i="36"/>
  <c r="H15" i="36"/>
  <c r="G15" i="36"/>
  <c r="F15" i="36"/>
  <c r="H14" i="36"/>
  <c r="G14" i="36"/>
  <c r="F14" i="36"/>
  <c r="H13" i="36"/>
  <c r="G13" i="36"/>
  <c r="F13" i="36"/>
  <c r="H12" i="36"/>
  <c r="G12" i="36"/>
  <c r="F12" i="36"/>
  <c r="H11" i="36"/>
  <c r="G11" i="36"/>
  <c r="F11" i="36"/>
  <c r="E5" i="36"/>
  <c r="E4" i="36"/>
  <c r="G183" i="35"/>
  <c r="H182" i="35"/>
  <c r="G182" i="35"/>
  <c r="F182" i="35"/>
  <c r="H181" i="35"/>
  <c r="G181" i="35"/>
  <c r="F181" i="35"/>
  <c r="H180" i="35"/>
  <c r="G180" i="35"/>
  <c r="F180" i="35"/>
  <c r="H179" i="35"/>
  <c r="G179" i="35"/>
  <c r="F179" i="35"/>
  <c r="H178" i="35"/>
  <c r="G178" i="35"/>
  <c r="F178" i="35"/>
  <c r="H177" i="35"/>
  <c r="G177" i="35"/>
  <c r="F177" i="35"/>
  <c r="H176" i="35"/>
  <c r="G176" i="35"/>
  <c r="F176" i="35"/>
  <c r="H175" i="35"/>
  <c r="G175" i="35"/>
  <c r="F175" i="35"/>
  <c r="H174" i="35"/>
  <c r="G174" i="35"/>
  <c r="F174" i="35"/>
  <c r="H173" i="35"/>
  <c r="G173" i="35"/>
  <c r="F173" i="35"/>
  <c r="H172" i="35"/>
  <c r="G172" i="35"/>
  <c r="F172" i="35"/>
  <c r="H171" i="35"/>
  <c r="G171" i="35"/>
  <c r="F171" i="35"/>
  <c r="H170" i="35"/>
  <c r="G170" i="35"/>
  <c r="F170" i="35"/>
  <c r="H169" i="35"/>
  <c r="G169" i="35"/>
  <c r="F169" i="35"/>
  <c r="H168" i="35"/>
  <c r="G168" i="35"/>
  <c r="F168" i="35"/>
  <c r="H167" i="35"/>
  <c r="G167" i="35"/>
  <c r="F167" i="35"/>
  <c r="H166" i="35"/>
  <c r="G166" i="35"/>
  <c r="F166" i="35"/>
  <c r="H165" i="35"/>
  <c r="G165" i="35"/>
  <c r="F165" i="35"/>
  <c r="H164" i="35"/>
  <c r="G164" i="35"/>
  <c r="F164" i="35"/>
  <c r="H163" i="35"/>
  <c r="G163" i="35"/>
  <c r="F163" i="35"/>
  <c r="H162" i="35"/>
  <c r="G162" i="35"/>
  <c r="F162" i="35"/>
  <c r="H161" i="35"/>
  <c r="G161" i="35"/>
  <c r="F161" i="35"/>
  <c r="H160" i="35"/>
  <c r="G160" i="35"/>
  <c r="F160" i="35"/>
  <c r="H159" i="35"/>
  <c r="G159" i="35"/>
  <c r="F159" i="35"/>
  <c r="H158" i="35"/>
  <c r="G158" i="35"/>
  <c r="F158" i="35"/>
  <c r="H157" i="35"/>
  <c r="G157" i="35"/>
  <c r="F157" i="35"/>
  <c r="H156" i="35"/>
  <c r="G156" i="35"/>
  <c r="F156" i="35"/>
  <c r="H155" i="35"/>
  <c r="G155" i="35"/>
  <c r="F155" i="35"/>
  <c r="H154" i="35"/>
  <c r="G154" i="35"/>
  <c r="F154" i="35"/>
  <c r="H153" i="35"/>
  <c r="G153" i="35"/>
  <c r="F153" i="35"/>
  <c r="H152" i="35"/>
  <c r="G152" i="35"/>
  <c r="F152" i="35"/>
  <c r="H151" i="35"/>
  <c r="G151" i="35"/>
  <c r="F151" i="35"/>
  <c r="H150" i="35"/>
  <c r="G150" i="35"/>
  <c r="F150" i="35"/>
  <c r="H149" i="35"/>
  <c r="G149" i="35"/>
  <c r="F149" i="35"/>
  <c r="H148" i="35"/>
  <c r="G148" i="35"/>
  <c r="F148" i="35"/>
  <c r="H147" i="35"/>
  <c r="G147" i="35"/>
  <c r="F147" i="35"/>
  <c r="H146" i="35"/>
  <c r="G146" i="35"/>
  <c r="F146" i="35"/>
  <c r="H145" i="35"/>
  <c r="G145" i="35"/>
  <c r="F145" i="35"/>
  <c r="H144" i="35"/>
  <c r="G144" i="35"/>
  <c r="F144" i="35"/>
  <c r="H143" i="35"/>
  <c r="G143" i="35"/>
  <c r="F143" i="35"/>
  <c r="E142" i="35"/>
  <c r="G142" i="35" s="1"/>
  <c r="H141" i="35"/>
  <c r="G141" i="35"/>
  <c r="F141" i="35"/>
  <c r="H140" i="35"/>
  <c r="G140" i="35"/>
  <c r="F140" i="35"/>
  <c r="H139" i="35"/>
  <c r="G139" i="35"/>
  <c r="F139" i="35"/>
  <c r="H138" i="35"/>
  <c r="G138" i="35"/>
  <c r="F138" i="35"/>
  <c r="H137" i="35"/>
  <c r="G137" i="35"/>
  <c r="F137" i="35"/>
  <c r="H136" i="35"/>
  <c r="G136" i="35"/>
  <c r="F136" i="35"/>
  <c r="H135" i="35"/>
  <c r="G135" i="35"/>
  <c r="F135" i="35"/>
  <c r="H134" i="35"/>
  <c r="G134" i="35"/>
  <c r="F134" i="35"/>
  <c r="H133" i="35"/>
  <c r="G133" i="35"/>
  <c r="F133" i="35"/>
  <c r="H132" i="35"/>
  <c r="G132" i="35"/>
  <c r="F132" i="35"/>
  <c r="H131" i="35"/>
  <c r="G131" i="35"/>
  <c r="F131" i="35"/>
  <c r="H130" i="35"/>
  <c r="G130" i="35"/>
  <c r="F130" i="35"/>
  <c r="H129" i="35"/>
  <c r="G129" i="35"/>
  <c r="F129" i="35"/>
  <c r="H128" i="35"/>
  <c r="G128" i="35"/>
  <c r="F128" i="35"/>
  <c r="E127" i="35"/>
  <c r="G127" i="35" s="1"/>
  <c r="H126" i="35"/>
  <c r="G126" i="35"/>
  <c r="F126" i="35"/>
  <c r="H125" i="35"/>
  <c r="G125" i="35"/>
  <c r="F125" i="35"/>
  <c r="E124" i="35"/>
  <c r="H124" i="35" s="1"/>
  <c r="H123" i="35"/>
  <c r="G123" i="35"/>
  <c r="F123" i="35"/>
  <c r="H122" i="35"/>
  <c r="G122" i="35"/>
  <c r="F122" i="35"/>
  <c r="H121" i="35"/>
  <c r="G121" i="35"/>
  <c r="F121" i="35"/>
  <c r="H120" i="35"/>
  <c r="G120" i="35"/>
  <c r="F120" i="35"/>
  <c r="H119" i="35"/>
  <c r="G119" i="35"/>
  <c r="F119" i="35"/>
  <c r="E118" i="35"/>
  <c r="G118" i="35" s="1"/>
  <c r="H117" i="35"/>
  <c r="G117" i="35"/>
  <c r="F117" i="35"/>
  <c r="E116" i="35"/>
  <c r="F116" i="35" s="1"/>
  <c r="H115" i="35"/>
  <c r="G115" i="35"/>
  <c r="F115" i="35"/>
  <c r="H114" i="35"/>
  <c r="G114" i="35"/>
  <c r="F114" i="35"/>
  <c r="H113" i="35"/>
  <c r="G113" i="35"/>
  <c r="F113" i="35"/>
  <c r="H112" i="35"/>
  <c r="G112" i="35"/>
  <c r="F112" i="35"/>
  <c r="H111" i="35"/>
  <c r="G111" i="35"/>
  <c r="F111" i="35"/>
  <c r="H110" i="35"/>
  <c r="G110" i="35"/>
  <c r="F110" i="35"/>
  <c r="H109" i="35"/>
  <c r="G109" i="35"/>
  <c r="H108" i="35"/>
  <c r="G108" i="35"/>
  <c r="F108" i="35"/>
  <c r="H107" i="35"/>
  <c r="G107" i="35"/>
  <c r="F107" i="35"/>
  <c r="H106" i="35"/>
  <c r="G106" i="35"/>
  <c r="F106" i="35"/>
  <c r="H105" i="35"/>
  <c r="G105" i="35"/>
  <c r="F105" i="35"/>
  <c r="H104" i="35"/>
  <c r="G104" i="35"/>
  <c r="F104" i="35"/>
  <c r="H103" i="35"/>
  <c r="G103" i="35"/>
  <c r="F103" i="35"/>
  <c r="E102" i="35"/>
  <c r="H102" i="35" s="1"/>
  <c r="H101" i="35"/>
  <c r="G101" i="35"/>
  <c r="F101" i="35"/>
  <c r="H100" i="35"/>
  <c r="G100" i="35"/>
  <c r="F100" i="35"/>
  <c r="H99" i="35"/>
  <c r="G99" i="35"/>
  <c r="F99" i="35"/>
  <c r="H98" i="35"/>
  <c r="G98" i="35"/>
  <c r="F98" i="35"/>
  <c r="H97" i="35"/>
  <c r="G97" i="35"/>
  <c r="F97" i="35"/>
  <c r="H96" i="35"/>
  <c r="G96" i="35"/>
  <c r="F96" i="35"/>
  <c r="H95" i="35"/>
  <c r="G95" i="35"/>
  <c r="F95" i="35"/>
  <c r="H94" i="35"/>
  <c r="G94" i="35"/>
  <c r="F94" i="35"/>
  <c r="H93" i="35"/>
  <c r="G93" i="35"/>
  <c r="F93" i="35"/>
  <c r="H92" i="35"/>
  <c r="G92" i="35"/>
  <c r="F92" i="35"/>
  <c r="H91" i="35"/>
  <c r="G91" i="35"/>
  <c r="F91" i="35"/>
  <c r="H90" i="35"/>
  <c r="H89" i="35"/>
  <c r="G89" i="35"/>
  <c r="F89" i="35"/>
  <c r="H88" i="35"/>
  <c r="G88" i="35"/>
  <c r="F88" i="35"/>
  <c r="H87" i="35"/>
  <c r="G87" i="35"/>
  <c r="F87" i="35"/>
  <c r="H86" i="35"/>
  <c r="G86" i="35"/>
  <c r="F86" i="35"/>
  <c r="H85" i="35"/>
  <c r="G85" i="35"/>
  <c r="F85" i="35"/>
  <c r="H84" i="35"/>
  <c r="G84" i="35"/>
  <c r="F84" i="35"/>
  <c r="H83" i="35"/>
  <c r="G83" i="35"/>
  <c r="F83" i="35"/>
  <c r="H82" i="35"/>
  <c r="G82" i="35"/>
  <c r="F82" i="35"/>
  <c r="H81" i="35"/>
  <c r="G81" i="35"/>
  <c r="F81" i="35"/>
  <c r="H80" i="35"/>
  <c r="G80" i="35"/>
  <c r="F80" i="35"/>
  <c r="H79" i="35"/>
  <c r="G79" i="35"/>
  <c r="F79" i="35"/>
  <c r="H78" i="35"/>
  <c r="G78" i="35"/>
  <c r="F78" i="35"/>
  <c r="H77" i="35"/>
  <c r="G77" i="35"/>
  <c r="F77" i="35"/>
  <c r="H76" i="35"/>
  <c r="G76" i="35"/>
  <c r="F76" i="35"/>
  <c r="H75" i="35"/>
  <c r="G75" i="35"/>
  <c r="F75" i="35"/>
  <c r="H74" i="35"/>
  <c r="G74" i="35"/>
  <c r="F74" i="35"/>
  <c r="H73" i="35"/>
  <c r="G73" i="35"/>
  <c r="F73" i="35"/>
  <c r="H72" i="35"/>
  <c r="G72" i="35"/>
  <c r="F72" i="35"/>
  <c r="H71" i="35"/>
  <c r="G71" i="35"/>
  <c r="F71" i="35"/>
  <c r="H70" i="35"/>
  <c r="G70" i="35"/>
  <c r="F70" i="35"/>
  <c r="E69" i="35"/>
  <c r="H69" i="35" s="1"/>
  <c r="H68" i="35"/>
  <c r="G68" i="35"/>
  <c r="F68" i="35"/>
  <c r="H67" i="35"/>
  <c r="G67" i="35"/>
  <c r="F67" i="35"/>
  <c r="H66" i="35"/>
  <c r="G66" i="35"/>
  <c r="F66" i="35"/>
  <c r="H65" i="35"/>
  <c r="G65" i="35"/>
  <c r="F65" i="35"/>
  <c r="E64" i="35"/>
  <c r="H64" i="35" s="1"/>
  <c r="H63" i="35"/>
  <c r="G63" i="35"/>
  <c r="F63" i="35"/>
  <c r="E62" i="35"/>
  <c r="H62" i="35" s="1"/>
  <c r="H61" i="35"/>
  <c r="G61" i="35"/>
  <c r="H60" i="35"/>
  <c r="G60" i="35"/>
  <c r="H59" i="35"/>
  <c r="G59" i="35"/>
  <c r="F59" i="35"/>
  <c r="H58" i="35"/>
  <c r="G58" i="35"/>
  <c r="F58" i="35"/>
  <c r="H57" i="35"/>
  <c r="G57" i="35"/>
  <c r="F57" i="35"/>
  <c r="H56" i="35"/>
  <c r="G56" i="35"/>
  <c r="F56" i="35"/>
  <c r="H55" i="35"/>
  <c r="G55" i="35"/>
  <c r="F55" i="35"/>
  <c r="H54" i="35"/>
  <c r="G54" i="35"/>
  <c r="F54" i="35"/>
  <c r="H53" i="35"/>
  <c r="G53" i="35"/>
  <c r="F53" i="35"/>
  <c r="H52" i="35"/>
  <c r="G52" i="35"/>
  <c r="F52" i="35"/>
  <c r="H51" i="35"/>
  <c r="G51" i="35"/>
  <c r="F51" i="35"/>
  <c r="H50" i="35"/>
  <c r="G50" i="35"/>
  <c r="F50" i="35"/>
  <c r="H49" i="35"/>
  <c r="G49" i="35"/>
  <c r="F49" i="35"/>
  <c r="H48" i="35"/>
  <c r="G48" i="35"/>
  <c r="F48" i="35"/>
  <c r="H47" i="35"/>
  <c r="G47" i="35"/>
  <c r="F47" i="35"/>
  <c r="H46" i="35"/>
  <c r="G46" i="35"/>
  <c r="F46" i="35"/>
  <c r="H45" i="35"/>
  <c r="G45" i="35"/>
  <c r="F45" i="35"/>
  <c r="H44" i="35"/>
  <c r="G44" i="35"/>
  <c r="F44" i="35"/>
  <c r="H43" i="35"/>
  <c r="G43" i="35"/>
  <c r="F43" i="35"/>
  <c r="H42" i="35"/>
  <c r="G42" i="35"/>
  <c r="F42" i="35"/>
  <c r="H41" i="35"/>
  <c r="G41" i="35"/>
  <c r="F41" i="35"/>
  <c r="H40" i="35"/>
  <c r="G40" i="35"/>
  <c r="F40" i="35"/>
  <c r="H39" i="35"/>
  <c r="G39" i="35"/>
  <c r="F39" i="35"/>
  <c r="H38" i="35"/>
  <c r="G38" i="35"/>
  <c r="F38" i="35"/>
  <c r="H37" i="35"/>
  <c r="G37" i="35"/>
  <c r="F37" i="35"/>
  <c r="H36" i="35"/>
  <c r="G36" i="35"/>
  <c r="F36" i="35"/>
  <c r="H35" i="35"/>
  <c r="G35" i="35"/>
  <c r="F35" i="35"/>
  <c r="H34" i="35"/>
  <c r="G34" i="35"/>
  <c r="F34" i="35"/>
  <c r="H33" i="35"/>
  <c r="G33" i="35"/>
  <c r="F33" i="35"/>
  <c r="H32" i="35"/>
  <c r="G32" i="35"/>
  <c r="F32" i="35"/>
  <c r="H31" i="35"/>
  <c r="G31" i="35"/>
  <c r="F31" i="35"/>
  <c r="H30" i="35"/>
  <c r="G30" i="35"/>
  <c r="F30" i="35"/>
  <c r="H29" i="35"/>
  <c r="G29" i="35"/>
  <c r="F29" i="35"/>
  <c r="H28" i="35"/>
  <c r="G28" i="35"/>
  <c r="F28" i="35"/>
  <c r="H27" i="35"/>
  <c r="G27" i="35"/>
  <c r="F27" i="35"/>
  <c r="H26" i="35"/>
  <c r="G26" i="35"/>
  <c r="F26" i="35"/>
  <c r="H25" i="35"/>
  <c r="G25" i="35"/>
  <c r="F25" i="35"/>
  <c r="H24" i="35"/>
  <c r="G24" i="35"/>
  <c r="F24" i="35"/>
  <c r="H23" i="35"/>
  <c r="G23" i="35"/>
  <c r="F23" i="35"/>
  <c r="H22" i="35"/>
  <c r="G22" i="35"/>
  <c r="F22" i="35"/>
  <c r="H21" i="35"/>
  <c r="G21" i="35"/>
  <c r="F21" i="35"/>
  <c r="H20" i="35"/>
  <c r="G20" i="35"/>
  <c r="F20" i="35"/>
  <c r="E19" i="35"/>
  <c r="H19" i="35" s="1"/>
  <c r="H18" i="35"/>
  <c r="G18" i="35"/>
  <c r="F18" i="35"/>
  <c r="H17" i="35"/>
  <c r="G17" i="35"/>
  <c r="F17" i="35"/>
  <c r="H16" i="35"/>
  <c r="G16" i="35"/>
  <c r="F16" i="35"/>
  <c r="H15" i="35"/>
  <c r="G15" i="35"/>
  <c r="F15" i="35"/>
  <c r="H14" i="35"/>
  <c r="G14" i="35"/>
  <c r="F14" i="35"/>
  <c r="H13" i="35"/>
  <c r="G13" i="35"/>
  <c r="F13" i="35"/>
  <c r="H12" i="35"/>
  <c r="G12" i="35"/>
  <c r="F12" i="35"/>
  <c r="H11" i="35"/>
  <c r="G11" i="35"/>
  <c r="F11" i="35"/>
  <c r="E5" i="35"/>
  <c r="E4" i="35"/>
  <c r="E145" i="34"/>
  <c r="H145" i="34" s="1"/>
  <c r="E142" i="34"/>
  <c r="H142" i="34" s="1"/>
  <c r="E90" i="34"/>
  <c r="H90" i="34" s="1"/>
  <c r="E69" i="34"/>
  <c r="H69" i="34" s="1"/>
  <c r="H68" i="34"/>
  <c r="E61" i="34"/>
  <c r="G61" i="34" s="1"/>
  <c r="E60" i="34"/>
  <c r="F60" i="34" s="1"/>
  <c r="E93" i="34"/>
  <c r="G93" i="34" s="1"/>
  <c r="E98" i="34"/>
  <c r="H98" i="34" s="1"/>
  <c r="E116" i="34"/>
  <c r="G116" i="34" s="1"/>
  <c r="E109" i="34"/>
  <c r="F109" i="34" s="1"/>
  <c r="E150" i="34"/>
  <c r="H150" i="34" s="1"/>
  <c r="E127" i="34"/>
  <c r="F127" i="34" s="1"/>
  <c r="E124" i="34"/>
  <c r="F124" i="34" s="1"/>
  <c r="E118" i="34"/>
  <c r="F118" i="34" s="1"/>
  <c r="G183" i="34"/>
  <c r="H182" i="34"/>
  <c r="G182" i="34"/>
  <c r="F182" i="34"/>
  <c r="H181" i="34"/>
  <c r="G181" i="34"/>
  <c r="F181" i="34"/>
  <c r="H180" i="34"/>
  <c r="G180" i="34"/>
  <c r="F180" i="34"/>
  <c r="H179" i="34"/>
  <c r="G179" i="34"/>
  <c r="F179" i="34"/>
  <c r="H178" i="34"/>
  <c r="G178" i="34"/>
  <c r="F178" i="34"/>
  <c r="H177" i="34"/>
  <c r="G177" i="34"/>
  <c r="F177" i="34"/>
  <c r="H176" i="34"/>
  <c r="G176" i="34"/>
  <c r="F176" i="34"/>
  <c r="H175" i="34"/>
  <c r="G175" i="34"/>
  <c r="F175" i="34"/>
  <c r="H174" i="34"/>
  <c r="G174" i="34"/>
  <c r="F174" i="34"/>
  <c r="H173" i="34"/>
  <c r="G173" i="34"/>
  <c r="F173" i="34"/>
  <c r="H172" i="34"/>
  <c r="G172" i="34"/>
  <c r="F172" i="34"/>
  <c r="H171" i="34"/>
  <c r="G171" i="34"/>
  <c r="F171" i="34"/>
  <c r="H170" i="34"/>
  <c r="G170" i="34"/>
  <c r="F170" i="34"/>
  <c r="H169" i="34"/>
  <c r="H168" i="34"/>
  <c r="G168" i="34"/>
  <c r="F168" i="34"/>
  <c r="H167" i="34"/>
  <c r="G167" i="34"/>
  <c r="H166" i="34"/>
  <c r="G166" i="34"/>
  <c r="F166" i="34"/>
  <c r="H165" i="34"/>
  <c r="G165" i="34"/>
  <c r="F165" i="34"/>
  <c r="H164" i="34"/>
  <c r="G164" i="34"/>
  <c r="F164" i="34"/>
  <c r="H163" i="34"/>
  <c r="G163" i="34"/>
  <c r="F163" i="34"/>
  <c r="H162" i="34"/>
  <c r="G162" i="34"/>
  <c r="F162" i="34"/>
  <c r="H161" i="34"/>
  <c r="G161" i="34"/>
  <c r="F161" i="34"/>
  <c r="H160" i="34"/>
  <c r="G160" i="34"/>
  <c r="F160" i="34"/>
  <c r="H159" i="34"/>
  <c r="G159" i="34"/>
  <c r="F159" i="34"/>
  <c r="H158" i="34"/>
  <c r="G158" i="34"/>
  <c r="F158" i="34"/>
  <c r="H157" i="34"/>
  <c r="G157" i="34"/>
  <c r="F157" i="34"/>
  <c r="H156" i="34"/>
  <c r="G156" i="34"/>
  <c r="F156" i="34"/>
  <c r="H155" i="34"/>
  <c r="G155" i="34"/>
  <c r="F155" i="34"/>
  <c r="H154" i="34"/>
  <c r="G154" i="34"/>
  <c r="F154" i="34"/>
  <c r="H153" i="34"/>
  <c r="G153" i="34"/>
  <c r="F153" i="34"/>
  <c r="H152" i="34"/>
  <c r="G152" i="34"/>
  <c r="F152" i="34"/>
  <c r="H151" i="34"/>
  <c r="G151" i="34"/>
  <c r="F151" i="34"/>
  <c r="H149" i="34"/>
  <c r="G149" i="34"/>
  <c r="F149" i="34"/>
  <c r="H148" i="34"/>
  <c r="G148" i="34"/>
  <c r="F148" i="34"/>
  <c r="H147" i="34"/>
  <c r="G147" i="34"/>
  <c r="F147" i="34"/>
  <c r="H146" i="34"/>
  <c r="G146" i="34"/>
  <c r="F146" i="34"/>
  <c r="H144" i="34"/>
  <c r="G144" i="34"/>
  <c r="F144" i="34"/>
  <c r="H143" i="34"/>
  <c r="G143" i="34"/>
  <c r="F143" i="34"/>
  <c r="H141" i="34"/>
  <c r="G141" i="34"/>
  <c r="F141" i="34"/>
  <c r="H140" i="34"/>
  <c r="G140" i="34"/>
  <c r="F140" i="34"/>
  <c r="H139" i="34"/>
  <c r="G139" i="34"/>
  <c r="F139" i="34"/>
  <c r="H138" i="34"/>
  <c r="G138" i="34"/>
  <c r="F138" i="34"/>
  <c r="H137" i="34"/>
  <c r="G137" i="34"/>
  <c r="F137" i="34"/>
  <c r="H136" i="34"/>
  <c r="G136" i="34"/>
  <c r="F136" i="34"/>
  <c r="H135" i="34"/>
  <c r="G135" i="34"/>
  <c r="F135" i="34"/>
  <c r="H134" i="34"/>
  <c r="G134" i="34"/>
  <c r="F134" i="34"/>
  <c r="H133" i="34"/>
  <c r="G133" i="34"/>
  <c r="F133" i="34"/>
  <c r="H132" i="34"/>
  <c r="G132" i="34"/>
  <c r="F132" i="34"/>
  <c r="H131" i="34"/>
  <c r="G131" i="34"/>
  <c r="F131" i="34"/>
  <c r="H130" i="34"/>
  <c r="G130" i="34"/>
  <c r="F130" i="34"/>
  <c r="H129" i="34"/>
  <c r="G129" i="34"/>
  <c r="F129" i="34"/>
  <c r="H128" i="34"/>
  <c r="G128" i="34"/>
  <c r="F128" i="34"/>
  <c r="H126" i="34"/>
  <c r="G126" i="34"/>
  <c r="F126" i="34"/>
  <c r="H125" i="34"/>
  <c r="G125" i="34"/>
  <c r="F125" i="34"/>
  <c r="H123" i="34"/>
  <c r="G123" i="34"/>
  <c r="F123" i="34"/>
  <c r="H122" i="34"/>
  <c r="G122" i="34"/>
  <c r="F122" i="34"/>
  <c r="H121" i="34"/>
  <c r="G121" i="34"/>
  <c r="F121" i="34"/>
  <c r="H120" i="34"/>
  <c r="G120" i="34"/>
  <c r="F120" i="34"/>
  <c r="H119" i="34"/>
  <c r="G119" i="34"/>
  <c r="F119" i="34"/>
  <c r="H117" i="34"/>
  <c r="G117" i="34"/>
  <c r="F117" i="34"/>
  <c r="F116" i="34"/>
  <c r="H115" i="34"/>
  <c r="G115" i="34"/>
  <c r="F115" i="34"/>
  <c r="G114" i="34"/>
  <c r="F114" i="34"/>
  <c r="H113" i="34"/>
  <c r="G113" i="34"/>
  <c r="F113" i="34"/>
  <c r="H112" i="34"/>
  <c r="G112" i="34"/>
  <c r="F112" i="34"/>
  <c r="H111" i="34"/>
  <c r="G111" i="34"/>
  <c r="F111" i="34"/>
  <c r="H110" i="34"/>
  <c r="G110" i="34"/>
  <c r="F110" i="34"/>
  <c r="H108" i="34"/>
  <c r="G108" i="34"/>
  <c r="F108" i="34"/>
  <c r="H107" i="34"/>
  <c r="G107" i="34"/>
  <c r="F107" i="34"/>
  <c r="H106" i="34"/>
  <c r="G106" i="34"/>
  <c r="F106" i="34"/>
  <c r="H105" i="34"/>
  <c r="G105" i="34"/>
  <c r="F105" i="34"/>
  <c r="H104" i="34"/>
  <c r="G104" i="34"/>
  <c r="F104" i="34"/>
  <c r="H103" i="34"/>
  <c r="G103" i="34"/>
  <c r="F103" i="34"/>
  <c r="E102" i="34"/>
  <c r="H102" i="34" s="1"/>
  <c r="H101" i="34"/>
  <c r="G101" i="34"/>
  <c r="F101" i="34"/>
  <c r="G100" i="34"/>
  <c r="F100" i="34"/>
  <c r="H99" i="34"/>
  <c r="G99" i="34"/>
  <c r="F99" i="34"/>
  <c r="H97" i="34"/>
  <c r="G97" i="34"/>
  <c r="F97" i="34"/>
  <c r="H96" i="34"/>
  <c r="F96" i="34"/>
  <c r="G96" i="34"/>
  <c r="H95" i="34"/>
  <c r="F95" i="34"/>
  <c r="G95" i="34"/>
  <c r="H94" i="34"/>
  <c r="G94" i="34"/>
  <c r="F94" i="34"/>
  <c r="H92" i="34"/>
  <c r="G92" i="34"/>
  <c r="F92" i="34"/>
  <c r="H91" i="34"/>
  <c r="G91" i="34"/>
  <c r="F91" i="34"/>
  <c r="H89" i="34"/>
  <c r="G89" i="34"/>
  <c r="F89" i="34"/>
  <c r="H88" i="34"/>
  <c r="G88" i="34"/>
  <c r="F88" i="34"/>
  <c r="H87" i="34"/>
  <c r="G87" i="34"/>
  <c r="F87" i="34"/>
  <c r="H86" i="34"/>
  <c r="G86" i="34"/>
  <c r="F86" i="34"/>
  <c r="H85" i="34"/>
  <c r="G85" i="34"/>
  <c r="F85" i="34"/>
  <c r="H84" i="34"/>
  <c r="G84" i="34"/>
  <c r="F84" i="34"/>
  <c r="H83" i="34"/>
  <c r="G83" i="34"/>
  <c r="F83" i="34"/>
  <c r="H82" i="34"/>
  <c r="G82" i="34"/>
  <c r="F82" i="34"/>
  <c r="H81" i="34"/>
  <c r="G81" i="34"/>
  <c r="F81" i="34"/>
  <c r="H80" i="34"/>
  <c r="G80" i="34"/>
  <c r="F80" i="34"/>
  <c r="H79" i="34"/>
  <c r="G79" i="34"/>
  <c r="F79" i="34"/>
  <c r="H78" i="34"/>
  <c r="G78" i="34"/>
  <c r="F78" i="34"/>
  <c r="H77" i="34"/>
  <c r="G77" i="34"/>
  <c r="F77" i="34"/>
  <c r="H76" i="34"/>
  <c r="G76" i="34"/>
  <c r="F76" i="34"/>
  <c r="H75" i="34"/>
  <c r="G75" i="34"/>
  <c r="F75" i="34"/>
  <c r="H74" i="34"/>
  <c r="G74" i="34"/>
  <c r="F74" i="34"/>
  <c r="H73" i="34"/>
  <c r="F73" i="34"/>
  <c r="G73" i="34"/>
  <c r="H72" i="34"/>
  <c r="G72" i="34"/>
  <c r="F72" i="34"/>
  <c r="H71" i="34"/>
  <c r="G71" i="34"/>
  <c r="F71" i="34"/>
  <c r="H70" i="34"/>
  <c r="G70" i="34"/>
  <c r="F70" i="34"/>
  <c r="H67" i="34"/>
  <c r="G67" i="34"/>
  <c r="F67" i="34"/>
  <c r="H66" i="34"/>
  <c r="G66" i="34"/>
  <c r="F66" i="34"/>
  <c r="H65" i="34"/>
  <c r="G65" i="34"/>
  <c r="F65" i="34"/>
  <c r="E64" i="34"/>
  <c r="G64" i="34" s="1"/>
  <c r="H63" i="34"/>
  <c r="G63" i="34"/>
  <c r="F63" i="34"/>
  <c r="E62" i="34"/>
  <c r="G62" i="34" s="1"/>
  <c r="H59" i="34"/>
  <c r="G59" i="34"/>
  <c r="F59" i="34"/>
  <c r="H58" i="34"/>
  <c r="G58" i="34"/>
  <c r="F58" i="34"/>
  <c r="H57" i="34"/>
  <c r="G57" i="34"/>
  <c r="F57" i="34"/>
  <c r="H56" i="34"/>
  <c r="G56" i="34"/>
  <c r="F56" i="34"/>
  <c r="H55" i="34"/>
  <c r="G55" i="34"/>
  <c r="F55" i="34"/>
  <c r="H54" i="34"/>
  <c r="G54" i="34"/>
  <c r="F54" i="34"/>
  <c r="H53" i="34"/>
  <c r="G53" i="34"/>
  <c r="F53" i="34"/>
  <c r="H52" i="34"/>
  <c r="G52" i="34"/>
  <c r="F52" i="34"/>
  <c r="G51" i="34"/>
  <c r="F51" i="34"/>
  <c r="H50" i="34"/>
  <c r="G50" i="34"/>
  <c r="F50" i="34"/>
  <c r="H49" i="34"/>
  <c r="G49" i="34"/>
  <c r="F49" i="34"/>
  <c r="H48" i="34"/>
  <c r="G48" i="34"/>
  <c r="F48" i="34"/>
  <c r="H47" i="34"/>
  <c r="G47" i="34"/>
  <c r="F47" i="34"/>
  <c r="H46" i="34"/>
  <c r="G46" i="34"/>
  <c r="F46" i="34"/>
  <c r="H45" i="34"/>
  <c r="G45" i="34"/>
  <c r="F45" i="34"/>
  <c r="H44" i="34"/>
  <c r="G44" i="34"/>
  <c r="F44" i="34"/>
  <c r="H43" i="34"/>
  <c r="G43" i="34"/>
  <c r="F43" i="34"/>
  <c r="G42" i="34"/>
  <c r="F42" i="34"/>
  <c r="H41" i="34"/>
  <c r="G41" i="34"/>
  <c r="F41" i="34"/>
  <c r="H40" i="34"/>
  <c r="G40" i="34"/>
  <c r="F40" i="34"/>
  <c r="H39" i="34"/>
  <c r="G39" i="34"/>
  <c r="F39" i="34"/>
  <c r="H38" i="34"/>
  <c r="G38" i="34"/>
  <c r="F38" i="34"/>
  <c r="H37" i="34"/>
  <c r="G37" i="34"/>
  <c r="F37" i="34"/>
  <c r="H36" i="34"/>
  <c r="G36" i="34"/>
  <c r="F36" i="34"/>
  <c r="H35" i="34"/>
  <c r="G35" i="34"/>
  <c r="F35" i="34"/>
  <c r="H34" i="34"/>
  <c r="G34" i="34"/>
  <c r="F34" i="34"/>
  <c r="H33" i="34"/>
  <c r="G33" i="34"/>
  <c r="F33" i="34"/>
  <c r="H32" i="34"/>
  <c r="G32" i="34"/>
  <c r="F32" i="34"/>
  <c r="H31" i="34"/>
  <c r="G31" i="34"/>
  <c r="F31" i="34"/>
  <c r="H30" i="34"/>
  <c r="G30" i="34"/>
  <c r="F30" i="34"/>
  <c r="H29" i="34"/>
  <c r="G29" i="34"/>
  <c r="F29" i="34"/>
  <c r="H28" i="34"/>
  <c r="G28" i="34"/>
  <c r="F28" i="34"/>
  <c r="H27" i="34"/>
  <c r="G27" i="34"/>
  <c r="F27" i="34"/>
  <c r="H26" i="34"/>
  <c r="G26" i="34"/>
  <c r="F26" i="34"/>
  <c r="H25" i="34"/>
  <c r="G25" i="34"/>
  <c r="F25" i="34"/>
  <c r="H24" i="34"/>
  <c r="G24" i="34"/>
  <c r="F24" i="34"/>
  <c r="H23" i="34"/>
  <c r="G23" i="34"/>
  <c r="F23" i="34"/>
  <c r="H22" i="34"/>
  <c r="H21" i="34"/>
  <c r="G21" i="34"/>
  <c r="F21" i="34"/>
  <c r="H20" i="34"/>
  <c r="G20" i="34"/>
  <c r="F20" i="34"/>
  <c r="E19" i="34"/>
  <c r="F19" i="34" s="1"/>
  <c r="H18" i="34"/>
  <c r="G18" i="34"/>
  <c r="F18" i="34"/>
  <c r="H17" i="34"/>
  <c r="G17" i="34"/>
  <c r="F17" i="34"/>
  <c r="H16" i="34"/>
  <c r="G16" i="34"/>
  <c r="F16" i="34"/>
  <c r="H15" i="34"/>
  <c r="G15" i="34"/>
  <c r="F15" i="34"/>
  <c r="H14" i="34"/>
  <c r="G14" i="34"/>
  <c r="F14" i="34"/>
  <c r="H13" i="34"/>
  <c r="G13" i="34"/>
  <c r="F13" i="34"/>
  <c r="H12" i="34"/>
  <c r="G12" i="34"/>
  <c r="F12" i="34"/>
  <c r="H11" i="34"/>
  <c r="G11" i="34"/>
  <c r="F11" i="34"/>
  <c r="E5" i="34"/>
  <c r="E4" i="34"/>
  <c r="E96" i="33"/>
  <c r="F96" i="33" s="1"/>
  <c r="F62" i="36"/>
  <c r="F60" i="35"/>
  <c r="F61" i="35"/>
  <c r="G90" i="35"/>
  <c r="F109" i="35"/>
  <c r="F90" i="35"/>
  <c r="F68" i="34"/>
  <c r="G68" i="34"/>
  <c r="F22" i="34"/>
  <c r="H42" i="34"/>
  <c r="H51" i="34"/>
  <c r="H100" i="34"/>
  <c r="H114" i="34"/>
  <c r="F169" i="34"/>
  <c r="F167" i="34"/>
  <c r="G169" i="34"/>
  <c r="G22" i="34"/>
  <c r="E118" i="33"/>
  <c r="H118" i="33" s="1"/>
  <c r="E100" i="33"/>
  <c r="H100" i="33" s="1"/>
  <c r="E95" i="33"/>
  <c r="H95" i="33" s="1"/>
  <c r="E73" i="33"/>
  <c r="H73" i="33" s="1"/>
  <c r="E61" i="33"/>
  <c r="G61" i="33" s="1"/>
  <c r="E60" i="33"/>
  <c r="H60" i="33" s="1"/>
  <c r="E169" i="33"/>
  <c r="G169" i="33" s="1"/>
  <c r="E167" i="33"/>
  <c r="H167" i="33" s="1"/>
  <c r="E114" i="33"/>
  <c r="H114" i="33" s="1"/>
  <c r="E150" i="33"/>
  <c r="H150" i="33" s="1"/>
  <c r="E145" i="33"/>
  <c r="F145" i="33" s="1"/>
  <c r="E90" i="33"/>
  <c r="G90" i="33" s="1"/>
  <c r="E51" i="33"/>
  <c r="H51" i="33" s="1"/>
  <c r="E42" i="33"/>
  <c r="F42" i="33" s="1"/>
  <c r="E28" i="33"/>
  <c r="G28" i="33" s="1"/>
  <c r="E22" i="33"/>
  <c r="H22" i="33" s="1"/>
  <c r="G183" i="33"/>
  <c r="H182" i="33"/>
  <c r="G182" i="33"/>
  <c r="F182" i="33"/>
  <c r="H181" i="33"/>
  <c r="G181" i="33"/>
  <c r="F181" i="33"/>
  <c r="H180" i="33"/>
  <c r="G180" i="33"/>
  <c r="F180" i="33"/>
  <c r="H179" i="33"/>
  <c r="G179" i="33"/>
  <c r="F179" i="33"/>
  <c r="H178" i="33"/>
  <c r="G178" i="33"/>
  <c r="F178" i="33"/>
  <c r="H177" i="33"/>
  <c r="G177" i="33"/>
  <c r="F177" i="33"/>
  <c r="H176" i="33"/>
  <c r="G176" i="33"/>
  <c r="F176" i="33"/>
  <c r="H175" i="33"/>
  <c r="G175" i="33"/>
  <c r="F175" i="33"/>
  <c r="H174" i="33"/>
  <c r="G174" i="33"/>
  <c r="F174" i="33"/>
  <c r="H173" i="33"/>
  <c r="G173" i="33"/>
  <c r="F173" i="33"/>
  <c r="H172" i="33"/>
  <c r="G172" i="33"/>
  <c r="F172" i="33"/>
  <c r="H171" i="33"/>
  <c r="G171" i="33"/>
  <c r="F171" i="33"/>
  <c r="H170" i="33"/>
  <c r="G170" i="33"/>
  <c r="F170" i="33"/>
  <c r="H168" i="33"/>
  <c r="G168" i="33"/>
  <c r="F168" i="33"/>
  <c r="H166" i="33"/>
  <c r="G166" i="33"/>
  <c r="F166" i="33"/>
  <c r="H165" i="33"/>
  <c r="G165" i="33"/>
  <c r="F165" i="33"/>
  <c r="H164" i="33"/>
  <c r="G164" i="33"/>
  <c r="F164" i="33"/>
  <c r="H163" i="33"/>
  <c r="G163" i="33"/>
  <c r="F163" i="33"/>
  <c r="H162" i="33"/>
  <c r="G162" i="33"/>
  <c r="F162" i="33"/>
  <c r="H161" i="33"/>
  <c r="G161" i="33"/>
  <c r="F161" i="33"/>
  <c r="H160" i="33"/>
  <c r="G160" i="33"/>
  <c r="F160" i="33"/>
  <c r="H159" i="33"/>
  <c r="G159" i="33"/>
  <c r="F159" i="33"/>
  <c r="H158" i="33"/>
  <c r="G158" i="33"/>
  <c r="F158" i="33"/>
  <c r="H157" i="33"/>
  <c r="H156" i="33"/>
  <c r="G156" i="33"/>
  <c r="F156" i="33"/>
  <c r="H155" i="33"/>
  <c r="G155" i="33"/>
  <c r="F155" i="33"/>
  <c r="H154" i="33"/>
  <c r="G154" i="33"/>
  <c r="F154" i="33"/>
  <c r="H153" i="33"/>
  <c r="G153" i="33"/>
  <c r="F153" i="33"/>
  <c r="H152" i="33"/>
  <c r="G152" i="33"/>
  <c r="F152" i="33"/>
  <c r="H151" i="33"/>
  <c r="G151" i="33"/>
  <c r="F151" i="33"/>
  <c r="H149" i="33"/>
  <c r="G149" i="33"/>
  <c r="F149" i="33"/>
  <c r="H148" i="33"/>
  <c r="G148" i="33"/>
  <c r="F148" i="33"/>
  <c r="H147" i="33"/>
  <c r="G147" i="33"/>
  <c r="F147" i="33"/>
  <c r="H146" i="33"/>
  <c r="G146" i="33"/>
  <c r="F146" i="33"/>
  <c r="H144" i="33"/>
  <c r="G144" i="33"/>
  <c r="F144" i="33"/>
  <c r="H143" i="33"/>
  <c r="G143" i="33"/>
  <c r="F143" i="33"/>
  <c r="H142" i="33"/>
  <c r="H141" i="33"/>
  <c r="G141" i="33"/>
  <c r="F141" i="33"/>
  <c r="H140" i="33"/>
  <c r="G140" i="33"/>
  <c r="F140" i="33"/>
  <c r="H139" i="33"/>
  <c r="G139" i="33"/>
  <c r="F139" i="33"/>
  <c r="H138" i="33"/>
  <c r="G138" i="33"/>
  <c r="F138" i="33"/>
  <c r="H137" i="33"/>
  <c r="G137" i="33"/>
  <c r="F137" i="33"/>
  <c r="H136" i="33"/>
  <c r="G136" i="33"/>
  <c r="H135" i="33"/>
  <c r="G135" i="33"/>
  <c r="F135" i="33"/>
  <c r="H134" i="33"/>
  <c r="G134" i="33"/>
  <c r="F134" i="33"/>
  <c r="H133" i="33"/>
  <c r="G133" i="33"/>
  <c r="F133" i="33"/>
  <c r="H132" i="33"/>
  <c r="G132" i="33"/>
  <c r="F132" i="33"/>
  <c r="H131" i="33"/>
  <c r="G131" i="33"/>
  <c r="F131" i="33"/>
  <c r="H130" i="33"/>
  <c r="G130" i="33"/>
  <c r="F130" i="33"/>
  <c r="H129" i="33"/>
  <c r="G129" i="33"/>
  <c r="F129" i="33"/>
  <c r="H128" i="33"/>
  <c r="G128" i="33"/>
  <c r="F128" i="33"/>
  <c r="H127" i="33"/>
  <c r="G127" i="33"/>
  <c r="F127" i="33"/>
  <c r="H126" i="33"/>
  <c r="G126" i="33"/>
  <c r="F126" i="33"/>
  <c r="H125" i="33"/>
  <c r="G125" i="33"/>
  <c r="F125" i="33"/>
  <c r="H124" i="33"/>
  <c r="H123" i="33"/>
  <c r="G123" i="33"/>
  <c r="F123" i="33"/>
  <c r="H122" i="33"/>
  <c r="G122" i="33"/>
  <c r="F122" i="33"/>
  <c r="H121" i="33"/>
  <c r="G121" i="33"/>
  <c r="F121" i="33"/>
  <c r="H120" i="33"/>
  <c r="G120" i="33"/>
  <c r="F120" i="33"/>
  <c r="H119" i="33"/>
  <c r="G119" i="33"/>
  <c r="F119" i="33"/>
  <c r="H117" i="33"/>
  <c r="G117" i="33"/>
  <c r="F117" i="33"/>
  <c r="H116" i="33"/>
  <c r="G116" i="33"/>
  <c r="F116" i="33"/>
  <c r="H115" i="33"/>
  <c r="G115" i="33"/>
  <c r="F115" i="33"/>
  <c r="H113" i="33"/>
  <c r="G113" i="33"/>
  <c r="F113" i="33"/>
  <c r="H112" i="33"/>
  <c r="G112" i="33"/>
  <c r="F112" i="33"/>
  <c r="H111" i="33"/>
  <c r="G111" i="33"/>
  <c r="F111" i="33"/>
  <c r="H110" i="33"/>
  <c r="G110" i="33"/>
  <c r="F110" i="33"/>
  <c r="H109" i="33"/>
  <c r="G109" i="33"/>
  <c r="H108" i="33"/>
  <c r="G108" i="33"/>
  <c r="F108" i="33"/>
  <c r="H107" i="33"/>
  <c r="G107" i="33"/>
  <c r="F107" i="33"/>
  <c r="H106" i="33"/>
  <c r="G106" i="33"/>
  <c r="F106" i="33"/>
  <c r="H105" i="33"/>
  <c r="G105" i="33"/>
  <c r="F105" i="33"/>
  <c r="H104" i="33"/>
  <c r="G104" i="33"/>
  <c r="F104" i="33"/>
  <c r="H103" i="33"/>
  <c r="G103" i="33"/>
  <c r="F103" i="33"/>
  <c r="E102" i="33"/>
  <c r="F102" i="33" s="1"/>
  <c r="H101" i="33"/>
  <c r="G101" i="33"/>
  <c r="F101" i="33"/>
  <c r="H99" i="33"/>
  <c r="G99" i="33"/>
  <c r="F99" i="33"/>
  <c r="H98" i="33"/>
  <c r="G98" i="33"/>
  <c r="F98" i="33"/>
  <c r="H97" i="33"/>
  <c r="G97" i="33"/>
  <c r="F97" i="33"/>
  <c r="H94" i="33"/>
  <c r="G94" i="33"/>
  <c r="F94" i="33"/>
  <c r="H93" i="33"/>
  <c r="G93" i="33"/>
  <c r="F93" i="33"/>
  <c r="H92" i="33"/>
  <c r="G92" i="33"/>
  <c r="F92" i="33"/>
  <c r="H91" i="33"/>
  <c r="G91" i="33"/>
  <c r="F91" i="33"/>
  <c r="H89" i="33"/>
  <c r="G89" i="33"/>
  <c r="F89" i="33"/>
  <c r="H88" i="33"/>
  <c r="G88" i="33"/>
  <c r="F88" i="33"/>
  <c r="H87" i="33"/>
  <c r="G87" i="33"/>
  <c r="F87" i="33"/>
  <c r="H86" i="33"/>
  <c r="G86" i="33"/>
  <c r="F86" i="33"/>
  <c r="H85" i="33"/>
  <c r="G85" i="33"/>
  <c r="F85" i="33"/>
  <c r="H84" i="33"/>
  <c r="G84" i="33"/>
  <c r="F84" i="33"/>
  <c r="H83" i="33"/>
  <c r="G83" i="33"/>
  <c r="F83" i="33"/>
  <c r="H82" i="33"/>
  <c r="G82" i="33"/>
  <c r="F82" i="33"/>
  <c r="H81" i="33"/>
  <c r="G81" i="33"/>
  <c r="F81" i="33"/>
  <c r="H80" i="33"/>
  <c r="G80" i="33"/>
  <c r="F80" i="33"/>
  <c r="H79" i="33"/>
  <c r="G79" i="33"/>
  <c r="F79" i="33"/>
  <c r="H78" i="33"/>
  <c r="G78" i="33"/>
  <c r="F78" i="33"/>
  <c r="H77" i="33"/>
  <c r="G77" i="33"/>
  <c r="F77" i="33"/>
  <c r="H76" i="33"/>
  <c r="G76" i="33"/>
  <c r="F76" i="33"/>
  <c r="H75" i="33"/>
  <c r="G75" i="33"/>
  <c r="F75" i="33"/>
  <c r="H74" i="33"/>
  <c r="G74" i="33"/>
  <c r="F74" i="33"/>
  <c r="H72" i="33"/>
  <c r="G72" i="33"/>
  <c r="F72" i="33"/>
  <c r="H71" i="33"/>
  <c r="G71" i="33"/>
  <c r="F71" i="33"/>
  <c r="H70" i="33"/>
  <c r="G70" i="33"/>
  <c r="F70" i="33"/>
  <c r="H69" i="33"/>
  <c r="G69" i="33"/>
  <c r="F69" i="33"/>
  <c r="G68" i="33"/>
  <c r="F68" i="33"/>
  <c r="H68" i="33"/>
  <c r="H67" i="33"/>
  <c r="G67" i="33"/>
  <c r="F67" i="33"/>
  <c r="H66" i="33"/>
  <c r="G66" i="33"/>
  <c r="F66" i="33"/>
  <c r="H65" i="33"/>
  <c r="G65" i="33"/>
  <c r="F65" i="33"/>
  <c r="E64" i="33"/>
  <c r="H64" i="33" s="1"/>
  <c r="H63" i="33"/>
  <c r="G63" i="33"/>
  <c r="F63" i="33"/>
  <c r="E62" i="33"/>
  <c r="G62" i="33" s="1"/>
  <c r="H59" i="33"/>
  <c r="G59" i="33"/>
  <c r="F59" i="33"/>
  <c r="H58" i="33"/>
  <c r="G58" i="33"/>
  <c r="F58" i="33"/>
  <c r="H57" i="33"/>
  <c r="G57" i="33"/>
  <c r="F57" i="33"/>
  <c r="H56" i="33"/>
  <c r="G56" i="33"/>
  <c r="F56" i="33"/>
  <c r="H55" i="33"/>
  <c r="G55" i="33"/>
  <c r="F55" i="33"/>
  <c r="H54" i="33"/>
  <c r="G54" i="33"/>
  <c r="F54" i="33"/>
  <c r="H53" i="33"/>
  <c r="G53" i="33"/>
  <c r="F53" i="33"/>
  <c r="H52" i="33"/>
  <c r="G52" i="33"/>
  <c r="F52" i="33"/>
  <c r="H50" i="33"/>
  <c r="G50" i="33"/>
  <c r="F50" i="33"/>
  <c r="H49" i="33"/>
  <c r="G49" i="33"/>
  <c r="F49" i="33"/>
  <c r="H48" i="33"/>
  <c r="G48" i="33"/>
  <c r="F48" i="33"/>
  <c r="H47" i="33"/>
  <c r="G47" i="33"/>
  <c r="F47" i="33"/>
  <c r="H46" i="33"/>
  <c r="G46" i="33"/>
  <c r="F46" i="33"/>
  <c r="H45" i="33"/>
  <c r="G45" i="33"/>
  <c r="F45" i="33"/>
  <c r="H44" i="33"/>
  <c r="G44" i="33"/>
  <c r="F44" i="33"/>
  <c r="H43" i="33"/>
  <c r="G43" i="33"/>
  <c r="F43" i="33"/>
  <c r="H41" i="33"/>
  <c r="G41" i="33"/>
  <c r="F41" i="33"/>
  <c r="H40" i="33"/>
  <c r="G40" i="33"/>
  <c r="F40" i="33"/>
  <c r="H39" i="33"/>
  <c r="G39" i="33"/>
  <c r="F39" i="33"/>
  <c r="H38" i="33"/>
  <c r="G38" i="33"/>
  <c r="F38" i="33"/>
  <c r="H37" i="33"/>
  <c r="G37" i="33"/>
  <c r="F37" i="33"/>
  <c r="H36" i="33"/>
  <c r="G36" i="33"/>
  <c r="F36" i="33"/>
  <c r="H35" i="33"/>
  <c r="G35" i="33"/>
  <c r="F35" i="33"/>
  <c r="H34" i="33"/>
  <c r="G34" i="33"/>
  <c r="F34" i="33"/>
  <c r="H33" i="33"/>
  <c r="G33" i="33"/>
  <c r="F33" i="33"/>
  <c r="H32" i="33"/>
  <c r="G32" i="33"/>
  <c r="F32" i="33"/>
  <c r="H31" i="33"/>
  <c r="G31" i="33"/>
  <c r="F31" i="33"/>
  <c r="H30" i="33"/>
  <c r="G30" i="33"/>
  <c r="F30" i="33"/>
  <c r="H29" i="33"/>
  <c r="G29" i="33"/>
  <c r="F29" i="33"/>
  <c r="H27" i="33"/>
  <c r="G27" i="33"/>
  <c r="F27" i="33"/>
  <c r="H26" i="33"/>
  <c r="G26" i="33"/>
  <c r="F26" i="33"/>
  <c r="H25" i="33"/>
  <c r="G25" i="33"/>
  <c r="F25" i="33"/>
  <c r="H24" i="33"/>
  <c r="G24" i="33"/>
  <c r="F24" i="33"/>
  <c r="H23" i="33"/>
  <c r="G23" i="33"/>
  <c r="F23" i="33"/>
  <c r="H21" i="33"/>
  <c r="G21" i="33"/>
  <c r="F21" i="33"/>
  <c r="H20" i="33"/>
  <c r="G20" i="33"/>
  <c r="F20" i="33"/>
  <c r="E19" i="33"/>
  <c r="H19" i="33" s="1"/>
  <c r="H18" i="33"/>
  <c r="G18" i="33"/>
  <c r="F18" i="33"/>
  <c r="H17" i="33"/>
  <c r="G17" i="33"/>
  <c r="F17" i="33"/>
  <c r="H16" i="33"/>
  <c r="G16" i="33"/>
  <c r="F16" i="33"/>
  <c r="H15" i="33"/>
  <c r="G15" i="33"/>
  <c r="F15" i="33"/>
  <c r="H14" i="33"/>
  <c r="G14" i="33"/>
  <c r="F14" i="33"/>
  <c r="H13" i="33"/>
  <c r="G13" i="33"/>
  <c r="F13" i="33"/>
  <c r="H12" i="33"/>
  <c r="G12" i="33"/>
  <c r="F12" i="33"/>
  <c r="H11" i="33"/>
  <c r="G11" i="33"/>
  <c r="F11" i="33"/>
  <c r="E5" i="33"/>
  <c r="E4" i="33"/>
  <c r="E109" i="32"/>
  <c r="G109" i="32" s="1"/>
  <c r="G150" i="33"/>
  <c r="F157" i="33"/>
  <c r="F109" i="33"/>
  <c r="G124" i="33"/>
  <c r="F136" i="33"/>
  <c r="G142" i="33"/>
  <c r="G157" i="33"/>
  <c r="F124" i="33"/>
  <c r="F142" i="33"/>
  <c r="E61" i="32"/>
  <c r="H61" i="32" s="1"/>
  <c r="F60" i="32"/>
  <c r="E157" i="32"/>
  <c r="G157" i="32" s="1"/>
  <c r="E150" i="32"/>
  <c r="G150" i="32" s="1"/>
  <c r="E145" i="32"/>
  <c r="G145" i="32" s="1"/>
  <c r="E142" i="32"/>
  <c r="G142" i="32" s="1"/>
  <c r="E136" i="32"/>
  <c r="F136" i="32" s="1"/>
  <c r="E124" i="32"/>
  <c r="H124" i="32" s="1"/>
  <c r="E98" i="32"/>
  <c r="F98" i="32" s="1"/>
  <c r="E68" i="32"/>
  <c r="H68" i="32" s="1"/>
  <c r="G183" i="32"/>
  <c r="H182" i="32"/>
  <c r="G182" i="32"/>
  <c r="F182" i="32"/>
  <c r="H181" i="32"/>
  <c r="G181" i="32"/>
  <c r="F181" i="32"/>
  <c r="H180" i="32"/>
  <c r="G180" i="32"/>
  <c r="F180" i="32"/>
  <c r="H179" i="32"/>
  <c r="G179" i="32"/>
  <c r="F179" i="32"/>
  <c r="H178" i="32"/>
  <c r="G178" i="32"/>
  <c r="F178" i="32"/>
  <c r="H177" i="32"/>
  <c r="G177" i="32"/>
  <c r="F177" i="32"/>
  <c r="H176" i="32"/>
  <c r="G176" i="32"/>
  <c r="F176" i="32"/>
  <c r="H175" i="32"/>
  <c r="G175" i="32"/>
  <c r="F175" i="32"/>
  <c r="H174" i="32"/>
  <c r="G174" i="32"/>
  <c r="F174" i="32"/>
  <c r="H173" i="32"/>
  <c r="G173" i="32"/>
  <c r="F173" i="32"/>
  <c r="H172" i="32"/>
  <c r="G172" i="32"/>
  <c r="F172" i="32"/>
  <c r="H171" i="32"/>
  <c r="G171" i="32"/>
  <c r="F171" i="32"/>
  <c r="H170" i="32"/>
  <c r="G170" i="32"/>
  <c r="F170" i="32"/>
  <c r="H169" i="32"/>
  <c r="G169" i="32"/>
  <c r="F169" i="32"/>
  <c r="H168" i="32"/>
  <c r="G168" i="32"/>
  <c r="F168" i="32"/>
  <c r="H167" i="32"/>
  <c r="G167" i="32"/>
  <c r="F167" i="32"/>
  <c r="H166" i="32"/>
  <c r="G166" i="32"/>
  <c r="F166" i="32"/>
  <c r="H165" i="32"/>
  <c r="G165" i="32"/>
  <c r="F165" i="32"/>
  <c r="H164" i="32"/>
  <c r="G164" i="32"/>
  <c r="F164" i="32"/>
  <c r="H163" i="32"/>
  <c r="G163" i="32"/>
  <c r="F163" i="32"/>
  <c r="H162" i="32"/>
  <c r="G162" i="32"/>
  <c r="F162" i="32"/>
  <c r="H161" i="32"/>
  <c r="G161" i="32"/>
  <c r="F161" i="32"/>
  <c r="H160" i="32"/>
  <c r="G160" i="32"/>
  <c r="F160" i="32"/>
  <c r="H159" i="32"/>
  <c r="G159" i="32"/>
  <c r="F159" i="32"/>
  <c r="G158" i="32"/>
  <c r="F158" i="32"/>
  <c r="H158" i="32"/>
  <c r="H156" i="32"/>
  <c r="G156" i="32"/>
  <c r="F156" i="32"/>
  <c r="H155" i="32"/>
  <c r="G155" i="32"/>
  <c r="F155" i="32"/>
  <c r="H154" i="32"/>
  <c r="G154" i="32"/>
  <c r="F154" i="32"/>
  <c r="H153" i="32"/>
  <c r="G153" i="32"/>
  <c r="F153" i="32"/>
  <c r="H152" i="32"/>
  <c r="G152" i="32"/>
  <c r="F152" i="32"/>
  <c r="H151" i="32"/>
  <c r="G151" i="32"/>
  <c r="F151" i="32"/>
  <c r="H149" i="32"/>
  <c r="G149" i="32"/>
  <c r="F149" i="32"/>
  <c r="H148" i="32"/>
  <c r="G148" i="32"/>
  <c r="F148" i="32"/>
  <c r="H147" i="32"/>
  <c r="G147" i="32"/>
  <c r="F147" i="32"/>
  <c r="H146" i="32"/>
  <c r="G146" i="32"/>
  <c r="F146" i="32"/>
  <c r="H144" i="32"/>
  <c r="G144" i="32"/>
  <c r="F144" i="32"/>
  <c r="H143" i="32"/>
  <c r="G143" i="32"/>
  <c r="F143" i="32"/>
  <c r="H141" i="32"/>
  <c r="G141" i="32"/>
  <c r="F141" i="32"/>
  <c r="H140" i="32"/>
  <c r="G140" i="32"/>
  <c r="F140" i="32"/>
  <c r="H139" i="32"/>
  <c r="G139" i="32"/>
  <c r="F139" i="32"/>
  <c r="H138" i="32"/>
  <c r="G138" i="32"/>
  <c r="F138" i="32"/>
  <c r="H137" i="32"/>
  <c r="G137" i="32"/>
  <c r="F137" i="32"/>
  <c r="H135" i="32"/>
  <c r="G135" i="32"/>
  <c r="F135" i="32"/>
  <c r="H134" i="32"/>
  <c r="G134" i="32"/>
  <c r="F134" i="32"/>
  <c r="H133" i="32"/>
  <c r="G133" i="32"/>
  <c r="F133" i="32"/>
  <c r="H132" i="32"/>
  <c r="G132" i="32"/>
  <c r="F132" i="32"/>
  <c r="H131" i="32"/>
  <c r="G131" i="32"/>
  <c r="F131" i="32"/>
  <c r="H130" i="32"/>
  <c r="H129" i="32"/>
  <c r="G129" i="32"/>
  <c r="F129" i="32"/>
  <c r="H128" i="32"/>
  <c r="G128" i="32"/>
  <c r="F128" i="32"/>
  <c r="H127" i="32"/>
  <c r="G127" i="32"/>
  <c r="F127" i="32"/>
  <c r="H126" i="32"/>
  <c r="G126" i="32"/>
  <c r="F126" i="32"/>
  <c r="H125" i="32"/>
  <c r="G125" i="32"/>
  <c r="F125" i="32"/>
  <c r="H123" i="32"/>
  <c r="G123" i="32"/>
  <c r="F123" i="32"/>
  <c r="H122" i="32"/>
  <c r="G122" i="32"/>
  <c r="F122" i="32"/>
  <c r="H121" i="32"/>
  <c r="G121" i="32"/>
  <c r="F121" i="32"/>
  <c r="H120" i="32"/>
  <c r="G120" i="32"/>
  <c r="F120" i="32"/>
  <c r="H119" i="32"/>
  <c r="G119" i="32"/>
  <c r="F119" i="32"/>
  <c r="E118" i="32"/>
  <c r="F118" i="32" s="1"/>
  <c r="H117" i="32"/>
  <c r="G117" i="32"/>
  <c r="F117" i="32"/>
  <c r="H116" i="32"/>
  <c r="G116" i="32"/>
  <c r="F116" i="32"/>
  <c r="H115" i="32"/>
  <c r="G115" i="32"/>
  <c r="F115" i="32"/>
  <c r="H114" i="32"/>
  <c r="G114" i="32"/>
  <c r="F114" i="32"/>
  <c r="H113" i="32"/>
  <c r="G113" i="32"/>
  <c r="F113" i="32"/>
  <c r="H112" i="32"/>
  <c r="G112" i="32"/>
  <c r="F112" i="32"/>
  <c r="H111" i="32"/>
  <c r="G111" i="32"/>
  <c r="F111" i="32"/>
  <c r="H110" i="32"/>
  <c r="G110" i="32"/>
  <c r="F110" i="32"/>
  <c r="H108" i="32"/>
  <c r="G108" i="32"/>
  <c r="F108" i="32"/>
  <c r="H107" i="32"/>
  <c r="G107" i="32"/>
  <c r="F107" i="32"/>
  <c r="H106" i="32"/>
  <c r="G106" i="32"/>
  <c r="F106" i="32"/>
  <c r="H105" i="32"/>
  <c r="G105" i="32"/>
  <c r="F105" i="32"/>
  <c r="H104" i="32"/>
  <c r="G104" i="32"/>
  <c r="F104" i="32"/>
  <c r="H103" i="32"/>
  <c r="G103" i="32"/>
  <c r="F103" i="32"/>
  <c r="E102" i="32"/>
  <c r="F102" i="32" s="1"/>
  <c r="H101" i="32"/>
  <c r="G101" i="32"/>
  <c r="F101" i="32"/>
  <c r="H100" i="32"/>
  <c r="G100" i="32"/>
  <c r="F100" i="32"/>
  <c r="H99" i="32"/>
  <c r="G99" i="32"/>
  <c r="F99" i="32"/>
  <c r="H97" i="32"/>
  <c r="G97" i="32"/>
  <c r="F97" i="32"/>
  <c r="H96" i="32"/>
  <c r="G96" i="32"/>
  <c r="F96" i="32"/>
  <c r="H95" i="32"/>
  <c r="G95" i="32"/>
  <c r="F95" i="32"/>
  <c r="H94" i="32"/>
  <c r="G94" i="32"/>
  <c r="F94" i="32"/>
  <c r="H93" i="32"/>
  <c r="G93" i="32"/>
  <c r="F93" i="32"/>
  <c r="H92" i="32"/>
  <c r="G92" i="32"/>
  <c r="F92" i="32"/>
  <c r="H91" i="32"/>
  <c r="G91" i="32"/>
  <c r="F91" i="32"/>
  <c r="H90" i="32"/>
  <c r="G90" i="32"/>
  <c r="F90" i="32"/>
  <c r="H89" i="32"/>
  <c r="G89" i="32"/>
  <c r="F89" i="32"/>
  <c r="H88" i="32"/>
  <c r="G88" i="32"/>
  <c r="F88" i="32"/>
  <c r="H87" i="32"/>
  <c r="G87" i="32"/>
  <c r="F87" i="32"/>
  <c r="H86" i="32"/>
  <c r="G86" i="32"/>
  <c r="F86" i="32"/>
  <c r="H85" i="32"/>
  <c r="G85" i="32"/>
  <c r="F85" i="32"/>
  <c r="H84" i="32"/>
  <c r="G84" i="32"/>
  <c r="F84" i="32"/>
  <c r="H83" i="32"/>
  <c r="G83" i="32"/>
  <c r="F83" i="32"/>
  <c r="H82" i="32"/>
  <c r="G82" i="32"/>
  <c r="F82" i="32"/>
  <c r="H81" i="32"/>
  <c r="G81" i="32"/>
  <c r="F81" i="32"/>
  <c r="H80" i="32"/>
  <c r="G80" i="32"/>
  <c r="F80" i="32"/>
  <c r="H79" i="32"/>
  <c r="G79" i="32"/>
  <c r="F79" i="32"/>
  <c r="H78" i="32"/>
  <c r="G78" i="32"/>
  <c r="F78" i="32"/>
  <c r="H77" i="32"/>
  <c r="G77" i="32"/>
  <c r="F77" i="32"/>
  <c r="H76" i="32"/>
  <c r="G76" i="32"/>
  <c r="F76" i="32"/>
  <c r="H75" i="32"/>
  <c r="G75" i="32"/>
  <c r="F75" i="32"/>
  <c r="H74" i="32"/>
  <c r="G74" i="32"/>
  <c r="F74" i="32"/>
  <c r="H73" i="32"/>
  <c r="G73" i="32"/>
  <c r="F73" i="32"/>
  <c r="H72" i="32"/>
  <c r="G72" i="32"/>
  <c r="F72" i="32"/>
  <c r="H71" i="32"/>
  <c r="G71" i="32"/>
  <c r="F71" i="32"/>
  <c r="H70" i="32"/>
  <c r="H69" i="32"/>
  <c r="G69" i="32"/>
  <c r="F69" i="32"/>
  <c r="H67" i="32"/>
  <c r="G67" i="32"/>
  <c r="F67" i="32"/>
  <c r="H66" i="32"/>
  <c r="G66" i="32"/>
  <c r="F66" i="32"/>
  <c r="H65" i="32"/>
  <c r="G65" i="32"/>
  <c r="F65" i="32"/>
  <c r="E64" i="32"/>
  <c r="H64" i="32" s="1"/>
  <c r="H63" i="32"/>
  <c r="G63" i="32"/>
  <c r="F63" i="32"/>
  <c r="E62" i="32"/>
  <c r="F62" i="32" s="1"/>
  <c r="G60" i="32"/>
  <c r="H59" i="32"/>
  <c r="G59" i="32"/>
  <c r="F59" i="32"/>
  <c r="H58" i="32"/>
  <c r="G58" i="32"/>
  <c r="F58" i="32"/>
  <c r="H57" i="32"/>
  <c r="G57" i="32"/>
  <c r="F57" i="32"/>
  <c r="H56" i="32"/>
  <c r="G56" i="32"/>
  <c r="F56" i="32"/>
  <c r="H55" i="32"/>
  <c r="G55" i="32"/>
  <c r="F55" i="32"/>
  <c r="H54" i="32"/>
  <c r="G54" i="32"/>
  <c r="F54" i="32"/>
  <c r="H53" i="32"/>
  <c r="G53" i="32"/>
  <c r="F53" i="32"/>
  <c r="H52" i="32"/>
  <c r="G52" i="32"/>
  <c r="F52" i="32"/>
  <c r="H51" i="32"/>
  <c r="G51" i="32"/>
  <c r="F51" i="32"/>
  <c r="H50" i="32"/>
  <c r="G50" i="32"/>
  <c r="F50" i="32"/>
  <c r="H49" i="32"/>
  <c r="G49" i="32"/>
  <c r="F49" i="32"/>
  <c r="H48" i="32"/>
  <c r="G48" i="32"/>
  <c r="F48" i="32"/>
  <c r="H47" i="32"/>
  <c r="G47" i="32"/>
  <c r="F47" i="32"/>
  <c r="H46" i="32"/>
  <c r="G46" i="32"/>
  <c r="F46" i="32"/>
  <c r="H45" i="32"/>
  <c r="G45" i="32"/>
  <c r="F45" i="32"/>
  <c r="H44" i="32"/>
  <c r="G44" i="32"/>
  <c r="F44" i="32"/>
  <c r="H43" i="32"/>
  <c r="G43" i="32"/>
  <c r="F43" i="32"/>
  <c r="H42" i="32"/>
  <c r="G42" i="32"/>
  <c r="F42" i="32"/>
  <c r="H41" i="32"/>
  <c r="G41" i="32"/>
  <c r="F41" i="32"/>
  <c r="H40" i="32"/>
  <c r="G40" i="32"/>
  <c r="F40" i="32"/>
  <c r="H39" i="32"/>
  <c r="G39" i="32"/>
  <c r="F39" i="32"/>
  <c r="H38" i="32"/>
  <c r="G38" i="32"/>
  <c r="F38" i="32"/>
  <c r="H37" i="32"/>
  <c r="G37" i="32"/>
  <c r="F37" i="32"/>
  <c r="H36" i="32"/>
  <c r="G36" i="32"/>
  <c r="F36" i="32"/>
  <c r="H35" i="32"/>
  <c r="G35" i="32"/>
  <c r="F35" i="32"/>
  <c r="H34" i="32"/>
  <c r="G34" i="32"/>
  <c r="F34" i="32"/>
  <c r="H33" i="32"/>
  <c r="G33" i="32"/>
  <c r="F33" i="32"/>
  <c r="H32" i="32"/>
  <c r="G32" i="32"/>
  <c r="F32" i="32"/>
  <c r="H31" i="32"/>
  <c r="G31" i="32"/>
  <c r="F31" i="32"/>
  <c r="H30" i="32"/>
  <c r="G30" i="32"/>
  <c r="F30" i="32"/>
  <c r="H29" i="32"/>
  <c r="G29" i="32"/>
  <c r="F29" i="32"/>
  <c r="H28" i="32"/>
  <c r="G28" i="32"/>
  <c r="F28" i="32"/>
  <c r="H27" i="32"/>
  <c r="G27" i="32"/>
  <c r="F27" i="32"/>
  <c r="H26" i="32"/>
  <c r="G26" i="32"/>
  <c r="F26" i="32"/>
  <c r="H25" i="32"/>
  <c r="G25" i="32"/>
  <c r="F25" i="32"/>
  <c r="H24" i="32"/>
  <c r="G24" i="32"/>
  <c r="F24" i="32"/>
  <c r="H23" i="32"/>
  <c r="G23" i="32"/>
  <c r="F23" i="32"/>
  <c r="H22" i="32"/>
  <c r="G22" i="32"/>
  <c r="F22" i="32"/>
  <c r="H21" i="32"/>
  <c r="G21" i="32"/>
  <c r="F21" i="32"/>
  <c r="H20" i="32"/>
  <c r="G20" i="32"/>
  <c r="F20" i="32"/>
  <c r="E19" i="32"/>
  <c r="G19" i="32" s="1"/>
  <c r="H18" i="32"/>
  <c r="G18" i="32"/>
  <c r="F18" i="32"/>
  <c r="H17" i="32"/>
  <c r="G17" i="32"/>
  <c r="F17" i="32"/>
  <c r="H16" i="32"/>
  <c r="G16" i="32"/>
  <c r="F16" i="32"/>
  <c r="H15" i="32"/>
  <c r="G15" i="32"/>
  <c r="F15" i="32"/>
  <c r="H14" i="32"/>
  <c r="G14" i="32"/>
  <c r="F14" i="32"/>
  <c r="H13" i="32"/>
  <c r="G13" i="32"/>
  <c r="F13" i="32"/>
  <c r="H12" i="32"/>
  <c r="G12" i="32"/>
  <c r="F12" i="32"/>
  <c r="H11" i="32"/>
  <c r="G11" i="32"/>
  <c r="F11" i="32"/>
  <c r="E5" i="32"/>
  <c r="E4" i="32"/>
  <c r="E60" i="31"/>
  <c r="F60" i="31" s="1"/>
  <c r="E157" i="31"/>
  <c r="H157" i="31" s="1"/>
  <c r="H60" i="32"/>
  <c r="H157" i="32"/>
  <c r="G70" i="32"/>
  <c r="G130" i="32"/>
  <c r="F70" i="32"/>
  <c r="F130" i="32"/>
  <c r="E127" i="31"/>
  <c r="H127" i="31" s="1"/>
  <c r="E61" i="31"/>
  <c r="H61" i="31" s="1"/>
  <c r="E93" i="31"/>
  <c r="F93" i="31" s="1"/>
  <c r="E109" i="31"/>
  <c r="H109" i="31" s="1"/>
  <c r="E98" i="31"/>
  <c r="F98" i="31" s="1"/>
  <c r="E150" i="31"/>
  <c r="F150" i="31" s="1"/>
  <c r="E113" i="31"/>
  <c r="F113" i="31" s="1"/>
  <c r="E130" i="31"/>
  <c r="G130" i="31" s="1"/>
  <c r="E70" i="31"/>
  <c r="H70" i="31" s="1"/>
  <c r="E158" i="31"/>
  <c r="G158" i="31" s="1"/>
  <c r="G183" i="31"/>
  <c r="H182" i="31"/>
  <c r="G182" i="31"/>
  <c r="F182" i="31"/>
  <c r="H181" i="31"/>
  <c r="G181" i="31"/>
  <c r="F181" i="31"/>
  <c r="H180" i="31"/>
  <c r="G180" i="31"/>
  <c r="F180" i="31"/>
  <c r="H179" i="31"/>
  <c r="G179" i="31"/>
  <c r="F179" i="31"/>
  <c r="H178" i="31"/>
  <c r="G178" i="31"/>
  <c r="F178" i="31"/>
  <c r="H177" i="31"/>
  <c r="G177" i="31"/>
  <c r="F177" i="31"/>
  <c r="H176" i="31"/>
  <c r="G176" i="31"/>
  <c r="F176" i="31"/>
  <c r="H175" i="31"/>
  <c r="G175" i="31"/>
  <c r="F175" i="31"/>
  <c r="H174" i="31"/>
  <c r="G174" i="31"/>
  <c r="F174" i="31"/>
  <c r="H173" i="31"/>
  <c r="G173" i="31"/>
  <c r="F173" i="31"/>
  <c r="H172" i="31"/>
  <c r="G172" i="31"/>
  <c r="F172" i="31"/>
  <c r="H171" i="31"/>
  <c r="G171" i="31"/>
  <c r="F171" i="31"/>
  <c r="H170" i="31"/>
  <c r="G170" i="31"/>
  <c r="F170" i="31"/>
  <c r="H169" i="31"/>
  <c r="G169" i="31"/>
  <c r="F169" i="31"/>
  <c r="H168" i="31"/>
  <c r="G168" i="31"/>
  <c r="F168" i="31"/>
  <c r="H167" i="31"/>
  <c r="G167" i="31"/>
  <c r="F167" i="31"/>
  <c r="H166" i="31"/>
  <c r="G166" i="31"/>
  <c r="F166" i="31"/>
  <c r="H165" i="31"/>
  <c r="G165" i="31"/>
  <c r="F165" i="31"/>
  <c r="H164" i="31"/>
  <c r="G164" i="31"/>
  <c r="F164" i="31"/>
  <c r="H163" i="31"/>
  <c r="G163" i="31"/>
  <c r="F163" i="31"/>
  <c r="H162" i="31"/>
  <c r="G162" i="31"/>
  <c r="F162" i="31"/>
  <c r="H161" i="31"/>
  <c r="G161" i="31"/>
  <c r="F161" i="31"/>
  <c r="H160" i="31"/>
  <c r="G160" i="31"/>
  <c r="F160" i="31"/>
  <c r="H159" i="31"/>
  <c r="G159" i="31"/>
  <c r="F159" i="31"/>
  <c r="H156" i="31"/>
  <c r="G156" i="31"/>
  <c r="F156" i="31"/>
  <c r="H155" i="31"/>
  <c r="G155" i="31"/>
  <c r="F155" i="31"/>
  <c r="H154" i="31"/>
  <c r="G154" i="31"/>
  <c r="F154" i="31"/>
  <c r="H153" i="31"/>
  <c r="G153" i="31"/>
  <c r="F153" i="31"/>
  <c r="H152" i="31"/>
  <c r="G152" i="31"/>
  <c r="F152" i="31"/>
  <c r="H151" i="31"/>
  <c r="G151" i="31"/>
  <c r="F151" i="31"/>
  <c r="H149" i="31"/>
  <c r="G149" i="31"/>
  <c r="F149" i="31"/>
  <c r="H148" i="31"/>
  <c r="G148" i="31"/>
  <c r="F148" i="31"/>
  <c r="H147" i="31"/>
  <c r="G147" i="31"/>
  <c r="F147" i="31"/>
  <c r="H146" i="31"/>
  <c r="G146" i="31"/>
  <c r="F146" i="31"/>
  <c r="H145" i="31"/>
  <c r="G145" i="31"/>
  <c r="F145" i="31"/>
  <c r="H144" i="31"/>
  <c r="G144" i="31"/>
  <c r="F144" i="31"/>
  <c r="H143" i="31"/>
  <c r="G143" i="31"/>
  <c r="F143" i="31"/>
  <c r="H142" i="31"/>
  <c r="G142" i="31"/>
  <c r="F142" i="31"/>
  <c r="H141" i="31"/>
  <c r="G141" i="31"/>
  <c r="F141" i="31"/>
  <c r="H140" i="31"/>
  <c r="G140" i="31"/>
  <c r="F140" i="31"/>
  <c r="H139" i="31"/>
  <c r="G139" i="31"/>
  <c r="F139" i="31"/>
  <c r="H138" i="31"/>
  <c r="G138" i="31"/>
  <c r="F138" i="31"/>
  <c r="H137" i="31"/>
  <c r="G137" i="31"/>
  <c r="F137" i="31"/>
  <c r="H136" i="31"/>
  <c r="G136" i="31"/>
  <c r="F136" i="31"/>
  <c r="H135" i="31"/>
  <c r="G135" i="31"/>
  <c r="F135" i="31"/>
  <c r="H134" i="31"/>
  <c r="G134" i="31"/>
  <c r="F134" i="31"/>
  <c r="H133" i="31"/>
  <c r="G133" i="31"/>
  <c r="F133" i="31"/>
  <c r="H132" i="31"/>
  <c r="G132" i="31"/>
  <c r="F132" i="31"/>
  <c r="H131" i="31"/>
  <c r="G131" i="31"/>
  <c r="F131" i="31"/>
  <c r="H129" i="31"/>
  <c r="G129" i="31"/>
  <c r="F129" i="31"/>
  <c r="H128" i="31"/>
  <c r="G128" i="31"/>
  <c r="F128" i="31"/>
  <c r="H126" i="31"/>
  <c r="G126" i="31"/>
  <c r="F126" i="31"/>
  <c r="H125" i="31"/>
  <c r="G125" i="31"/>
  <c r="F125" i="31"/>
  <c r="H124" i="31"/>
  <c r="G124" i="31"/>
  <c r="F124" i="31"/>
  <c r="H123" i="31"/>
  <c r="G123" i="31"/>
  <c r="F123" i="31"/>
  <c r="H122" i="31"/>
  <c r="G122" i="31"/>
  <c r="F122" i="31"/>
  <c r="H121" i="31"/>
  <c r="G121" i="31"/>
  <c r="F121" i="31"/>
  <c r="H120" i="31"/>
  <c r="G120" i="31"/>
  <c r="F120" i="31"/>
  <c r="H119" i="31"/>
  <c r="G119" i="31"/>
  <c r="F119" i="31"/>
  <c r="E118" i="31"/>
  <c r="F118" i="31" s="1"/>
  <c r="H117" i="31"/>
  <c r="G117" i="31"/>
  <c r="F117" i="31"/>
  <c r="H116" i="31"/>
  <c r="G116" i="31"/>
  <c r="F116" i="31"/>
  <c r="H115" i="31"/>
  <c r="G115" i="31"/>
  <c r="F115" i="31"/>
  <c r="H114" i="31"/>
  <c r="G114" i="31"/>
  <c r="F114" i="31"/>
  <c r="H112" i="31"/>
  <c r="G112" i="31"/>
  <c r="F112" i="31"/>
  <c r="H111" i="31"/>
  <c r="G111" i="31"/>
  <c r="F111" i="31"/>
  <c r="H110" i="31"/>
  <c r="G110" i="31"/>
  <c r="F110" i="31"/>
  <c r="H108" i="31"/>
  <c r="G108" i="31"/>
  <c r="F108" i="31"/>
  <c r="H107" i="31"/>
  <c r="G107" i="31"/>
  <c r="F107" i="31"/>
  <c r="H106" i="31"/>
  <c r="G106" i="31"/>
  <c r="F106" i="31"/>
  <c r="H105" i="31"/>
  <c r="G105" i="31"/>
  <c r="F105" i="31"/>
  <c r="H104" i="31"/>
  <c r="G104" i="31"/>
  <c r="F104" i="31"/>
  <c r="H103" i="31"/>
  <c r="G103" i="31"/>
  <c r="F103" i="31"/>
  <c r="E102" i="31"/>
  <c r="H102" i="31" s="1"/>
  <c r="H101" i="31"/>
  <c r="G101" i="31"/>
  <c r="F101" i="31"/>
  <c r="H100" i="31"/>
  <c r="G100" i="31"/>
  <c r="F100" i="31"/>
  <c r="H99" i="31"/>
  <c r="G99" i="31"/>
  <c r="F99" i="31"/>
  <c r="H97" i="31"/>
  <c r="G97" i="31"/>
  <c r="F97" i="31"/>
  <c r="H96" i="31"/>
  <c r="G96" i="31"/>
  <c r="F96" i="31"/>
  <c r="H95" i="31"/>
  <c r="G95" i="31"/>
  <c r="F95" i="31"/>
  <c r="H94" i="31"/>
  <c r="G94" i="31"/>
  <c r="F94" i="31"/>
  <c r="H92" i="31"/>
  <c r="G92" i="31"/>
  <c r="F92" i="31"/>
  <c r="H91" i="31"/>
  <c r="G91" i="31"/>
  <c r="F91" i="31"/>
  <c r="H90" i="31"/>
  <c r="G90" i="31"/>
  <c r="F90" i="31"/>
  <c r="H89" i="31"/>
  <c r="G89" i="31"/>
  <c r="F89" i="31"/>
  <c r="H88" i="31"/>
  <c r="G88" i="31"/>
  <c r="F88" i="31"/>
  <c r="H87" i="31"/>
  <c r="G87" i="31"/>
  <c r="F87" i="31"/>
  <c r="H86" i="31"/>
  <c r="G86" i="31"/>
  <c r="F86" i="31"/>
  <c r="H85" i="31"/>
  <c r="G85" i="31"/>
  <c r="F85" i="31"/>
  <c r="H84" i="31"/>
  <c r="G84" i="31"/>
  <c r="F84" i="31"/>
  <c r="H83" i="31"/>
  <c r="G83" i="31"/>
  <c r="F83" i="31"/>
  <c r="H82" i="31"/>
  <c r="G82" i="31"/>
  <c r="F82" i="31"/>
  <c r="H81" i="31"/>
  <c r="G81" i="31"/>
  <c r="F81" i="31"/>
  <c r="H80" i="31"/>
  <c r="G80" i="31"/>
  <c r="F80" i="31"/>
  <c r="H79" i="31"/>
  <c r="G79" i="31"/>
  <c r="F79" i="31"/>
  <c r="H78" i="31"/>
  <c r="G78" i="31"/>
  <c r="F78" i="31"/>
  <c r="H77" i="31"/>
  <c r="G77" i="31"/>
  <c r="F77" i="31"/>
  <c r="H76" i="31"/>
  <c r="G76" i="31"/>
  <c r="F76" i="31"/>
  <c r="H75" i="31"/>
  <c r="G75" i="31"/>
  <c r="F75" i="31"/>
  <c r="H74" i="31"/>
  <c r="G74" i="31"/>
  <c r="F74" i="31"/>
  <c r="H73" i="31"/>
  <c r="G73" i="31"/>
  <c r="F73" i="31"/>
  <c r="H72" i="31"/>
  <c r="G72" i="31"/>
  <c r="F72" i="31"/>
  <c r="H71" i="31"/>
  <c r="G71" i="31"/>
  <c r="F71" i="31"/>
  <c r="H69" i="31"/>
  <c r="G69" i="31"/>
  <c r="F69" i="31"/>
  <c r="H68" i="31"/>
  <c r="G68" i="31"/>
  <c r="F68" i="31"/>
  <c r="H67" i="31"/>
  <c r="G67" i="31"/>
  <c r="F67" i="31"/>
  <c r="H66" i="31"/>
  <c r="G66" i="31"/>
  <c r="F66" i="31"/>
  <c r="H65" i="31"/>
  <c r="G65" i="31"/>
  <c r="F65" i="31"/>
  <c r="E64" i="31"/>
  <c r="F64" i="31" s="1"/>
  <c r="H63" i="31"/>
  <c r="G63" i="31"/>
  <c r="F63" i="31"/>
  <c r="E62" i="31"/>
  <c r="H62" i="31" s="1"/>
  <c r="H59" i="31"/>
  <c r="G59" i="31"/>
  <c r="F59" i="31"/>
  <c r="H58" i="31"/>
  <c r="G58" i="31"/>
  <c r="F58" i="31"/>
  <c r="H57" i="31"/>
  <c r="G57" i="31"/>
  <c r="F57" i="31"/>
  <c r="H56" i="31"/>
  <c r="G56" i="31"/>
  <c r="F56" i="31"/>
  <c r="H55" i="31"/>
  <c r="G55" i="31"/>
  <c r="F55" i="31"/>
  <c r="H54" i="31"/>
  <c r="G54" i="31"/>
  <c r="F54" i="31"/>
  <c r="H53" i="31"/>
  <c r="G53" i="31"/>
  <c r="F53" i="31"/>
  <c r="H52" i="31"/>
  <c r="G52" i="31"/>
  <c r="F52" i="31"/>
  <c r="H51" i="31"/>
  <c r="G51" i="31"/>
  <c r="F51" i="31"/>
  <c r="H50" i="31"/>
  <c r="G50" i="31"/>
  <c r="F50" i="31"/>
  <c r="H49" i="31"/>
  <c r="G49" i="31"/>
  <c r="F49" i="31"/>
  <c r="H48" i="31"/>
  <c r="G48" i="31"/>
  <c r="F48" i="31"/>
  <c r="H47" i="31"/>
  <c r="G47" i="31"/>
  <c r="F47" i="31"/>
  <c r="H46" i="31"/>
  <c r="G46" i="31"/>
  <c r="F46" i="31"/>
  <c r="H45" i="31"/>
  <c r="G45" i="31"/>
  <c r="F45" i="31"/>
  <c r="H44" i="31"/>
  <c r="G44" i="31"/>
  <c r="F44" i="31"/>
  <c r="H43" i="31"/>
  <c r="G43" i="31"/>
  <c r="F43" i="31"/>
  <c r="H42" i="31"/>
  <c r="G42" i="31"/>
  <c r="F42" i="31"/>
  <c r="H41" i="31"/>
  <c r="G41" i="31"/>
  <c r="F41" i="31"/>
  <c r="H40" i="31"/>
  <c r="G40" i="31"/>
  <c r="F40" i="31"/>
  <c r="H39" i="31"/>
  <c r="G39" i="31"/>
  <c r="F39" i="31"/>
  <c r="H38" i="31"/>
  <c r="G38" i="31"/>
  <c r="F38" i="31"/>
  <c r="H37" i="31"/>
  <c r="G37" i="31"/>
  <c r="F37" i="31"/>
  <c r="H36" i="31"/>
  <c r="G36" i="31"/>
  <c r="F36" i="31"/>
  <c r="H35" i="31"/>
  <c r="G35" i="31"/>
  <c r="F35" i="31"/>
  <c r="H34" i="31"/>
  <c r="G34" i="31"/>
  <c r="F34" i="31"/>
  <c r="H33" i="31"/>
  <c r="G33" i="31"/>
  <c r="F33" i="31"/>
  <c r="H32" i="31"/>
  <c r="G32" i="31"/>
  <c r="F32" i="31"/>
  <c r="H31" i="31"/>
  <c r="G31" i="31"/>
  <c r="F31" i="31"/>
  <c r="H30" i="31"/>
  <c r="G30" i="31"/>
  <c r="F30" i="31"/>
  <c r="H29" i="31"/>
  <c r="G29" i="31"/>
  <c r="F29" i="31"/>
  <c r="H28" i="31"/>
  <c r="G28" i="31"/>
  <c r="F28" i="31"/>
  <c r="H27" i="31"/>
  <c r="G27" i="31"/>
  <c r="F27" i="31"/>
  <c r="H26" i="31"/>
  <c r="G26" i="31"/>
  <c r="F26" i="31"/>
  <c r="H25" i="31"/>
  <c r="G25" i="31"/>
  <c r="F25" i="31"/>
  <c r="H24" i="31"/>
  <c r="G24" i="31"/>
  <c r="F24" i="31"/>
  <c r="H23" i="31"/>
  <c r="G23" i="31"/>
  <c r="F23" i="31"/>
  <c r="H22" i="31"/>
  <c r="G22" i="31"/>
  <c r="F22" i="31"/>
  <c r="H21" i="31"/>
  <c r="G21" i="31"/>
  <c r="F21" i="31"/>
  <c r="H20" i="31"/>
  <c r="G20" i="31"/>
  <c r="F20" i="31"/>
  <c r="E19" i="31"/>
  <c r="H19" i="31" s="1"/>
  <c r="H18" i="31"/>
  <c r="G18" i="31"/>
  <c r="F18" i="31"/>
  <c r="H17" i="31"/>
  <c r="G17" i="31"/>
  <c r="F17" i="31"/>
  <c r="H16" i="31"/>
  <c r="G16" i="31"/>
  <c r="F16" i="31"/>
  <c r="H15" i="31"/>
  <c r="G15" i="31"/>
  <c r="F15" i="31"/>
  <c r="H14" i="31"/>
  <c r="G14" i="31"/>
  <c r="F14" i="31"/>
  <c r="H13" i="31"/>
  <c r="G13" i="31"/>
  <c r="F13" i="31"/>
  <c r="H12" i="31"/>
  <c r="G12" i="31"/>
  <c r="F12" i="31"/>
  <c r="H11" i="31"/>
  <c r="G11" i="31"/>
  <c r="F11" i="31"/>
  <c r="E5" i="31"/>
  <c r="E4" i="31"/>
  <c r="E64" i="30"/>
  <c r="G64" i="30" s="1"/>
  <c r="E70" i="30"/>
  <c r="G70" i="30" s="1"/>
  <c r="E60" i="30"/>
  <c r="G60" i="30" s="1"/>
  <c r="E62" i="30"/>
  <c r="H62" i="30" s="1"/>
  <c r="E98" i="30"/>
  <c r="G98" i="30" s="1"/>
  <c r="E145" i="30"/>
  <c r="F145" i="30" s="1"/>
  <c r="E118" i="30"/>
  <c r="H118" i="30" s="1"/>
  <c r="E145" i="29"/>
  <c r="G145" i="29" s="1"/>
  <c r="E96" i="29"/>
  <c r="G96" i="29" s="1"/>
  <c r="E90" i="29"/>
  <c r="F90" i="29" s="1"/>
  <c r="E104" i="29"/>
  <c r="G104" i="29" s="1"/>
  <c r="E102" i="30"/>
  <c r="H102" i="30" s="1"/>
  <c r="E19" i="30"/>
  <c r="F19" i="30" s="1"/>
  <c r="E146" i="29"/>
  <c r="H146" i="29" s="1"/>
  <c r="E91" i="29"/>
  <c r="F91" i="29" s="1"/>
  <c r="E41" i="29"/>
  <c r="H41" i="29" s="1"/>
  <c r="G183" i="30"/>
  <c r="H182" i="30"/>
  <c r="G182" i="30"/>
  <c r="F182" i="30"/>
  <c r="H181" i="30"/>
  <c r="G181" i="30"/>
  <c r="F181" i="30"/>
  <c r="H180" i="30"/>
  <c r="G180" i="30"/>
  <c r="F180" i="30"/>
  <c r="H179" i="30"/>
  <c r="G179" i="30"/>
  <c r="F179" i="30"/>
  <c r="H178" i="30"/>
  <c r="G178" i="30"/>
  <c r="F178" i="30"/>
  <c r="H177" i="30"/>
  <c r="G177" i="30"/>
  <c r="F177" i="30"/>
  <c r="H176" i="30"/>
  <c r="G176" i="30"/>
  <c r="F176" i="30"/>
  <c r="H175" i="30"/>
  <c r="G175" i="30"/>
  <c r="F175" i="30"/>
  <c r="H174" i="30"/>
  <c r="G174" i="30"/>
  <c r="F174" i="30"/>
  <c r="H173" i="30"/>
  <c r="G173" i="30"/>
  <c r="F173" i="30"/>
  <c r="H172" i="30"/>
  <c r="G172" i="30"/>
  <c r="F172" i="30"/>
  <c r="H171" i="30"/>
  <c r="G171" i="30"/>
  <c r="F171" i="30"/>
  <c r="H170" i="30"/>
  <c r="G170" i="30"/>
  <c r="F170" i="30"/>
  <c r="H169" i="30"/>
  <c r="G169" i="30"/>
  <c r="F169" i="30"/>
  <c r="H168" i="30"/>
  <c r="G168" i="30"/>
  <c r="F168" i="30"/>
  <c r="H167" i="30"/>
  <c r="G167" i="30"/>
  <c r="F167" i="30"/>
  <c r="H166" i="30"/>
  <c r="G166" i="30"/>
  <c r="F166" i="30"/>
  <c r="H165" i="30"/>
  <c r="G165" i="30"/>
  <c r="F165" i="30"/>
  <c r="H164" i="30"/>
  <c r="G164" i="30"/>
  <c r="F164" i="30"/>
  <c r="H163" i="30"/>
  <c r="G163" i="30"/>
  <c r="F163" i="30"/>
  <c r="H162" i="30"/>
  <c r="G162" i="30"/>
  <c r="F162" i="30"/>
  <c r="H161" i="30"/>
  <c r="G161" i="30"/>
  <c r="F161" i="30"/>
  <c r="H160" i="30"/>
  <c r="G160" i="30"/>
  <c r="F160" i="30"/>
  <c r="H159" i="30"/>
  <c r="G159" i="30"/>
  <c r="F159" i="30"/>
  <c r="H158" i="30"/>
  <c r="G158" i="30"/>
  <c r="F158" i="30"/>
  <c r="H157" i="30"/>
  <c r="G157" i="30"/>
  <c r="F157" i="30"/>
  <c r="H156" i="30"/>
  <c r="G156" i="30"/>
  <c r="F156" i="30"/>
  <c r="H155" i="30"/>
  <c r="G155" i="30"/>
  <c r="F155" i="30"/>
  <c r="H154" i="30"/>
  <c r="G154" i="30"/>
  <c r="F154" i="30"/>
  <c r="H153" i="30"/>
  <c r="G153" i="30"/>
  <c r="F153" i="30"/>
  <c r="H152" i="30"/>
  <c r="G152" i="30"/>
  <c r="F152" i="30"/>
  <c r="H151" i="30"/>
  <c r="G151" i="30"/>
  <c r="F151" i="30"/>
  <c r="H150" i="30"/>
  <c r="G150" i="30"/>
  <c r="F150" i="30"/>
  <c r="H149" i="30"/>
  <c r="G149" i="30"/>
  <c r="F149" i="30"/>
  <c r="H148" i="30"/>
  <c r="G148" i="30"/>
  <c r="F148" i="30"/>
  <c r="H147" i="30"/>
  <c r="G147" i="30"/>
  <c r="F147" i="30"/>
  <c r="H146" i="30"/>
  <c r="G146" i="30"/>
  <c r="F146" i="30"/>
  <c r="H144" i="30"/>
  <c r="G144" i="30"/>
  <c r="F144" i="30"/>
  <c r="H143" i="30"/>
  <c r="G143" i="30"/>
  <c r="F143" i="30"/>
  <c r="H142" i="30"/>
  <c r="G142" i="30"/>
  <c r="F142" i="30"/>
  <c r="H141" i="30"/>
  <c r="G141" i="30"/>
  <c r="F141" i="30"/>
  <c r="H140" i="30"/>
  <c r="G140" i="30"/>
  <c r="F140" i="30"/>
  <c r="H139" i="30"/>
  <c r="G139" i="30"/>
  <c r="F139" i="30"/>
  <c r="H138" i="30"/>
  <c r="G138" i="30"/>
  <c r="F138" i="30"/>
  <c r="H137" i="30"/>
  <c r="G137" i="30"/>
  <c r="F137" i="30"/>
  <c r="H136" i="30"/>
  <c r="G136" i="30"/>
  <c r="F136" i="30"/>
  <c r="H135" i="30"/>
  <c r="G135" i="30"/>
  <c r="F135" i="30"/>
  <c r="H134" i="30"/>
  <c r="G134" i="30"/>
  <c r="F134" i="30"/>
  <c r="H133" i="30"/>
  <c r="G133" i="30"/>
  <c r="F133" i="30"/>
  <c r="H132" i="30"/>
  <c r="G132" i="30"/>
  <c r="F132" i="30"/>
  <c r="H131" i="30"/>
  <c r="G131" i="30"/>
  <c r="F131" i="30"/>
  <c r="H130" i="30"/>
  <c r="G130" i="30"/>
  <c r="F130" i="30"/>
  <c r="H129" i="30"/>
  <c r="G129" i="30"/>
  <c r="F129" i="30"/>
  <c r="H128" i="30"/>
  <c r="G128" i="30"/>
  <c r="F128" i="30"/>
  <c r="H127" i="30"/>
  <c r="G127" i="30"/>
  <c r="F127" i="30"/>
  <c r="H126" i="30"/>
  <c r="G126" i="30"/>
  <c r="F126" i="30"/>
  <c r="H125" i="30"/>
  <c r="G125" i="30"/>
  <c r="F125" i="30"/>
  <c r="H124" i="30"/>
  <c r="G124" i="30"/>
  <c r="F124" i="30"/>
  <c r="H123" i="30"/>
  <c r="G123" i="30"/>
  <c r="F123" i="30"/>
  <c r="H122" i="30"/>
  <c r="G122" i="30"/>
  <c r="F122" i="30"/>
  <c r="H121" i="30"/>
  <c r="G121" i="30"/>
  <c r="F121" i="30"/>
  <c r="H120" i="30"/>
  <c r="G120" i="30"/>
  <c r="F120" i="30"/>
  <c r="H119" i="30"/>
  <c r="G119" i="30"/>
  <c r="F119" i="30"/>
  <c r="H117" i="30"/>
  <c r="G117" i="30"/>
  <c r="F117" i="30"/>
  <c r="H116" i="30"/>
  <c r="G116" i="30"/>
  <c r="F116" i="30"/>
  <c r="H115" i="30"/>
  <c r="G115" i="30"/>
  <c r="F115" i="30"/>
  <c r="H114" i="30"/>
  <c r="G114" i="30"/>
  <c r="F114" i="30"/>
  <c r="H113" i="30"/>
  <c r="G113" i="30"/>
  <c r="F113" i="30"/>
  <c r="H112" i="30"/>
  <c r="G112" i="30"/>
  <c r="F112" i="30"/>
  <c r="H111" i="30"/>
  <c r="G111" i="30"/>
  <c r="F111" i="30"/>
  <c r="H110" i="30"/>
  <c r="G110" i="30"/>
  <c r="F110" i="30"/>
  <c r="H109" i="30"/>
  <c r="G109" i="30"/>
  <c r="F109" i="30"/>
  <c r="H108" i="30"/>
  <c r="G108" i="30"/>
  <c r="F108" i="30"/>
  <c r="H107" i="30"/>
  <c r="G107" i="30"/>
  <c r="F107" i="30"/>
  <c r="H106" i="30"/>
  <c r="G106" i="30"/>
  <c r="F106" i="30"/>
  <c r="H105" i="30"/>
  <c r="G105" i="30"/>
  <c r="F105" i="30"/>
  <c r="H104" i="30"/>
  <c r="G104" i="30"/>
  <c r="F104" i="30"/>
  <c r="H103" i="30"/>
  <c r="G103" i="30"/>
  <c r="F103" i="30"/>
  <c r="H101" i="30"/>
  <c r="G101" i="30"/>
  <c r="F101" i="30"/>
  <c r="H100" i="30"/>
  <c r="G100" i="30"/>
  <c r="F100" i="30"/>
  <c r="H99" i="30"/>
  <c r="G99" i="30"/>
  <c r="F99" i="30"/>
  <c r="H98" i="30"/>
  <c r="H97" i="30"/>
  <c r="G97" i="30"/>
  <c r="F97" i="30"/>
  <c r="H96" i="30"/>
  <c r="G96" i="30"/>
  <c r="F96" i="30"/>
  <c r="H95" i="30"/>
  <c r="G95" i="30"/>
  <c r="F95" i="30"/>
  <c r="H94" i="30"/>
  <c r="G94" i="30"/>
  <c r="F94" i="30"/>
  <c r="H93" i="30"/>
  <c r="G93" i="30"/>
  <c r="F93" i="30"/>
  <c r="H92" i="30"/>
  <c r="G92" i="30"/>
  <c r="F92" i="30"/>
  <c r="H91" i="30"/>
  <c r="G91" i="30"/>
  <c r="F91" i="30"/>
  <c r="H90" i="30"/>
  <c r="G90" i="30"/>
  <c r="F90" i="30"/>
  <c r="H89" i="30"/>
  <c r="G89" i="30"/>
  <c r="F89" i="30"/>
  <c r="H88" i="30"/>
  <c r="G88" i="30"/>
  <c r="F88" i="30"/>
  <c r="H87" i="30"/>
  <c r="G87" i="30"/>
  <c r="F87" i="30"/>
  <c r="H86" i="30"/>
  <c r="G86" i="30"/>
  <c r="F86" i="30"/>
  <c r="H85" i="30"/>
  <c r="G85" i="30"/>
  <c r="F85" i="30"/>
  <c r="H84" i="30"/>
  <c r="G84" i="30"/>
  <c r="F84" i="30"/>
  <c r="H83" i="30"/>
  <c r="G83" i="30"/>
  <c r="F83" i="30"/>
  <c r="H82" i="30"/>
  <c r="G82" i="30"/>
  <c r="F82" i="30"/>
  <c r="H81" i="30"/>
  <c r="G81" i="30"/>
  <c r="F81" i="30"/>
  <c r="H80" i="30"/>
  <c r="G80" i="30"/>
  <c r="F80" i="30"/>
  <c r="H79" i="30"/>
  <c r="G79" i="30"/>
  <c r="F79" i="30"/>
  <c r="H78" i="30"/>
  <c r="G78" i="30"/>
  <c r="F78" i="30"/>
  <c r="H77" i="30"/>
  <c r="G77" i="30"/>
  <c r="F77" i="30"/>
  <c r="H76" i="30"/>
  <c r="G76" i="30"/>
  <c r="F76" i="30"/>
  <c r="H75" i="30"/>
  <c r="G75" i="30"/>
  <c r="F75" i="30"/>
  <c r="H74" i="30"/>
  <c r="G74" i="30"/>
  <c r="F74" i="30"/>
  <c r="H73" i="30"/>
  <c r="G73" i="30"/>
  <c r="F73" i="30"/>
  <c r="H72" i="30"/>
  <c r="G72" i="30"/>
  <c r="F72" i="30"/>
  <c r="H71" i="30"/>
  <c r="G71" i="30"/>
  <c r="F71" i="30"/>
  <c r="H69" i="30"/>
  <c r="G69" i="30"/>
  <c r="F69" i="30"/>
  <c r="H68" i="30"/>
  <c r="G68" i="30"/>
  <c r="F68" i="30"/>
  <c r="H67" i="30"/>
  <c r="G67" i="30"/>
  <c r="F67" i="30"/>
  <c r="H66" i="30"/>
  <c r="G66" i="30"/>
  <c r="F66" i="30"/>
  <c r="H65" i="30"/>
  <c r="G65" i="30"/>
  <c r="F65" i="30"/>
  <c r="H63" i="30"/>
  <c r="G63" i="30"/>
  <c r="F63" i="30"/>
  <c r="H61" i="30"/>
  <c r="G61" i="30"/>
  <c r="F61" i="30"/>
  <c r="H59" i="30"/>
  <c r="G59" i="30"/>
  <c r="F59" i="30"/>
  <c r="H58" i="30"/>
  <c r="G58" i="30"/>
  <c r="F58" i="30"/>
  <c r="H57" i="30"/>
  <c r="G57" i="30"/>
  <c r="F57" i="30"/>
  <c r="H56" i="30"/>
  <c r="G56" i="30"/>
  <c r="F56" i="30"/>
  <c r="H55" i="30"/>
  <c r="G55" i="30"/>
  <c r="F55" i="30"/>
  <c r="H54" i="30"/>
  <c r="G54" i="30"/>
  <c r="F54" i="30"/>
  <c r="H53" i="30"/>
  <c r="G53" i="30"/>
  <c r="F53" i="30"/>
  <c r="H52" i="30"/>
  <c r="G52" i="30"/>
  <c r="F52" i="30"/>
  <c r="H51" i="30"/>
  <c r="G51" i="30"/>
  <c r="F51" i="30"/>
  <c r="H50" i="30"/>
  <c r="G50" i="30"/>
  <c r="F50" i="30"/>
  <c r="H49" i="30"/>
  <c r="G49" i="30"/>
  <c r="F49" i="30"/>
  <c r="H48" i="30"/>
  <c r="G48" i="30"/>
  <c r="F48" i="30"/>
  <c r="H47" i="30"/>
  <c r="G47" i="30"/>
  <c r="F47" i="30"/>
  <c r="H46" i="30"/>
  <c r="G46" i="30"/>
  <c r="F46" i="30"/>
  <c r="H45" i="30"/>
  <c r="G45" i="30"/>
  <c r="F45" i="30"/>
  <c r="H44" i="30"/>
  <c r="G44" i="30"/>
  <c r="F44" i="30"/>
  <c r="H43" i="30"/>
  <c r="G43" i="30"/>
  <c r="F43" i="30"/>
  <c r="H42" i="30"/>
  <c r="G42" i="30"/>
  <c r="F42" i="30"/>
  <c r="H41" i="30"/>
  <c r="G41" i="30"/>
  <c r="F41" i="30"/>
  <c r="H40" i="30"/>
  <c r="G40" i="30"/>
  <c r="F40" i="30"/>
  <c r="H39" i="30"/>
  <c r="G39" i="30"/>
  <c r="F39" i="30"/>
  <c r="H38" i="30"/>
  <c r="G38" i="30"/>
  <c r="F38" i="30"/>
  <c r="H37" i="30"/>
  <c r="G37" i="30"/>
  <c r="F37" i="30"/>
  <c r="H36" i="30"/>
  <c r="G36" i="30"/>
  <c r="F36" i="30"/>
  <c r="H35" i="30"/>
  <c r="G35" i="30"/>
  <c r="F35" i="30"/>
  <c r="H34" i="30"/>
  <c r="G34" i="30"/>
  <c r="F34" i="30"/>
  <c r="H33" i="30"/>
  <c r="G33" i="30"/>
  <c r="F33" i="30"/>
  <c r="H32" i="30"/>
  <c r="G32" i="30"/>
  <c r="F32" i="30"/>
  <c r="H31" i="30"/>
  <c r="G31" i="30"/>
  <c r="F31" i="30"/>
  <c r="H30" i="30"/>
  <c r="G30" i="30"/>
  <c r="F30" i="30"/>
  <c r="H29" i="30"/>
  <c r="G29" i="30"/>
  <c r="F29" i="30"/>
  <c r="H28" i="30"/>
  <c r="G28" i="30"/>
  <c r="F28" i="30"/>
  <c r="H27" i="30"/>
  <c r="G27" i="30"/>
  <c r="F27" i="30"/>
  <c r="H26" i="30"/>
  <c r="G26" i="30"/>
  <c r="F26" i="30"/>
  <c r="H25" i="30"/>
  <c r="G25" i="30"/>
  <c r="F25" i="30"/>
  <c r="H24" i="30"/>
  <c r="G24" i="30"/>
  <c r="F24" i="30"/>
  <c r="H23" i="30"/>
  <c r="G23" i="30"/>
  <c r="F23" i="30"/>
  <c r="H22" i="30"/>
  <c r="G22" i="30"/>
  <c r="F22" i="30"/>
  <c r="H21" i="30"/>
  <c r="G21" i="30"/>
  <c r="F21" i="30"/>
  <c r="H20" i="30"/>
  <c r="G20" i="30"/>
  <c r="F20" i="30"/>
  <c r="H18" i="30"/>
  <c r="G18" i="30"/>
  <c r="F18" i="30"/>
  <c r="H17" i="30"/>
  <c r="G17" i="30"/>
  <c r="F17" i="30"/>
  <c r="H16" i="30"/>
  <c r="G16" i="30"/>
  <c r="F16" i="30"/>
  <c r="H15" i="30"/>
  <c r="G15" i="30"/>
  <c r="F15" i="30"/>
  <c r="H14" i="30"/>
  <c r="G14" i="30"/>
  <c r="F14" i="30"/>
  <c r="H13" i="30"/>
  <c r="G13" i="30"/>
  <c r="F13" i="30"/>
  <c r="H12" i="30"/>
  <c r="G12" i="30"/>
  <c r="F12" i="30"/>
  <c r="H11" i="30"/>
  <c r="G11" i="30"/>
  <c r="F11" i="30"/>
  <c r="E5" i="30"/>
  <c r="E4" i="30"/>
  <c r="H182" i="29"/>
  <c r="G182" i="29"/>
  <c r="F182" i="29"/>
  <c r="H181" i="29"/>
  <c r="G181" i="29"/>
  <c r="F181" i="29"/>
  <c r="H180" i="29"/>
  <c r="G180" i="29"/>
  <c r="F180" i="29"/>
  <c r="H179" i="29"/>
  <c r="G179" i="29"/>
  <c r="F179" i="29"/>
  <c r="H178" i="29"/>
  <c r="G178" i="29"/>
  <c r="F178" i="29"/>
  <c r="H177" i="29"/>
  <c r="G177" i="29"/>
  <c r="F177" i="29"/>
  <c r="H176" i="29"/>
  <c r="G176" i="29"/>
  <c r="F176" i="29"/>
  <c r="H175" i="29"/>
  <c r="G175" i="29"/>
  <c r="F175" i="29"/>
  <c r="H174" i="29"/>
  <c r="G174" i="29"/>
  <c r="F174" i="29"/>
  <c r="H173" i="29"/>
  <c r="G173" i="29"/>
  <c r="F173" i="29"/>
  <c r="H172" i="29"/>
  <c r="G172" i="29"/>
  <c r="F172" i="29"/>
  <c r="H171" i="29"/>
  <c r="G171" i="29"/>
  <c r="F171" i="29"/>
  <c r="H170" i="29"/>
  <c r="G170" i="29"/>
  <c r="F170" i="29"/>
  <c r="H169" i="29"/>
  <c r="G169" i="29"/>
  <c r="F169" i="29"/>
  <c r="H168" i="29"/>
  <c r="G168" i="29"/>
  <c r="F168" i="29"/>
  <c r="H167" i="29"/>
  <c r="G167" i="29"/>
  <c r="F167" i="29"/>
  <c r="H166" i="29"/>
  <c r="G166" i="29"/>
  <c r="F166" i="29"/>
  <c r="H165" i="29"/>
  <c r="G165" i="29"/>
  <c r="F165" i="29"/>
  <c r="H164" i="29"/>
  <c r="G164" i="29"/>
  <c r="F164" i="29"/>
  <c r="H163" i="29"/>
  <c r="G163" i="29"/>
  <c r="F163" i="29"/>
  <c r="H162" i="29"/>
  <c r="G162" i="29"/>
  <c r="F162" i="29"/>
  <c r="H161" i="29"/>
  <c r="G161" i="29"/>
  <c r="F161" i="29"/>
  <c r="H160" i="29"/>
  <c r="G160" i="29"/>
  <c r="F160" i="29"/>
  <c r="H159" i="29"/>
  <c r="G159" i="29"/>
  <c r="F159" i="29"/>
  <c r="H158" i="29"/>
  <c r="H157" i="29"/>
  <c r="G157" i="29"/>
  <c r="F157" i="29"/>
  <c r="H156" i="29"/>
  <c r="G156" i="29"/>
  <c r="F156" i="29"/>
  <c r="H155" i="29"/>
  <c r="G155" i="29"/>
  <c r="F155" i="29"/>
  <c r="H154" i="29"/>
  <c r="G154" i="29"/>
  <c r="F154" i="29"/>
  <c r="H153" i="29"/>
  <c r="G153" i="29"/>
  <c r="F153" i="29"/>
  <c r="H152" i="29"/>
  <c r="G152" i="29"/>
  <c r="F152" i="29"/>
  <c r="H151" i="29"/>
  <c r="G151" i="29"/>
  <c r="F151" i="29"/>
  <c r="H150" i="29"/>
  <c r="G150" i="29"/>
  <c r="F150" i="29"/>
  <c r="H149" i="29"/>
  <c r="G149" i="29"/>
  <c r="F149" i="29"/>
  <c r="H148" i="29"/>
  <c r="G148" i="29"/>
  <c r="F148" i="29"/>
  <c r="H147" i="29"/>
  <c r="G147" i="29"/>
  <c r="F147" i="29"/>
  <c r="H144" i="29"/>
  <c r="G144" i="29"/>
  <c r="F144" i="29"/>
  <c r="H143" i="29"/>
  <c r="G143" i="29"/>
  <c r="F143" i="29"/>
  <c r="H142" i="29"/>
  <c r="G142" i="29"/>
  <c r="F142" i="29"/>
  <c r="H141" i="29"/>
  <c r="G141" i="29"/>
  <c r="F141" i="29"/>
  <c r="H140" i="29"/>
  <c r="G140" i="29"/>
  <c r="F140" i="29"/>
  <c r="H139" i="29"/>
  <c r="G139" i="29"/>
  <c r="F139" i="29"/>
  <c r="H138" i="29"/>
  <c r="G138" i="29"/>
  <c r="F138" i="29"/>
  <c r="H137" i="29"/>
  <c r="G137" i="29"/>
  <c r="F137" i="29"/>
  <c r="H136" i="29"/>
  <c r="G136" i="29"/>
  <c r="F136" i="29"/>
  <c r="H135" i="29"/>
  <c r="G135" i="29"/>
  <c r="F135" i="29"/>
  <c r="H134" i="29"/>
  <c r="G134" i="29"/>
  <c r="F134" i="29"/>
  <c r="H133" i="29"/>
  <c r="G133" i="29"/>
  <c r="F133" i="29"/>
  <c r="H132" i="29"/>
  <c r="G132" i="29"/>
  <c r="F132" i="29"/>
  <c r="H131" i="29"/>
  <c r="G131" i="29"/>
  <c r="F131" i="29"/>
  <c r="H130" i="29"/>
  <c r="G130" i="29"/>
  <c r="F130" i="29"/>
  <c r="H129" i="29"/>
  <c r="G129" i="29"/>
  <c r="F129" i="29"/>
  <c r="H128" i="29"/>
  <c r="G128" i="29"/>
  <c r="F128" i="29"/>
  <c r="H127" i="29"/>
  <c r="G127" i="29"/>
  <c r="F127" i="29"/>
  <c r="H126" i="29"/>
  <c r="G126" i="29"/>
  <c r="F126" i="29"/>
  <c r="H125" i="29"/>
  <c r="G125" i="29"/>
  <c r="F125" i="29"/>
  <c r="H124" i="29"/>
  <c r="G124" i="29"/>
  <c r="F124" i="29"/>
  <c r="H123" i="29"/>
  <c r="G123" i="29"/>
  <c r="F123" i="29"/>
  <c r="H122" i="29"/>
  <c r="G122" i="29"/>
  <c r="F122" i="29"/>
  <c r="H121" i="29"/>
  <c r="G121" i="29"/>
  <c r="F121" i="29"/>
  <c r="H120" i="29"/>
  <c r="G120" i="29"/>
  <c r="F120" i="29"/>
  <c r="H119" i="29"/>
  <c r="G119" i="29"/>
  <c r="F119" i="29"/>
  <c r="H118" i="29"/>
  <c r="G118" i="29"/>
  <c r="F118" i="29"/>
  <c r="H117" i="29"/>
  <c r="G117" i="29"/>
  <c r="F117" i="29"/>
  <c r="H116" i="29"/>
  <c r="G116" i="29"/>
  <c r="F116" i="29"/>
  <c r="H115" i="29"/>
  <c r="G115" i="29"/>
  <c r="F115" i="29"/>
  <c r="H114" i="29"/>
  <c r="G114" i="29"/>
  <c r="F114" i="29"/>
  <c r="H113" i="29"/>
  <c r="G113" i="29"/>
  <c r="F113" i="29"/>
  <c r="H112" i="29"/>
  <c r="G112" i="29"/>
  <c r="F112" i="29"/>
  <c r="H111" i="29"/>
  <c r="G111" i="29"/>
  <c r="F111" i="29"/>
  <c r="H110" i="29"/>
  <c r="G110" i="29"/>
  <c r="F110" i="29"/>
  <c r="H109" i="29"/>
  <c r="G109" i="29"/>
  <c r="F109" i="29"/>
  <c r="H108" i="29"/>
  <c r="G108" i="29"/>
  <c r="F108" i="29"/>
  <c r="H107" i="29"/>
  <c r="G107" i="29"/>
  <c r="F107" i="29"/>
  <c r="H106" i="29"/>
  <c r="G106" i="29"/>
  <c r="F106" i="29"/>
  <c r="H105" i="29"/>
  <c r="G105" i="29"/>
  <c r="F105" i="29"/>
  <c r="H103" i="29"/>
  <c r="G103" i="29"/>
  <c r="F103" i="29"/>
  <c r="H102" i="29"/>
  <c r="G102" i="29"/>
  <c r="F102" i="29"/>
  <c r="H101" i="29"/>
  <c r="G101" i="29"/>
  <c r="F101" i="29"/>
  <c r="H100" i="29"/>
  <c r="G100" i="29"/>
  <c r="F100" i="29"/>
  <c r="H99" i="29"/>
  <c r="G99" i="29"/>
  <c r="F99" i="29"/>
  <c r="H98" i="29"/>
  <c r="G98" i="29"/>
  <c r="F98" i="29"/>
  <c r="H97" i="29"/>
  <c r="G97" i="29"/>
  <c r="F97" i="29"/>
  <c r="H95" i="29"/>
  <c r="G95" i="29"/>
  <c r="F95" i="29"/>
  <c r="H94" i="29"/>
  <c r="G94" i="29"/>
  <c r="F94" i="29"/>
  <c r="H93" i="29"/>
  <c r="G93" i="29"/>
  <c r="F93" i="29"/>
  <c r="H92" i="29"/>
  <c r="G92" i="29"/>
  <c r="F92" i="29"/>
  <c r="H89" i="29"/>
  <c r="G89" i="29"/>
  <c r="F89" i="29"/>
  <c r="H88" i="29"/>
  <c r="G88" i="29"/>
  <c r="F88" i="29"/>
  <c r="H87" i="29"/>
  <c r="G87" i="29"/>
  <c r="F87" i="29"/>
  <c r="H86" i="29"/>
  <c r="G86" i="29"/>
  <c r="F86" i="29"/>
  <c r="H85" i="29"/>
  <c r="G85" i="29"/>
  <c r="F85" i="29"/>
  <c r="H84" i="29"/>
  <c r="G84" i="29"/>
  <c r="F84" i="29"/>
  <c r="H83" i="29"/>
  <c r="G83" i="29"/>
  <c r="F83" i="29"/>
  <c r="H82" i="29"/>
  <c r="G82" i="29"/>
  <c r="F82" i="29"/>
  <c r="H81" i="29"/>
  <c r="G81" i="29"/>
  <c r="F81" i="29"/>
  <c r="H80" i="29"/>
  <c r="G80" i="29"/>
  <c r="F80" i="29"/>
  <c r="H79" i="29"/>
  <c r="G79" i="29"/>
  <c r="F79" i="29"/>
  <c r="H78" i="29"/>
  <c r="G78" i="29"/>
  <c r="F78" i="29"/>
  <c r="H77" i="29"/>
  <c r="G77" i="29"/>
  <c r="F77" i="29"/>
  <c r="H76" i="29"/>
  <c r="G76" i="29"/>
  <c r="F76" i="29"/>
  <c r="H75" i="29"/>
  <c r="G75" i="29"/>
  <c r="F75" i="29"/>
  <c r="H74" i="29"/>
  <c r="G74" i="29"/>
  <c r="F74" i="29"/>
  <c r="H73" i="29"/>
  <c r="G73" i="29"/>
  <c r="F73" i="29"/>
  <c r="H72" i="29"/>
  <c r="G72" i="29"/>
  <c r="F72" i="29"/>
  <c r="H71" i="29"/>
  <c r="G71" i="29"/>
  <c r="F71" i="29"/>
  <c r="H70" i="29"/>
  <c r="G70" i="29"/>
  <c r="F70" i="29"/>
  <c r="H69" i="29"/>
  <c r="G69" i="29"/>
  <c r="F69" i="29"/>
  <c r="H68" i="29"/>
  <c r="G68" i="29"/>
  <c r="F68" i="29"/>
  <c r="H67" i="29"/>
  <c r="G67" i="29"/>
  <c r="F67" i="29"/>
  <c r="H66" i="29"/>
  <c r="G66" i="29"/>
  <c r="F66" i="29"/>
  <c r="H65" i="29"/>
  <c r="G65" i="29"/>
  <c r="F65" i="29"/>
  <c r="H64" i="29"/>
  <c r="G64" i="29"/>
  <c r="F64" i="29"/>
  <c r="H63" i="29"/>
  <c r="G63" i="29"/>
  <c r="F63" i="29"/>
  <c r="H62" i="29"/>
  <c r="G62" i="29"/>
  <c r="F62" i="29"/>
  <c r="H61" i="29"/>
  <c r="G61" i="29"/>
  <c r="F61" i="29"/>
  <c r="H60" i="29"/>
  <c r="G60" i="29"/>
  <c r="F60" i="29"/>
  <c r="H59" i="29"/>
  <c r="G59" i="29"/>
  <c r="F59" i="29"/>
  <c r="H58" i="29"/>
  <c r="G58" i="29"/>
  <c r="F58" i="29"/>
  <c r="H57" i="29"/>
  <c r="G57" i="29"/>
  <c r="F57" i="29"/>
  <c r="H56" i="29"/>
  <c r="G56" i="29"/>
  <c r="F56" i="29"/>
  <c r="H55" i="29"/>
  <c r="G55" i="29"/>
  <c r="F55" i="29"/>
  <c r="H54" i="29"/>
  <c r="G54" i="29"/>
  <c r="F54" i="29"/>
  <c r="H53" i="29"/>
  <c r="G53" i="29"/>
  <c r="F53" i="29"/>
  <c r="H52" i="29"/>
  <c r="G52" i="29"/>
  <c r="F52" i="29"/>
  <c r="H51" i="29"/>
  <c r="G51" i="29"/>
  <c r="F51" i="29"/>
  <c r="H50" i="29"/>
  <c r="G50" i="29"/>
  <c r="F50" i="29"/>
  <c r="H49" i="29"/>
  <c r="G49" i="29"/>
  <c r="F49" i="29"/>
  <c r="H48" i="29"/>
  <c r="G48" i="29"/>
  <c r="F48" i="29"/>
  <c r="H47" i="29"/>
  <c r="G47" i="29"/>
  <c r="F47" i="29"/>
  <c r="H46" i="29"/>
  <c r="G46" i="29"/>
  <c r="F46" i="29"/>
  <c r="H45" i="29"/>
  <c r="G45" i="29"/>
  <c r="F45" i="29"/>
  <c r="H44" i="29"/>
  <c r="G44" i="29"/>
  <c r="F44" i="29"/>
  <c r="H43" i="29"/>
  <c r="G43" i="29"/>
  <c r="F43" i="29"/>
  <c r="H42" i="29"/>
  <c r="G42" i="29"/>
  <c r="F42" i="29"/>
  <c r="H40" i="29"/>
  <c r="G40" i="29"/>
  <c r="F40" i="29"/>
  <c r="H39" i="29"/>
  <c r="G39" i="29"/>
  <c r="F39" i="29"/>
  <c r="H38" i="29"/>
  <c r="G38" i="29"/>
  <c r="F38" i="29"/>
  <c r="H37" i="29"/>
  <c r="G37" i="29"/>
  <c r="F37" i="29"/>
  <c r="H36" i="29"/>
  <c r="G36" i="29"/>
  <c r="F36" i="29"/>
  <c r="H35" i="29"/>
  <c r="G35" i="29"/>
  <c r="F35" i="29"/>
  <c r="H34" i="29"/>
  <c r="G34" i="29"/>
  <c r="F34" i="29"/>
  <c r="H33" i="29"/>
  <c r="G33" i="29"/>
  <c r="F33" i="29"/>
  <c r="H32" i="29"/>
  <c r="G32" i="29"/>
  <c r="F32" i="29"/>
  <c r="H31" i="29"/>
  <c r="G31" i="29"/>
  <c r="F31" i="29"/>
  <c r="H30" i="29"/>
  <c r="G30" i="29"/>
  <c r="F30" i="29"/>
  <c r="H29" i="29"/>
  <c r="G29" i="29"/>
  <c r="F29" i="29"/>
  <c r="H28" i="29"/>
  <c r="G28" i="29"/>
  <c r="F28" i="29"/>
  <c r="H27" i="29"/>
  <c r="G27" i="29"/>
  <c r="F27" i="29"/>
  <c r="H26" i="29"/>
  <c r="G26" i="29"/>
  <c r="F26" i="29"/>
  <c r="H25" i="29"/>
  <c r="G25" i="29"/>
  <c r="F25" i="29"/>
  <c r="H24" i="29"/>
  <c r="G24" i="29"/>
  <c r="F24" i="29"/>
  <c r="H23" i="29"/>
  <c r="G23" i="29"/>
  <c r="F23" i="29"/>
  <c r="H22" i="29"/>
  <c r="G22" i="29"/>
  <c r="F22" i="29"/>
  <c r="H21" i="29"/>
  <c r="G21" i="29"/>
  <c r="F21" i="29"/>
  <c r="H20" i="29"/>
  <c r="G20" i="29"/>
  <c r="F20" i="29"/>
  <c r="H19" i="29"/>
  <c r="G19" i="29"/>
  <c r="F19" i="29"/>
  <c r="H18" i="29"/>
  <c r="G18" i="29"/>
  <c r="F18" i="29"/>
  <c r="H17" i="29"/>
  <c r="G17" i="29"/>
  <c r="F17" i="29"/>
  <c r="H16" i="29"/>
  <c r="G16" i="29"/>
  <c r="F16" i="29"/>
  <c r="H15" i="29"/>
  <c r="G15" i="29"/>
  <c r="F15" i="29"/>
  <c r="H14" i="29"/>
  <c r="G14" i="29"/>
  <c r="F14" i="29"/>
  <c r="H13" i="29"/>
  <c r="G13" i="29"/>
  <c r="F13" i="29"/>
  <c r="H12" i="29"/>
  <c r="G12" i="29"/>
  <c r="F12" i="29"/>
  <c r="H11" i="29"/>
  <c r="G11" i="29"/>
  <c r="F11" i="29"/>
  <c r="E5" i="29"/>
  <c r="E4" i="29"/>
  <c r="E158" i="28"/>
  <c r="F158" i="28" s="1"/>
  <c r="F158" i="29"/>
  <c r="G158" i="29"/>
  <c r="H182" i="28"/>
  <c r="G182" i="28"/>
  <c r="F182" i="28"/>
  <c r="H181" i="28"/>
  <c r="G181" i="28"/>
  <c r="F181" i="28"/>
  <c r="H180" i="28"/>
  <c r="G180" i="28"/>
  <c r="F180" i="28"/>
  <c r="H179" i="28"/>
  <c r="G179" i="28"/>
  <c r="F179" i="28"/>
  <c r="H178" i="28"/>
  <c r="G178" i="28"/>
  <c r="F178" i="28"/>
  <c r="H177" i="28"/>
  <c r="G177" i="28"/>
  <c r="F177" i="28"/>
  <c r="H176" i="28"/>
  <c r="G176" i="28"/>
  <c r="F176" i="28"/>
  <c r="H175" i="28"/>
  <c r="G175" i="28"/>
  <c r="F175" i="28"/>
  <c r="H174" i="28"/>
  <c r="G174" i="28"/>
  <c r="F174" i="28"/>
  <c r="H173" i="28"/>
  <c r="G173" i="28"/>
  <c r="F173" i="28"/>
  <c r="H172" i="28"/>
  <c r="G172" i="28"/>
  <c r="F172" i="28"/>
  <c r="H171" i="28"/>
  <c r="G171" i="28"/>
  <c r="F171" i="28"/>
  <c r="H170" i="28"/>
  <c r="G170" i="28"/>
  <c r="F170" i="28"/>
  <c r="H169" i="28"/>
  <c r="G169" i="28"/>
  <c r="F169" i="28"/>
  <c r="H168" i="28"/>
  <c r="G168" i="28"/>
  <c r="F168" i="28"/>
  <c r="H167" i="28"/>
  <c r="G167" i="28"/>
  <c r="F167" i="28"/>
  <c r="H166" i="28"/>
  <c r="G166" i="28"/>
  <c r="F166" i="28"/>
  <c r="H165" i="28"/>
  <c r="G165" i="28"/>
  <c r="F165" i="28"/>
  <c r="H164" i="28"/>
  <c r="G164" i="28"/>
  <c r="F164" i="28"/>
  <c r="H163" i="28"/>
  <c r="G163" i="28"/>
  <c r="F163" i="28"/>
  <c r="H162" i="28"/>
  <c r="G162" i="28"/>
  <c r="F162" i="28"/>
  <c r="H161" i="28"/>
  <c r="G161" i="28"/>
  <c r="F161" i="28"/>
  <c r="H160" i="28"/>
  <c r="G160" i="28"/>
  <c r="F160" i="28"/>
  <c r="H159" i="28"/>
  <c r="G159" i="28"/>
  <c r="F159" i="28"/>
  <c r="H157" i="28"/>
  <c r="G157" i="28"/>
  <c r="F157" i="28"/>
  <c r="H156" i="28"/>
  <c r="G156" i="28"/>
  <c r="F156" i="28"/>
  <c r="H155" i="28"/>
  <c r="G155" i="28"/>
  <c r="F155" i="28"/>
  <c r="H154" i="28"/>
  <c r="G154" i="28"/>
  <c r="F154" i="28"/>
  <c r="H153" i="28"/>
  <c r="G153" i="28"/>
  <c r="F153" i="28"/>
  <c r="H152" i="28"/>
  <c r="G152" i="28"/>
  <c r="F152" i="28"/>
  <c r="H151" i="28"/>
  <c r="G151" i="28"/>
  <c r="F151" i="28"/>
  <c r="H150" i="28"/>
  <c r="G150" i="28"/>
  <c r="F150" i="28"/>
  <c r="H149" i="28"/>
  <c r="G149" i="28"/>
  <c r="F149" i="28"/>
  <c r="H148" i="28"/>
  <c r="G148" i="28"/>
  <c r="F148" i="28"/>
  <c r="H147" i="28"/>
  <c r="G147" i="28"/>
  <c r="F147" i="28"/>
  <c r="H146" i="28"/>
  <c r="G146" i="28"/>
  <c r="F146" i="28"/>
  <c r="H145" i="28"/>
  <c r="G145" i="28"/>
  <c r="F145" i="28"/>
  <c r="H144" i="28"/>
  <c r="G144" i="28"/>
  <c r="F144" i="28"/>
  <c r="H143" i="28"/>
  <c r="G143" i="28"/>
  <c r="F143" i="28"/>
  <c r="H142" i="28"/>
  <c r="G142" i="28"/>
  <c r="F142" i="28"/>
  <c r="H141" i="28"/>
  <c r="G141" i="28"/>
  <c r="F141" i="28"/>
  <c r="H140" i="28"/>
  <c r="G140" i="28"/>
  <c r="F140" i="28"/>
  <c r="H139" i="28"/>
  <c r="G139" i="28"/>
  <c r="F139" i="28"/>
  <c r="H138" i="28"/>
  <c r="G138" i="28"/>
  <c r="F138" i="28"/>
  <c r="H137" i="28"/>
  <c r="G137" i="28"/>
  <c r="F137" i="28"/>
  <c r="H136" i="28"/>
  <c r="G136" i="28"/>
  <c r="F136" i="28"/>
  <c r="H135" i="28"/>
  <c r="G135" i="28"/>
  <c r="F135" i="28"/>
  <c r="H134" i="28"/>
  <c r="G134" i="28"/>
  <c r="F134" i="28"/>
  <c r="H133" i="28"/>
  <c r="G133" i="28"/>
  <c r="F133" i="28"/>
  <c r="H132" i="28"/>
  <c r="G132" i="28"/>
  <c r="F132" i="28"/>
  <c r="H131" i="28"/>
  <c r="G131" i="28"/>
  <c r="F131" i="28"/>
  <c r="H130" i="28"/>
  <c r="G130" i="28"/>
  <c r="F130" i="28"/>
  <c r="H129" i="28"/>
  <c r="G129" i="28"/>
  <c r="F129" i="28"/>
  <c r="H128" i="28"/>
  <c r="G128" i="28"/>
  <c r="F128" i="28"/>
  <c r="H127" i="28"/>
  <c r="G127" i="28"/>
  <c r="F127" i="28"/>
  <c r="H126" i="28"/>
  <c r="G126" i="28"/>
  <c r="F126" i="28"/>
  <c r="H125" i="28"/>
  <c r="G125" i="28"/>
  <c r="F125" i="28"/>
  <c r="H124" i="28"/>
  <c r="G124" i="28"/>
  <c r="F124" i="28"/>
  <c r="H123" i="28"/>
  <c r="G123" i="28"/>
  <c r="F123" i="28"/>
  <c r="H122" i="28"/>
  <c r="G122" i="28"/>
  <c r="F122" i="28"/>
  <c r="H121" i="28"/>
  <c r="G121" i="28"/>
  <c r="F121" i="28"/>
  <c r="H120" i="28"/>
  <c r="G120" i="28"/>
  <c r="F120" i="28"/>
  <c r="H119" i="28"/>
  <c r="G119" i="28"/>
  <c r="F119" i="28"/>
  <c r="H118" i="28"/>
  <c r="G118" i="28"/>
  <c r="F118" i="28"/>
  <c r="H117" i="28"/>
  <c r="G117" i="28"/>
  <c r="F117" i="28"/>
  <c r="H116" i="28"/>
  <c r="G116" i="28"/>
  <c r="F116" i="28"/>
  <c r="H115" i="28"/>
  <c r="G115" i="28"/>
  <c r="F115" i="28"/>
  <c r="H114" i="28"/>
  <c r="G114" i="28"/>
  <c r="F114" i="28"/>
  <c r="H113" i="28"/>
  <c r="G113" i="28"/>
  <c r="F113" i="28"/>
  <c r="H112" i="28"/>
  <c r="G112" i="28"/>
  <c r="F112" i="28"/>
  <c r="H111" i="28"/>
  <c r="G111" i="28"/>
  <c r="F111" i="28"/>
  <c r="H110" i="28"/>
  <c r="G110" i="28"/>
  <c r="F110" i="28"/>
  <c r="H109" i="28"/>
  <c r="G109" i="28"/>
  <c r="F109" i="28"/>
  <c r="H108" i="28"/>
  <c r="G108" i="28"/>
  <c r="F108" i="28"/>
  <c r="H107" i="28"/>
  <c r="G107" i="28"/>
  <c r="F107" i="28"/>
  <c r="H106" i="28"/>
  <c r="G106" i="28"/>
  <c r="F106" i="28"/>
  <c r="H105" i="28"/>
  <c r="G105" i="28"/>
  <c r="F105" i="28"/>
  <c r="H104" i="28"/>
  <c r="G104" i="28"/>
  <c r="F104" i="28"/>
  <c r="H103" i="28"/>
  <c r="G103" i="28"/>
  <c r="F103" i="28"/>
  <c r="H102" i="28"/>
  <c r="G102" i="28"/>
  <c r="F102" i="28"/>
  <c r="H101" i="28"/>
  <c r="G101" i="28"/>
  <c r="F101" i="28"/>
  <c r="H100" i="28"/>
  <c r="G100" i="28"/>
  <c r="F100" i="28"/>
  <c r="H99" i="28"/>
  <c r="G99" i="28"/>
  <c r="F99" i="28"/>
  <c r="H98" i="28"/>
  <c r="G98" i="28"/>
  <c r="F98" i="28"/>
  <c r="H97" i="28"/>
  <c r="G97" i="28"/>
  <c r="F97" i="28"/>
  <c r="H96" i="28"/>
  <c r="G96" i="28"/>
  <c r="F96" i="28"/>
  <c r="H95" i="28"/>
  <c r="G95" i="28"/>
  <c r="F95" i="28"/>
  <c r="H94" i="28"/>
  <c r="G94" i="28"/>
  <c r="F94" i="28"/>
  <c r="H93" i="28"/>
  <c r="G93" i="28"/>
  <c r="F93" i="28"/>
  <c r="H92" i="28"/>
  <c r="G92" i="28"/>
  <c r="F92" i="28"/>
  <c r="H91" i="28"/>
  <c r="G91" i="28"/>
  <c r="F91" i="28"/>
  <c r="H90" i="28"/>
  <c r="G90" i="28"/>
  <c r="F90" i="28"/>
  <c r="H89" i="28"/>
  <c r="G89" i="28"/>
  <c r="F89" i="28"/>
  <c r="H88" i="28"/>
  <c r="G88" i="28"/>
  <c r="F88" i="28"/>
  <c r="H87" i="28"/>
  <c r="G87" i="28"/>
  <c r="F87" i="28"/>
  <c r="H86" i="28"/>
  <c r="G86" i="28"/>
  <c r="F86" i="28"/>
  <c r="H85" i="28"/>
  <c r="G85" i="28"/>
  <c r="F85" i="28"/>
  <c r="H84" i="28"/>
  <c r="G84" i="28"/>
  <c r="F84" i="28"/>
  <c r="H83" i="28"/>
  <c r="G83" i="28"/>
  <c r="F83" i="28"/>
  <c r="H82" i="28"/>
  <c r="G82" i="28"/>
  <c r="F82" i="28"/>
  <c r="H81" i="28"/>
  <c r="G81" i="28"/>
  <c r="F81" i="28"/>
  <c r="H80" i="28"/>
  <c r="G80" i="28"/>
  <c r="F80" i="28"/>
  <c r="H79" i="28"/>
  <c r="G79" i="28"/>
  <c r="F79" i="28"/>
  <c r="H78" i="28"/>
  <c r="G78" i="28"/>
  <c r="F78" i="28"/>
  <c r="H77" i="28"/>
  <c r="G77" i="28"/>
  <c r="F77" i="28"/>
  <c r="H76" i="28"/>
  <c r="G76" i="28"/>
  <c r="F76" i="28"/>
  <c r="H75" i="28"/>
  <c r="G75" i="28"/>
  <c r="F75" i="28"/>
  <c r="H74" i="28"/>
  <c r="G74" i="28"/>
  <c r="F74" i="28"/>
  <c r="H73" i="28"/>
  <c r="G73" i="28"/>
  <c r="F73" i="28"/>
  <c r="H72" i="28"/>
  <c r="G72" i="28"/>
  <c r="F72" i="28"/>
  <c r="H71" i="28"/>
  <c r="G71" i="28"/>
  <c r="F71" i="28"/>
  <c r="H70" i="28"/>
  <c r="G70" i="28"/>
  <c r="F70" i="28"/>
  <c r="H69" i="28"/>
  <c r="G69" i="28"/>
  <c r="F69" i="28"/>
  <c r="H68" i="28"/>
  <c r="G68" i="28"/>
  <c r="F68" i="28"/>
  <c r="H67" i="28"/>
  <c r="G67" i="28"/>
  <c r="F67" i="28"/>
  <c r="H66" i="28"/>
  <c r="G66" i="28"/>
  <c r="F66" i="28"/>
  <c r="H65" i="28"/>
  <c r="G65" i="28"/>
  <c r="F65" i="28"/>
  <c r="H64" i="28"/>
  <c r="G64" i="28"/>
  <c r="F64" i="28"/>
  <c r="H63" i="28"/>
  <c r="G63" i="28"/>
  <c r="F63" i="28"/>
  <c r="H62" i="28"/>
  <c r="G62" i="28"/>
  <c r="F62" i="28"/>
  <c r="H61" i="28"/>
  <c r="G61" i="28"/>
  <c r="F61" i="28"/>
  <c r="H60" i="28"/>
  <c r="G60" i="28"/>
  <c r="F60" i="28"/>
  <c r="H59" i="28"/>
  <c r="G59" i="28"/>
  <c r="F59" i="28"/>
  <c r="H58" i="28"/>
  <c r="G58" i="28"/>
  <c r="F58" i="28"/>
  <c r="H57" i="28"/>
  <c r="G57" i="28"/>
  <c r="F57" i="28"/>
  <c r="H56" i="28"/>
  <c r="G56" i="28"/>
  <c r="F56" i="28"/>
  <c r="H55" i="28"/>
  <c r="G55" i="28"/>
  <c r="F55" i="28"/>
  <c r="H54" i="28"/>
  <c r="G54" i="28"/>
  <c r="F54" i="28"/>
  <c r="H53" i="28"/>
  <c r="G53" i="28"/>
  <c r="F53" i="28"/>
  <c r="H52" i="28"/>
  <c r="G52" i="28"/>
  <c r="F52" i="28"/>
  <c r="H51" i="28"/>
  <c r="G51" i="28"/>
  <c r="F51" i="28"/>
  <c r="H50" i="28"/>
  <c r="G50" i="28"/>
  <c r="F50" i="28"/>
  <c r="H49" i="28"/>
  <c r="G49" i="28"/>
  <c r="F49" i="28"/>
  <c r="H48" i="28"/>
  <c r="G48" i="28"/>
  <c r="F48" i="28"/>
  <c r="H47" i="28"/>
  <c r="G47" i="28"/>
  <c r="F47" i="28"/>
  <c r="H46" i="28"/>
  <c r="G46" i="28"/>
  <c r="F46" i="28"/>
  <c r="H45" i="28"/>
  <c r="G45" i="28"/>
  <c r="F45" i="28"/>
  <c r="H44" i="28"/>
  <c r="G44" i="28"/>
  <c r="F44" i="28"/>
  <c r="H43" i="28"/>
  <c r="G43" i="28"/>
  <c r="F43" i="28"/>
  <c r="H42" i="28"/>
  <c r="G42" i="28"/>
  <c r="F42" i="28"/>
  <c r="H41" i="28"/>
  <c r="G41" i="28"/>
  <c r="F41" i="28"/>
  <c r="H40" i="28"/>
  <c r="G40" i="28"/>
  <c r="F40" i="28"/>
  <c r="H39" i="28"/>
  <c r="G39" i="28"/>
  <c r="F39" i="28"/>
  <c r="H38" i="28"/>
  <c r="G38" i="28"/>
  <c r="F38" i="28"/>
  <c r="H37" i="28"/>
  <c r="G37" i="28"/>
  <c r="F37" i="28"/>
  <c r="H36" i="28"/>
  <c r="G36" i="28"/>
  <c r="F36" i="28"/>
  <c r="H35" i="28"/>
  <c r="G35" i="28"/>
  <c r="F35" i="28"/>
  <c r="H34" i="28"/>
  <c r="G34" i="28"/>
  <c r="F34" i="28"/>
  <c r="H33" i="28"/>
  <c r="G33" i="28"/>
  <c r="F33" i="28"/>
  <c r="H32" i="28"/>
  <c r="G32" i="28"/>
  <c r="F32" i="28"/>
  <c r="H31" i="28"/>
  <c r="G31" i="28"/>
  <c r="F31" i="28"/>
  <c r="H30" i="28"/>
  <c r="G30" i="28"/>
  <c r="F30" i="28"/>
  <c r="H29" i="28"/>
  <c r="G29" i="28"/>
  <c r="F29" i="28"/>
  <c r="H28" i="28"/>
  <c r="G28" i="28"/>
  <c r="F28" i="28"/>
  <c r="H27" i="28"/>
  <c r="G27" i="28"/>
  <c r="F27" i="28"/>
  <c r="H26" i="28"/>
  <c r="G26" i="28"/>
  <c r="F26" i="28"/>
  <c r="H25" i="28"/>
  <c r="G25" i="28"/>
  <c r="F25" i="28"/>
  <c r="H24" i="28"/>
  <c r="G24" i="28"/>
  <c r="F24" i="28"/>
  <c r="H23" i="28"/>
  <c r="G23" i="28"/>
  <c r="F23" i="28"/>
  <c r="H22" i="28"/>
  <c r="G22" i="28"/>
  <c r="F22" i="28"/>
  <c r="H21" i="28"/>
  <c r="G21" i="28"/>
  <c r="F21" i="28"/>
  <c r="H20" i="28"/>
  <c r="G20" i="28"/>
  <c r="F20" i="28"/>
  <c r="H19" i="28"/>
  <c r="G19" i="28"/>
  <c r="F19" i="28"/>
  <c r="H18" i="28"/>
  <c r="G18" i="28"/>
  <c r="F18" i="28"/>
  <c r="H17" i="28"/>
  <c r="G17" i="28"/>
  <c r="F17" i="28"/>
  <c r="H16" i="28"/>
  <c r="G16" i="28"/>
  <c r="F16" i="28"/>
  <c r="H15" i="28"/>
  <c r="G15" i="28"/>
  <c r="F15" i="28"/>
  <c r="H14" i="28"/>
  <c r="G14" i="28"/>
  <c r="F14" i="28"/>
  <c r="H13" i="28"/>
  <c r="G13" i="28"/>
  <c r="F13" i="28"/>
  <c r="H12" i="28"/>
  <c r="G12" i="28"/>
  <c r="F12" i="28"/>
  <c r="H11" i="28"/>
  <c r="G11" i="28"/>
  <c r="F11" i="28"/>
  <c r="E5" i="28"/>
  <c r="E4" i="28"/>
  <c r="E4" i="22"/>
  <c r="E5" i="22"/>
  <c r="F11" i="22"/>
  <c r="G11" i="22"/>
  <c r="H11" i="22"/>
  <c r="F12" i="22"/>
  <c r="G12" i="22"/>
  <c r="H12" i="22"/>
  <c r="F13" i="22"/>
  <c r="G13" i="22"/>
  <c r="H13" i="22"/>
  <c r="F14" i="22"/>
  <c r="G14" i="22"/>
  <c r="H14" i="22"/>
  <c r="F15" i="22"/>
  <c r="G15" i="22"/>
  <c r="H15" i="22"/>
  <c r="F16" i="22"/>
  <c r="G16" i="22"/>
  <c r="H16" i="22"/>
  <c r="F17" i="22"/>
  <c r="G17" i="22"/>
  <c r="H17" i="22"/>
  <c r="F18" i="22"/>
  <c r="G18" i="22"/>
  <c r="H18" i="22"/>
  <c r="F19" i="22"/>
  <c r="G19" i="22"/>
  <c r="H19" i="22"/>
  <c r="F20" i="22"/>
  <c r="G20" i="22"/>
  <c r="H20" i="22"/>
  <c r="F21" i="22"/>
  <c r="G21" i="22"/>
  <c r="H21" i="22"/>
  <c r="F22" i="22"/>
  <c r="G22" i="22"/>
  <c r="H22" i="22"/>
  <c r="F23" i="22"/>
  <c r="G23" i="22"/>
  <c r="H23" i="22"/>
  <c r="F24" i="22"/>
  <c r="G24" i="22"/>
  <c r="H24" i="22"/>
  <c r="F25" i="22"/>
  <c r="G25" i="22"/>
  <c r="H25" i="22"/>
  <c r="F26" i="22"/>
  <c r="G26" i="22"/>
  <c r="H26" i="22"/>
  <c r="F27" i="22"/>
  <c r="G27" i="22"/>
  <c r="H27" i="22"/>
  <c r="F28" i="22"/>
  <c r="G28" i="22"/>
  <c r="H28" i="22"/>
  <c r="F29" i="22"/>
  <c r="G29" i="22"/>
  <c r="H29" i="22"/>
  <c r="F30" i="22"/>
  <c r="G30" i="22"/>
  <c r="H30" i="22"/>
  <c r="F31" i="22"/>
  <c r="G31" i="22"/>
  <c r="H31" i="22"/>
  <c r="F32" i="22"/>
  <c r="G32" i="22"/>
  <c r="H32" i="22"/>
  <c r="F33" i="22"/>
  <c r="G33" i="22"/>
  <c r="H33" i="22"/>
  <c r="F34" i="22"/>
  <c r="G34" i="22"/>
  <c r="H34" i="22"/>
  <c r="F35" i="22"/>
  <c r="G35" i="22"/>
  <c r="H35" i="22"/>
  <c r="F36" i="22"/>
  <c r="G36" i="22"/>
  <c r="H36" i="22"/>
  <c r="F37" i="22"/>
  <c r="G37" i="22"/>
  <c r="H37" i="22"/>
  <c r="F38" i="22"/>
  <c r="G38" i="22"/>
  <c r="H38" i="22"/>
  <c r="F39" i="22"/>
  <c r="G39" i="22"/>
  <c r="H39" i="22"/>
  <c r="F40" i="22"/>
  <c r="G40" i="22"/>
  <c r="H40" i="22"/>
  <c r="F41" i="22"/>
  <c r="G41" i="22"/>
  <c r="H41" i="22"/>
  <c r="F42" i="22"/>
  <c r="G42" i="22"/>
  <c r="H42" i="22"/>
  <c r="F43" i="22"/>
  <c r="G43" i="22"/>
  <c r="H43" i="22"/>
  <c r="F44" i="22"/>
  <c r="G44" i="22"/>
  <c r="H44" i="22"/>
  <c r="F45" i="22"/>
  <c r="G45" i="22"/>
  <c r="H45" i="22"/>
  <c r="F46" i="22"/>
  <c r="G46" i="22"/>
  <c r="H46" i="22"/>
  <c r="F47" i="22"/>
  <c r="G47" i="22"/>
  <c r="H47" i="22"/>
  <c r="F48" i="22"/>
  <c r="G48" i="22"/>
  <c r="H48" i="22"/>
  <c r="F49" i="22"/>
  <c r="G49" i="22"/>
  <c r="H49" i="22"/>
  <c r="F50" i="22"/>
  <c r="G50" i="22"/>
  <c r="H50" i="22"/>
  <c r="F51" i="22"/>
  <c r="G51" i="22"/>
  <c r="H51" i="22"/>
  <c r="F52" i="22"/>
  <c r="G52" i="22"/>
  <c r="H52" i="22"/>
  <c r="F53" i="22"/>
  <c r="G53" i="22"/>
  <c r="H53" i="22"/>
  <c r="F54" i="22"/>
  <c r="G54" i="22"/>
  <c r="H54" i="22"/>
  <c r="F55" i="22"/>
  <c r="G55" i="22"/>
  <c r="H55" i="22"/>
  <c r="F56" i="22"/>
  <c r="G56" i="22"/>
  <c r="H56" i="22"/>
  <c r="F57" i="22"/>
  <c r="G57" i="22"/>
  <c r="H57" i="22"/>
  <c r="F58" i="22"/>
  <c r="G58" i="22"/>
  <c r="H58" i="22"/>
  <c r="F59" i="22"/>
  <c r="G59" i="22"/>
  <c r="H59" i="22"/>
  <c r="E60" i="22"/>
  <c r="G60" i="22" s="1"/>
  <c r="F61" i="22"/>
  <c r="G61" i="22"/>
  <c r="H61" i="22"/>
  <c r="F62" i="22"/>
  <c r="G62" i="22"/>
  <c r="H62" i="22"/>
  <c r="F63" i="22"/>
  <c r="G63" i="22"/>
  <c r="H63" i="22"/>
  <c r="F64" i="22"/>
  <c r="G64" i="22"/>
  <c r="H64" i="22"/>
  <c r="F65" i="22"/>
  <c r="G65" i="22"/>
  <c r="H65" i="22"/>
  <c r="F66" i="22"/>
  <c r="G66" i="22"/>
  <c r="H66" i="22"/>
  <c r="F67" i="22"/>
  <c r="G67" i="22"/>
  <c r="H67" i="22"/>
  <c r="F68" i="22"/>
  <c r="G68" i="22"/>
  <c r="H68" i="22"/>
  <c r="F69" i="22"/>
  <c r="G69" i="22"/>
  <c r="H69" i="22"/>
  <c r="E70" i="22"/>
  <c r="H70" i="22" s="1"/>
  <c r="F71" i="22"/>
  <c r="G71" i="22"/>
  <c r="H71" i="22"/>
  <c r="F72" i="22"/>
  <c r="G72" i="22"/>
  <c r="H72" i="22"/>
  <c r="F73" i="22"/>
  <c r="G73" i="22"/>
  <c r="H73" i="22"/>
  <c r="F74" i="22"/>
  <c r="G74" i="22"/>
  <c r="H74" i="22"/>
  <c r="F75" i="22"/>
  <c r="G75" i="22"/>
  <c r="H75" i="22"/>
  <c r="F76" i="22"/>
  <c r="G76" i="22"/>
  <c r="H76" i="22"/>
  <c r="F77" i="22"/>
  <c r="G77" i="22"/>
  <c r="H77" i="22"/>
  <c r="F78" i="22"/>
  <c r="G78" i="22"/>
  <c r="H78" i="22"/>
  <c r="F79" i="22"/>
  <c r="G79" i="22"/>
  <c r="H79" i="22"/>
  <c r="F80" i="22"/>
  <c r="G80" i="22"/>
  <c r="H80" i="22"/>
  <c r="F81" i="22"/>
  <c r="G81" i="22"/>
  <c r="H81" i="22"/>
  <c r="F82" i="22"/>
  <c r="G82" i="22"/>
  <c r="H82" i="22"/>
  <c r="F83" i="22"/>
  <c r="G83" i="22"/>
  <c r="H83" i="22"/>
  <c r="F84" i="22"/>
  <c r="G84" i="22"/>
  <c r="H84" i="22"/>
  <c r="F85" i="22"/>
  <c r="G85" i="22"/>
  <c r="H85" i="22"/>
  <c r="F86" i="22"/>
  <c r="G86" i="22"/>
  <c r="H86" i="22"/>
  <c r="F87" i="22"/>
  <c r="G87" i="22"/>
  <c r="H87" i="22"/>
  <c r="F88" i="22"/>
  <c r="G88" i="22"/>
  <c r="H88" i="22"/>
  <c r="F89" i="22"/>
  <c r="G89" i="22"/>
  <c r="H89" i="22"/>
  <c r="F90" i="22"/>
  <c r="G90" i="22"/>
  <c r="H90" i="22"/>
  <c r="F91" i="22"/>
  <c r="G91" i="22"/>
  <c r="H91" i="22"/>
  <c r="F92" i="22"/>
  <c r="G92" i="22"/>
  <c r="H92" i="22"/>
  <c r="F93" i="22"/>
  <c r="G93" i="22"/>
  <c r="H93" i="22"/>
  <c r="F94" i="22"/>
  <c r="G94" i="22"/>
  <c r="H94" i="22"/>
  <c r="F95" i="22"/>
  <c r="G95" i="22"/>
  <c r="H95" i="22"/>
  <c r="F96" i="22"/>
  <c r="G96" i="22"/>
  <c r="H96" i="22"/>
  <c r="F97" i="22"/>
  <c r="G97" i="22"/>
  <c r="H97" i="22"/>
  <c r="F98" i="22"/>
  <c r="G98" i="22"/>
  <c r="H98" i="22"/>
  <c r="F99" i="22"/>
  <c r="G99" i="22"/>
  <c r="H99" i="22"/>
  <c r="F100" i="22"/>
  <c r="G100" i="22"/>
  <c r="H100" i="22"/>
  <c r="F101" i="22"/>
  <c r="G101" i="22"/>
  <c r="H101" i="22"/>
  <c r="F102" i="22"/>
  <c r="G102" i="22"/>
  <c r="H102" i="22"/>
  <c r="F103" i="22"/>
  <c r="G103" i="22"/>
  <c r="H103" i="22"/>
  <c r="F104" i="22"/>
  <c r="G104" i="22"/>
  <c r="H104" i="22"/>
  <c r="F105" i="22"/>
  <c r="G105" i="22"/>
  <c r="H105" i="22"/>
  <c r="F106" i="22"/>
  <c r="G106" i="22"/>
  <c r="H106" i="22"/>
  <c r="F107" i="22"/>
  <c r="G107" i="22"/>
  <c r="H107" i="22"/>
  <c r="F108" i="22"/>
  <c r="G108" i="22"/>
  <c r="H108" i="22"/>
  <c r="F109" i="22"/>
  <c r="G109" i="22"/>
  <c r="H109" i="22"/>
  <c r="E110" i="22"/>
  <c r="F110" i="22" s="1"/>
  <c r="F111" i="22"/>
  <c r="G111" i="22"/>
  <c r="H111" i="22"/>
  <c r="F112" i="22"/>
  <c r="G112" i="22"/>
  <c r="H112" i="22"/>
  <c r="F113" i="22"/>
  <c r="G113" i="22"/>
  <c r="H113" i="22"/>
  <c r="F114" i="22"/>
  <c r="G114" i="22"/>
  <c r="H114" i="22"/>
  <c r="F115" i="22"/>
  <c r="G115" i="22"/>
  <c r="H115" i="22"/>
  <c r="E116" i="22"/>
  <c r="G116" i="22" s="1"/>
  <c r="F117" i="22"/>
  <c r="G117" i="22"/>
  <c r="H117" i="22"/>
  <c r="F118" i="22"/>
  <c r="G118" i="22"/>
  <c r="H118" i="22"/>
  <c r="F119" i="22"/>
  <c r="G119" i="22"/>
  <c r="H119" i="22"/>
  <c r="F120" i="22"/>
  <c r="G120" i="22"/>
  <c r="H120" i="22"/>
  <c r="F121" i="22"/>
  <c r="G121" i="22"/>
  <c r="H121" i="22"/>
  <c r="F122" i="22"/>
  <c r="G122" i="22"/>
  <c r="H122" i="22"/>
  <c r="F123" i="22"/>
  <c r="G123" i="22"/>
  <c r="H123" i="22"/>
  <c r="F124" i="22"/>
  <c r="G124" i="22"/>
  <c r="H124" i="22"/>
  <c r="F125" i="22"/>
  <c r="G125" i="22"/>
  <c r="H125" i="22"/>
  <c r="F126" i="22"/>
  <c r="G126" i="22"/>
  <c r="H126" i="22"/>
  <c r="F127" i="22"/>
  <c r="G127" i="22"/>
  <c r="H127" i="22"/>
  <c r="F128" i="22"/>
  <c r="G128" i="22"/>
  <c r="H128" i="22"/>
  <c r="F129" i="22"/>
  <c r="G129" i="22"/>
  <c r="H129" i="22"/>
  <c r="F130" i="22"/>
  <c r="G130" i="22"/>
  <c r="H130" i="22"/>
  <c r="E131" i="22"/>
  <c r="F131" i="22" s="1"/>
  <c r="F132" i="22"/>
  <c r="G132" i="22"/>
  <c r="H132" i="22"/>
  <c r="F133" i="22"/>
  <c r="G133" i="22"/>
  <c r="H133" i="22"/>
  <c r="F134" i="22"/>
  <c r="G134" i="22"/>
  <c r="H134" i="22"/>
  <c r="F135" i="22"/>
  <c r="G135" i="22"/>
  <c r="H135" i="22"/>
  <c r="F136" i="22"/>
  <c r="G136" i="22"/>
  <c r="H136" i="22"/>
  <c r="F137" i="22"/>
  <c r="G137" i="22"/>
  <c r="H137" i="22"/>
  <c r="F138" i="22"/>
  <c r="G138" i="22"/>
  <c r="H138" i="22"/>
  <c r="E139" i="22"/>
  <c r="H139" i="22" s="1"/>
  <c r="F140" i="22"/>
  <c r="G140" i="22"/>
  <c r="H140" i="22"/>
  <c r="F141" i="22"/>
  <c r="G141" i="22"/>
  <c r="H141" i="22"/>
  <c r="F142" i="22"/>
  <c r="G142" i="22"/>
  <c r="H142" i="22"/>
  <c r="E143" i="22"/>
  <c r="G143" i="22" s="1"/>
  <c r="F144" i="22"/>
  <c r="G144" i="22"/>
  <c r="H144" i="22"/>
  <c r="F145" i="22"/>
  <c r="G145" i="22"/>
  <c r="H145" i="22"/>
  <c r="F146" i="22"/>
  <c r="G146" i="22"/>
  <c r="H146" i="22"/>
  <c r="F147" i="22"/>
  <c r="G147" i="22"/>
  <c r="H147" i="22"/>
  <c r="F148" i="22"/>
  <c r="G148" i="22"/>
  <c r="H148" i="22"/>
  <c r="F149" i="22"/>
  <c r="G149" i="22"/>
  <c r="H149" i="22"/>
  <c r="F150" i="22"/>
  <c r="G150" i="22"/>
  <c r="H150" i="22"/>
  <c r="F151" i="22"/>
  <c r="G151" i="22"/>
  <c r="H151" i="22"/>
  <c r="F152" i="22"/>
  <c r="G152" i="22"/>
  <c r="H152" i="22"/>
  <c r="F153" i="22"/>
  <c r="G153" i="22"/>
  <c r="H153" i="22"/>
  <c r="F154" i="22"/>
  <c r="G154" i="22"/>
  <c r="H154" i="22"/>
  <c r="F155" i="22"/>
  <c r="G155" i="22"/>
  <c r="H155" i="22"/>
  <c r="F156" i="22"/>
  <c r="G156" i="22"/>
  <c r="H156" i="22"/>
  <c r="F157" i="22"/>
  <c r="G157" i="22"/>
  <c r="H157" i="22"/>
  <c r="F158" i="22"/>
  <c r="G158" i="22"/>
  <c r="H158" i="22"/>
  <c r="F159" i="22"/>
  <c r="G159" i="22"/>
  <c r="H159" i="22"/>
  <c r="F160" i="22"/>
  <c r="G160" i="22"/>
  <c r="H160" i="22"/>
  <c r="F161" i="22"/>
  <c r="G161" i="22"/>
  <c r="H161" i="22"/>
  <c r="F162" i="22"/>
  <c r="G162" i="22"/>
  <c r="H162" i="22"/>
  <c r="F163" i="22"/>
  <c r="G163" i="22"/>
  <c r="H163" i="22"/>
  <c r="F164" i="22"/>
  <c r="G164" i="22"/>
  <c r="H164" i="22"/>
  <c r="F165" i="22"/>
  <c r="G165" i="22"/>
  <c r="H165" i="22"/>
  <c r="F166" i="22"/>
  <c r="G166" i="22"/>
  <c r="H166" i="22"/>
  <c r="F167" i="22"/>
  <c r="G167" i="22"/>
  <c r="H167" i="22"/>
  <c r="F168" i="22"/>
  <c r="G168" i="22"/>
  <c r="H168" i="22"/>
  <c r="F169" i="22"/>
  <c r="G169" i="22"/>
  <c r="H169" i="22"/>
  <c r="F170" i="22"/>
  <c r="G170" i="22"/>
  <c r="H170" i="22"/>
  <c r="F171" i="22"/>
  <c r="G171" i="22"/>
  <c r="H171" i="22"/>
  <c r="F172" i="22"/>
  <c r="G172" i="22"/>
  <c r="H172" i="22"/>
  <c r="F173" i="22"/>
  <c r="G173" i="22"/>
  <c r="H173" i="22"/>
  <c r="F174" i="22"/>
  <c r="G174" i="22"/>
  <c r="H174" i="22"/>
  <c r="F175" i="22"/>
  <c r="G175" i="22"/>
  <c r="H175" i="22"/>
  <c r="F176" i="22"/>
  <c r="G176" i="22"/>
  <c r="H176" i="22"/>
  <c r="F177" i="22"/>
  <c r="G177" i="22"/>
  <c r="H177" i="22"/>
  <c r="F178" i="22"/>
  <c r="G178" i="22"/>
  <c r="H178" i="22"/>
  <c r="F179" i="22"/>
  <c r="G179" i="22"/>
  <c r="H179" i="22"/>
  <c r="F180" i="22"/>
  <c r="G180" i="22"/>
  <c r="H180" i="22"/>
  <c r="F181" i="22"/>
  <c r="G181" i="22"/>
  <c r="H181" i="22"/>
  <c r="F182" i="22"/>
  <c r="G182" i="22"/>
  <c r="H182" i="22"/>
  <c r="H182" i="21"/>
  <c r="G182" i="21"/>
  <c r="F182" i="21"/>
  <c r="H181" i="21"/>
  <c r="G181" i="21"/>
  <c r="F181" i="21"/>
  <c r="H180" i="21"/>
  <c r="G180" i="21"/>
  <c r="F180" i="21"/>
  <c r="H179" i="21"/>
  <c r="G179" i="21"/>
  <c r="F179" i="21"/>
  <c r="H178" i="21"/>
  <c r="G178" i="21"/>
  <c r="F178" i="21"/>
  <c r="H177" i="21"/>
  <c r="G177" i="21"/>
  <c r="F177" i="21"/>
  <c r="H176" i="21"/>
  <c r="G176" i="21"/>
  <c r="F176" i="21"/>
  <c r="H175" i="21"/>
  <c r="G175" i="21"/>
  <c r="F175" i="21"/>
  <c r="H174" i="21"/>
  <c r="G174" i="21"/>
  <c r="F174" i="21"/>
  <c r="H173" i="21"/>
  <c r="G173" i="21"/>
  <c r="F173" i="21"/>
  <c r="H172" i="21"/>
  <c r="G172" i="21"/>
  <c r="F172" i="21"/>
  <c r="H171" i="21"/>
  <c r="G171" i="21"/>
  <c r="F171" i="21"/>
  <c r="H170" i="21"/>
  <c r="G170" i="21"/>
  <c r="F170" i="21"/>
  <c r="H169" i="21"/>
  <c r="G169" i="21"/>
  <c r="F169" i="21"/>
  <c r="H168" i="21"/>
  <c r="G168" i="21"/>
  <c r="F168" i="21"/>
  <c r="H167" i="21"/>
  <c r="G167" i="21"/>
  <c r="F167" i="21"/>
  <c r="H166" i="21"/>
  <c r="G166" i="21"/>
  <c r="F166" i="21"/>
  <c r="H165" i="21"/>
  <c r="G165" i="21"/>
  <c r="F165" i="21"/>
  <c r="H164" i="21"/>
  <c r="G164" i="21"/>
  <c r="F164" i="21"/>
  <c r="H163" i="21"/>
  <c r="G163" i="21"/>
  <c r="F163" i="21"/>
  <c r="H162" i="21"/>
  <c r="G162" i="21"/>
  <c r="F162" i="21"/>
  <c r="H161" i="21"/>
  <c r="G161" i="21"/>
  <c r="F161" i="21"/>
  <c r="H160" i="21"/>
  <c r="G160" i="21"/>
  <c r="F160" i="21"/>
  <c r="H159" i="21"/>
  <c r="G159" i="21"/>
  <c r="F159" i="21"/>
  <c r="H158" i="21"/>
  <c r="G158" i="21"/>
  <c r="F158" i="21"/>
  <c r="H157" i="21"/>
  <c r="G157" i="21"/>
  <c r="F157" i="21"/>
  <c r="H156" i="21"/>
  <c r="G156" i="21"/>
  <c r="F156" i="21"/>
  <c r="H155" i="21"/>
  <c r="G155" i="21"/>
  <c r="F155" i="21"/>
  <c r="H154" i="21"/>
  <c r="G154" i="21"/>
  <c r="F154" i="21"/>
  <c r="H153" i="21"/>
  <c r="G153" i="21"/>
  <c r="F153" i="21"/>
  <c r="H152" i="21"/>
  <c r="G152" i="21"/>
  <c r="F152" i="21"/>
  <c r="H151" i="21"/>
  <c r="G151" i="21"/>
  <c r="F151" i="21"/>
  <c r="H150" i="21"/>
  <c r="G150" i="21"/>
  <c r="F150" i="21"/>
  <c r="H149" i="21"/>
  <c r="G149" i="21"/>
  <c r="F149" i="21"/>
  <c r="H148" i="21"/>
  <c r="G148" i="21"/>
  <c r="F148" i="21"/>
  <c r="H147" i="21"/>
  <c r="G147" i="21"/>
  <c r="F147" i="21"/>
  <c r="H146" i="21"/>
  <c r="G146" i="21"/>
  <c r="F146" i="21"/>
  <c r="H145" i="21"/>
  <c r="G145" i="21"/>
  <c r="F145" i="21"/>
  <c r="H144" i="21"/>
  <c r="G144" i="21"/>
  <c r="F144" i="21"/>
  <c r="H143" i="21"/>
  <c r="G143" i="21"/>
  <c r="F143" i="21"/>
  <c r="H142" i="21"/>
  <c r="G142" i="21"/>
  <c r="F142" i="21"/>
  <c r="H141" i="21"/>
  <c r="G141" i="21"/>
  <c r="F141" i="21"/>
  <c r="H140" i="21"/>
  <c r="G140" i="21"/>
  <c r="F140" i="21"/>
  <c r="H139" i="21"/>
  <c r="G139" i="21"/>
  <c r="F139" i="21"/>
  <c r="H138" i="21"/>
  <c r="G138" i="21"/>
  <c r="F138" i="21"/>
  <c r="H137" i="21"/>
  <c r="G137" i="21"/>
  <c r="F137" i="21"/>
  <c r="H136" i="21"/>
  <c r="G136" i="21"/>
  <c r="F136" i="21"/>
  <c r="H135" i="21"/>
  <c r="G135" i="21"/>
  <c r="F135" i="21"/>
  <c r="H134" i="21"/>
  <c r="G134" i="21"/>
  <c r="F134" i="21"/>
  <c r="H133" i="21"/>
  <c r="G133" i="21"/>
  <c r="F133" i="21"/>
  <c r="H132" i="21"/>
  <c r="G132" i="21"/>
  <c r="F132" i="21"/>
  <c r="H131" i="21"/>
  <c r="G131" i="21"/>
  <c r="F131" i="21"/>
  <c r="H130" i="21"/>
  <c r="G130" i="21"/>
  <c r="F130" i="21"/>
  <c r="H129" i="21"/>
  <c r="G129" i="21"/>
  <c r="F129" i="21"/>
  <c r="H128" i="21"/>
  <c r="G128" i="21"/>
  <c r="F128" i="21"/>
  <c r="H127" i="21"/>
  <c r="G127" i="21"/>
  <c r="F127" i="21"/>
  <c r="H126" i="21"/>
  <c r="G126" i="21"/>
  <c r="F126" i="21"/>
  <c r="H125" i="21"/>
  <c r="G125" i="21"/>
  <c r="F125" i="21"/>
  <c r="H124" i="21"/>
  <c r="G124" i="21"/>
  <c r="F124" i="21"/>
  <c r="H123" i="21"/>
  <c r="G123" i="21"/>
  <c r="F123" i="21"/>
  <c r="H122" i="21"/>
  <c r="G122" i="21"/>
  <c r="F122" i="21"/>
  <c r="H121" i="21"/>
  <c r="G121" i="21"/>
  <c r="F121" i="21"/>
  <c r="H120" i="21"/>
  <c r="G120" i="21"/>
  <c r="F120" i="21"/>
  <c r="H119" i="21"/>
  <c r="G119" i="21"/>
  <c r="F119" i="21"/>
  <c r="H118" i="21"/>
  <c r="G118" i="21"/>
  <c r="F118" i="21"/>
  <c r="H117" i="21"/>
  <c r="G117" i="21"/>
  <c r="F117" i="21"/>
  <c r="H116" i="21"/>
  <c r="G116" i="21"/>
  <c r="F116" i="21"/>
  <c r="H115" i="21"/>
  <c r="G115" i="21"/>
  <c r="F115" i="21"/>
  <c r="H114" i="21"/>
  <c r="G114" i="21"/>
  <c r="F114" i="21"/>
  <c r="H113" i="21"/>
  <c r="G113" i="21"/>
  <c r="F113" i="21"/>
  <c r="H112" i="21"/>
  <c r="G112" i="21"/>
  <c r="F112" i="21"/>
  <c r="H111" i="21"/>
  <c r="G111" i="21"/>
  <c r="F111" i="21"/>
  <c r="H110" i="21"/>
  <c r="G110" i="21"/>
  <c r="F110" i="21"/>
  <c r="H109" i="21"/>
  <c r="G109" i="21"/>
  <c r="F109" i="21"/>
  <c r="H108" i="21"/>
  <c r="G108" i="21"/>
  <c r="F108" i="21"/>
  <c r="H107" i="21"/>
  <c r="G107" i="21"/>
  <c r="F107" i="21"/>
  <c r="H106" i="21"/>
  <c r="G106" i="21"/>
  <c r="F106" i="21"/>
  <c r="H105" i="21"/>
  <c r="G105" i="21"/>
  <c r="F105" i="21"/>
  <c r="H104" i="21"/>
  <c r="G104" i="21"/>
  <c r="F104" i="21"/>
  <c r="H103" i="21"/>
  <c r="G103" i="21"/>
  <c r="F103" i="21"/>
  <c r="H102" i="21"/>
  <c r="G102" i="21"/>
  <c r="F102" i="21"/>
  <c r="H101" i="21"/>
  <c r="G101" i="21"/>
  <c r="F101" i="21"/>
  <c r="H100" i="21"/>
  <c r="G100" i="21"/>
  <c r="F100" i="21"/>
  <c r="H99" i="21"/>
  <c r="G99" i="21"/>
  <c r="F99" i="21"/>
  <c r="H98" i="21"/>
  <c r="G98" i="21"/>
  <c r="F98" i="21"/>
  <c r="H97" i="21"/>
  <c r="G97" i="21"/>
  <c r="F97" i="21"/>
  <c r="H96" i="21"/>
  <c r="G96" i="21"/>
  <c r="F96" i="21"/>
  <c r="H95" i="21"/>
  <c r="G95" i="21"/>
  <c r="F95" i="21"/>
  <c r="H94" i="21"/>
  <c r="G94" i="21"/>
  <c r="F94" i="21"/>
  <c r="H93" i="21"/>
  <c r="G93" i="21"/>
  <c r="F93" i="21"/>
  <c r="H92" i="21"/>
  <c r="G92" i="21"/>
  <c r="F92" i="21"/>
  <c r="H91" i="21"/>
  <c r="G91" i="21"/>
  <c r="F91" i="21"/>
  <c r="H90" i="21"/>
  <c r="G90" i="21"/>
  <c r="F90" i="21"/>
  <c r="H89" i="21"/>
  <c r="G89" i="21"/>
  <c r="F89" i="21"/>
  <c r="H88" i="21"/>
  <c r="G88" i="21"/>
  <c r="F88" i="21"/>
  <c r="H87" i="21"/>
  <c r="G87" i="21"/>
  <c r="F87" i="21"/>
  <c r="H86" i="21"/>
  <c r="G86" i="21"/>
  <c r="F86" i="21"/>
  <c r="H85" i="21"/>
  <c r="G85" i="21"/>
  <c r="F85" i="21"/>
  <c r="H84" i="21"/>
  <c r="G84" i="21"/>
  <c r="F84" i="21"/>
  <c r="H83" i="21"/>
  <c r="G83" i="21"/>
  <c r="F83" i="21"/>
  <c r="H82" i="21"/>
  <c r="G82" i="21"/>
  <c r="F82" i="21"/>
  <c r="H81" i="21"/>
  <c r="G81" i="21"/>
  <c r="F81" i="21"/>
  <c r="H80" i="21"/>
  <c r="G80" i="21"/>
  <c r="F80" i="21"/>
  <c r="H79" i="21"/>
  <c r="G79" i="21"/>
  <c r="F79" i="21"/>
  <c r="H78" i="21"/>
  <c r="G78" i="21"/>
  <c r="F78" i="21"/>
  <c r="H77" i="21"/>
  <c r="G77" i="21"/>
  <c r="F77" i="21"/>
  <c r="H76" i="21"/>
  <c r="G76" i="21"/>
  <c r="F76" i="21"/>
  <c r="H75" i="21"/>
  <c r="G75" i="21"/>
  <c r="F75" i="21"/>
  <c r="H74" i="21"/>
  <c r="G74" i="21"/>
  <c r="F74" i="21"/>
  <c r="H73" i="21"/>
  <c r="G73" i="21"/>
  <c r="F73" i="21"/>
  <c r="H72" i="21"/>
  <c r="G72" i="21"/>
  <c r="F72" i="21"/>
  <c r="H71" i="21"/>
  <c r="G71" i="21"/>
  <c r="F71" i="21"/>
  <c r="H70" i="21"/>
  <c r="G70" i="21"/>
  <c r="F70" i="21"/>
  <c r="H69" i="21"/>
  <c r="G69" i="21"/>
  <c r="F69" i="21"/>
  <c r="H68" i="21"/>
  <c r="G68" i="21"/>
  <c r="F68" i="21"/>
  <c r="H67" i="21"/>
  <c r="G67" i="21"/>
  <c r="F67" i="21"/>
  <c r="H66" i="21"/>
  <c r="G66" i="21"/>
  <c r="F66" i="21"/>
  <c r="H65" i="21"/>
  <c r="G65" i="21"/>
  <c r="F65" i="21"/>
  <c r="H64" i="21"/>
  <c r="G64" i="21"/>
  <c r="F64" i="21"/>
  <c r="H63" i="21"/>
  <c r="G63" i="21"/>
  <c r="F63" i="21"/>
  <c r="H62" i="21"/>
  <c r="G62" i="21"/>
  <c r="F62" i="21"/>
  <c r="H61" i="21"/>
  <c r="G61" i="21"/>
  <c r="F61" i="21"/>
  <c r="H60" i="21"/>
  <c r="G60" i="21"/>
  <c r="F60" i="21"/>
  <c r="H59" i="21"/>
  <c r="G59" i="21"/>
  <c r="F59" i="21"/>
  <c r="H58" i="21"/>
  <c r="G58" i="21"/>
  <c r="F58" i="21"/>
  <c r="H57" i="21"/>
  <c r="G57" i="21"/>
  <c r="F57" i="21"/>
  <c r="H56" i="21"/>
  <c r="G56" i="21"/>
  <c r="F56" i="21"/>
  <c r="H55" i="21"/>
  <c r="G55" i="21"/>
  <c r="F55" i="21"/>
  <c r="H54" i="21"/>
  <c r="G54" i="21"/>
  <c r="F54" i="21"/>
  <c r="H53" i="21"/>
  <c r="G53" i="21"/>
  <c r="F53" i="21"/>
  <c r="H52" i="21"/>
  <c r="G52" i="21"/>
  <c r="F52" i="21"/>
  <c r="H51" i="21"/>
  <c r="G51" i="21"/>
  <c r="F51" i="21"/>
  <c r="H50" i="21"/>
  <c r="G50" i="21"/>
  <c r="F50" i="21"/>
  <c r="H49" i="21"/>
  <c r="G49" i="21"/>
  <c r="F49" i="21"/>
  <c r="H48" i="21"/>
  <c r="G48" i="21"/>
  <c r="F48" i="21"/>
  <c r="H47" i="21"/>
  <c r="G47" i="21"/>
  <c r="F47" i="21"/>
  <c r="H46" i="21"/>
  <c r="G46" i="21"/>
  <c r="F46" i="21"/>
  <c r="H45" i="21"/>
  <c r="G45" i="21"/>
  <c r="F45" i="21"/>
  <c r="H44" i="21"/>
  <c r="G44" i="21"/>
  <c r="F44" i="21"/>
  <c r="H43" i="21"/>
  <c r="G43" i="21"/>
  <c r="F43" i="21"/>
  <c r="H42" i="21"/>
  <c r="G42" i="21"/>
  <c r="F42" i="21"/>
  <c r="H41" i="21"/>
  <c r="G41" i="21"/>
  <c r="F41" i="21"/>
  <c r="H40" i="21"/>
  <c r="G40" i="21"/>
  <c r="F40" i="21"/>
  <c r="H39" i="21"/>
  <c r="G39" i="21"/>
  <c r="F39" i="21"/>
  <c r="H38" i="21"/>
  <c r="G38" i="21"/>
  <c r="F38" i="21"/>
  <c r="H37" i="21"/>
  <c r="G37" i="21"/>
  <c r="F37" i="21"/>
  <c r="H36" i="21"/>
  <c r="G36" i="21"/>
  <c r="F36" i="21"/>
  <c r="H35" i="21"/>
  <c r="G35" i="21"/>
  <c r="F35" i="21"/>
  <c r="H34" i="21"/>
  <c r="G34" i="21"/>
  <c r="F34" i="21"/>
  <c r="H33" i="21"/>
  <c r="G33" i="21"/>
  <c r="F33" i="21"/>
  <c r="H32" i="21"/>
  <c r="G32" i="21"/>
  <c r="F32" i="21"/>
  <c r="H31" i="21"/>
  <c r="G31" i="21"/>
  <c r="F31" i="21"/>
  <c r="H30" i="21"/>
  <c r="G30" i="21"/>
  <c r="F30" i="21"/>
  <c r="H29" i="21"/>
  <c r="G29" i="21"/>
  <c r="F29" i="21"/>
  <c r="H28" i="21"/>
  <c r="G28" i="21"/>
  <c r="F28" i="21"/>
  <c r="H27" i="21"/>
  <c r="G27" i="21"/>
  <c r="F27" i="21"/>
  <c r="H26" i="21"/>
  <c r="G26" i="21"/>
  <c r="F26" i="21"/>
  <c r="H25" i="21"/>
  <c r="G25" i="21"/>
  <c r="F25" i="21"/>
  <c r="H24" i="21"/>
  <c r="G24" i="21"/>
  <c r="F24" i="21"/>
  <c r="H23" i="21"/>
  <c r="G23" i="21"/>
  <c r="F23" i="21"/>
  <c r="H22" i="21"/>
  <c r="G22" i="21"/>
  <c r="F22" i="21"/>
  <c r="H21" i="21"/>
  <c r="G21" i="21"/>
  <c r="F21" i="21"/>
  <c r="H20" i="21"/>
  <c r="G20" i="21"/>
  <c r="F20" i="21"/>
  <c r="H19" i="21"/>
  <c r="G19" i="21"/>
  <c r="F19" i="21"/>
  <c r="H18" i="21"/>
  <c r="G18" i="21"/>
  <c r="F18" i="21"/>
  <c r="H17" i="21"/>
  <c r="G17" i="21"/>
  <c r="F17" i="21"/>
  <c r="H16" i="21"/>
  <c r="G16" i="21"/>
  <c r="F16" i="21"/>
  <c r="H15" i="21"/>
  <c r="G15" i="21"/>
  <c r="F15" i="21"/>
  <c r="H14" i="21"/>
  <c r="G14" i="21"/>
  <c r="F14" i="21"/>
  <c r="H13" i="21"/>
  <c r="G13" i="21"/>
  <c r="F13" i="21"/>
  <c r="H12" i="21"/>
  <c r="G12" i="21"/>
  <c r="F12" i="21"/>
  <c r="H11" i="21"/>
  <c r="G11" i="21"/>
  <c r="F11" i="21"/>
  <c r="E5" i="21"/>
  <c r="E4" i="21"/>
  <c r="E169" i="19"/>
  <c r="F169" i="19" s="1"/>
  <c r="F146" i="19"/>
  <c r="H145" i="19"/>
  <c r="G139" i="19"/>
  <c r="G60" i="19"/>
  <c r="E39" i="19"/>
  <c r="H39" i="19" s="1"/>
  <c r="H182" i="19"/>
  <c r="G182" i="19"/>
  <c r="F182" i="19"/>
  <c r="H181" i="19"/>
  <c r="G181" i="19"/>
  <c r="F181" i="19"/>
  <c r="H180" i="19"/>
  <c r="G180" i="19"/>
  <c r="F180" i="19"/>
  <c r="H179" i="19"/>
  <c r="G179" i="19"/>
  <c r="F179" i="19"/>
  <c r="H178" i="19"/>
  <c r="G178" i="19"/>
  <c r="F178" i="19"/>
  <c r="H177" i="19"/>
  <c r="G177" i="19"/>
  <c r="F177" i="19"/>
  <c r="H176" i="19"/>
  <c r="G176" i="19"/>
  <c r="F176" i="19"/>
  <c r="H175" i="19"/>
  <c r="G175" i="19"/>
  <c r="F175" i="19"/>
  <c r="H174" i="19"/>
  <c r="G174" i="19"/>
  <c r="F174" i="19"/>
  <c r="H173" i="19"/>
  <c r="G173" i="19"/>
  <c r="F173" i="19"/>
  <c r="H172" i="19"/>
  <c r="G172" i="19"/>
  <c r="F172" i="19"/>
  <c r="H171" i="19"/>
  <c r="G171" i="19"/>
  <c r="F171" i="19"/>
  <c r="H170" i="19"/>
  <c r="G170" i="19"/>
  <c r="F170" i="19"/>
  <c r="H168" i="19"/>
  <c r="G168" i="19"/>
  <c r="F168" i="19"/>
  <c r="H167" i="19"/>
  <c r="G167" i="19"/>
  <c r="F167" i="19"/>
  <c r="H166" i="19"/>
  <c r="G166" i="19"/>
  <c r="F166" i="19"/>
  <c r="H165" i="19"/>
  <c r="G165" i="19"/>
  <c r="F165" i="19"/>
  <c r="H164" i="19"/>
  <c r="G164" i="19"/>
  <c r="F164" i="19"/>
  <c r="H163" i="19"/>
  <c r="G163" i="19"/>
  <c r="F163" i="19"/>
  <c r="H162" i="19"/>
  <c r="G162" i="19"/>
  <c r="F162" i="19"/>
  <c r="H161" i="19"/>
  <c r="G161" i="19"/>
  <c r="F161" i="19"/>
  <c r="H160" i="19"/>
  <c r="G160" i="19"/>
  <c r="F160" i="19"/>
  <c r="H159" i="19"/>
  <c r="G159" i="19"/>
  <c r="F159" i="19"/>
  <c r="H158" i="19"/>
  <c r="G158" i="19"/>
  <c r="F158" i="19"/>
  <c r="H157" i="19"/>
  <c r="G157" i="19"/>
  <c r="F157" i="19"/>
  <c r="H156" i="19"/>
  <c r="G156" i="19"/>
  <c r="F156" i="19"/>
  <c r="H155" i="19"/>
  <c r="G155" i="19"/>
  <c r="F155" i="19"/>
  <c r="H154" i="19"/>
  <c r="G154" i="19"/>
  <c r="F154" i="19"/>
  <c r="H153" i="19"/>
  <c r="G153" i="19"/>
  <c r="F153" i="19"/>
  <c r="H152" i="19"/>
  <c r="G152" i="19"/>
  <c r="F152" i="19"/>
  <c r="H151" i="19"/>
  <c r="G151" i="19"/>
  <c r="F151" i="19"/>
  <c r="H150" i="19"/>
  <c r="G150" i="19"/>
  <c r="F150" i="19"/>
  <c r="H149" i="19"/>
  <c r="G149" i="19"/>
  <c r="F149" i="19"/>
  <c r="H148" i="19"/>
  <c r="G148" i="19"/>
  <c r="F148" i="19"/>
  <c r="H147" i="19"/>
  <c r="G147" i="19"/>
  <c r="F147" i="19"/>
  <c r="H146" i="19"/>
  <c r="G146" i="19"/>
  <c r="G145" i="19"/>
  <c r="F145" i="19"/>
  <c r="H144" i="19"/>
  <c r="G144" i="19"/>
  <c r="F144" i="19"/>
  <c r="H143" i="19"/>
  <c r="G143" i="19"/>
  <c r="F143" i="19"/>
  <c r="H142" i="19"/>
  <c r="G142" i="19"/>
  <c r="F142" i="19"/>
  <c r="H141" i="19"/>
  <c r="G141" i="19"/>
  <c r="F141" i="19"/>
  <c r="H140" i="19"/>
  <c r="G140" i="19"/>
  <c r="F140" i="19"/>
  <c r="H139" i="19"/>
  <c r="F139" i="19"/>
  <c r="H138" i="19"/>
  <c r="G138" i="19"/>
  <c r="F138" i="19"/>
  <c r="H137" i="19"/>
  <c r="G137" i="19"/>
  <c r="F137" i="19"/>
  <c r="H136" i="19"/>
  <c r="G136" i="19"/>
  <c r="F136" i="19"/>
  <c r="H135" i="19"/>
  <c r="G135" i="19"/>
  <c r="F135" i="19"/>
  <c r="H134" i="19"/>
  <c r="G134" i="19"/>
  <c r="F134" i="19"/>
  <c r="H133" i="19"/>
  <c r="G133" i="19"/>
  <c r="F133" i="19"/>
  <c r="H132" i="19"/>
  <c r="G132" i="19"/>
  <c r="F132" i="19"/>
  <c r="H131" i="19"/>
  <c r="G131" i="19"/>
  <c r="F131" i="19"/>
  <c r="H130" i="19"/>
  <c r="G130" i="19"/>
  <c r="F130" i="19"/>
  <c r="H129" i="19"/>
  <c r="G129" i="19"/>
  <c r="F129" i="19"/>
  <c r="H128" i="19"/>
  <c r="G128" i="19"/>
  <c r="F128" i="19"/>
  <c r="H127" i="19"/>
  <c r="G127" i="19"/>
  <c r="F127" i="19"/>
  <c r="H126" i="19"/>
  <c r="G126" i="19"/>
  <c r="F126" i="19"/>
  <c r="H125" i="19"/>
  <c r="G125" i="19"/>
  <c r="F125" i="19"/>
  <c r="H124" i="19"/>
  <c r="G124" i="19"/>
  <c r="F124" i="19"/>
  <c r="H123" i="19"/>
  <c r="G123" i="19"/>
  <c r="F123" i="19"/>
  <c r="H122" i="19"/>
  <c r="G122" i="19"/>
  <c r="F122" i="19"/>
  <c r="H121" i="19"/>
  <c r="G121" i="19"/>
  <c r="F121" i="19"/>
  <c r="H120" i="19"/>
  <c r="G120" i="19"/>
  <c r="F120" i="19"/>
  <c r="H119" i="19"/>
  <c r="G119" i="19"/>
  <c r="F119" i="19"/>
  <c r="H118" i="19"/>
  <c r="G118" i="19"/>
  <c r="F118" i="19"/>
  <c r="H117" i="19"/>
  <c r="G117" i="19"/>
  <c r="F117" i="19"/>
  <c r="H116" i="19"/>
  <c r="G116" i="19"/>
  <c r="F116" i="19"/>
  <c r="H115" i="19"/>
  <c r="G115" i="19"/>
  <c r="F115" i="19"/>
  <c r="H114" i="19"/>
  <c r="G114" i="19"/>
  <c r="F114" i="19"/>
  <c r="H113" i="19"/>
  <c r="G113" i="19"/>
  <c r="F113" i="19"/>
  <c r="H112" i="19"/>
  <c r="G112" i="19"/>
  <c r="F112" i="19"/>
  <c r="H111" i="19"/>
  <c r="G111" i="19"/>
  <c r="F111" i="19"/>
  <c r="H110" i="19"/>
  <c r="G110" i="19"/>
  <c r="F110" i="19"/>
  <c r="H109" i="19"/>
  <c r="G109" i="19"/>
  <c r="F109" i="19"/>
  <c r="H108" i="19"/>
  <c r="G108" i="19"/>
  <c r="F108" i="19"/>
  <c r="H107" i="19"/>
  <c r="G107" i="19"/>
  <c r="F107" i="19"/>
  <c r="H106" i="19"/>
  <c r="G106" i="19"/>
  <c r="F106" i="19"/>
  <c r="H105" i="19"/>
  <c r="G105" i="19"/>
  <c r="F105" i="19"/>
  <c r="H104" i="19"/>
  <c r="G104" i="19"/>
  <c r="F104" i="19"/>
  <c r="H103" i="19"/>
  <c r="G103" i="19"/>
  <c r="F103" i="19"/>
  <c r="H102" i="19"/>
  <c r="G102" i="19"/>
  <c r="F102" i="19"/>
  <c r="H101" i="19"/>
  <c r="G101" i="19"/>
  <c r="F101" i="19"/>
  <c r="H100" i="19"/>
  <c r="G100" i="19"/>
  <c r="F100" i="19"/>
  <c r="H99" i="19"/>
  <c r="G99" i="19"/>
  <c r="F99" i="19"/>
  <c r="H98" i="19"/>
  <c r="G98" i="19"/>
  <c r="F98" i="19"/>
  <c r="H97" i="19"/>
  <c r="G97" i="19"/>
  <c r="F97" i="19"/>
  <c r="H96" i="19"/>
  <c r="G96" i="19"/>
  <c r="F96" i="19"/>
  <c r="H95" i="19"/>
  <c r="G95" i="19"/>
  <c r="F95" i="19"/>
  <c r="H94" i="19"/>
  <c r="G94" i="19"/>
  <c r="F94" i="19"/>
  <c r="H93" i="19"/>
  <c r="G93" i="19"/>
  <c r="F93" i="19"/>
  <c r="H92" i="19"/>
  <c r="G92" i="19"/>
  <c r="F92" i="19"/>
  <c r="H91" i="19"/>
  <c r="G91" i="19"/>
  <c r="F91" i="19"/>
  <c r="H90" i="19"/>
  <c r="G90" i="19"/>
  <c r="F90" i="19"/>
  <c r="H89" i="19"/>
  <c r="G89" i="19"/>
  <c r="F89" i="19"/>
  <c r="H88" i="19"/>
  <c r="G88" i="19"/>
  <c r="F88" i="19"/>
  <c r="H87" i="19"/>
  <c r="G87" i="19"/>
  <c r="F87" i="19"/>
  <c r="H86" i="19"/>
  <c r="G86" i="19"/>
  <c r="F86" i="19"/>
  <c r="H85" i="19"/>
  <c r="G85" i="19"/>
  <c r="F85" i="19"/>
  <c r="H84" i="19"/>
  <c r="G84" i="19"/>
  <c r="F84" i="19"/>
  <c r="H83" i="19"/>
  <c r="G83" i="19"/>
  <c r="F83" i="19"/>
  <c r="H82" i="19"/>
  <c r="G82" i="19"/>
  <c r="F82" i="19"/>
  <c r="H81" i="19"/>
  <c r="G81" i="19"/>
  <c r="F81" i="19"/>
  <c r="H80" i="19"/>
  <c r="G80" i="19"/>
  <c r="F80" i="19"/>
  <c r="H79" i="19"/>
  <c r="G79" i="19"/>
  <c r="F79" i="19"/>
  <c r="H78" i="19"/>
  <c r="G78" i="19"/>
  <c r="F78" i="19"/>
  <c r="H77" i="19"/>
  <c r="G77" i="19"/>
  <c r="F77" i="19"/>
  <c r="H76" i="19"/>
  <c r="G76" i="19"/>
  <c r="F76" i="19"/>
  <c r="H75" i="19"/>
  <c r="G75" i="19"/>
  <c r="F75" i="19"/>
  <c r="H74" i="19"/>
  <c r="G74" i="19"/>
  <c r="F74" i="19"/>
  <c r="H73" i="19"/>
  <c r="G73" i="19"/>
  <c r="F73" i="19"/>
  <c r="H72" i="19"/>
  <c r="G72" i="19"/>
  <c r="F72" i="19"/>
  <c r="H71" i="19"/>
  <c r="G71" i="19"/>
  <c r="F71" i="19"/>
  <c r="H70" i="19"/>
  <c r="G70" i="19"/>
  <c r="F70" i="19"/>
  <c r="H69" i="19"/>
  <c r="G69" i="19"/>
  <c r="F69" i="19"/>
  <c r="H68" i="19"/>
  <c r="G68" i="19"/>
  <c r="F68" i="19"/>
  <c r="H67" i="19"/>
  <c r="G67" i="19"/>
  <c r="F67" i="19"/>
  <c r="H66" i="19"/>
  <c r="G66" i="19"/>
  <c r="F66" i="19"/>
  <c r="H65" i="19"/>
  <c r="G65" i="19"/>
  <c r="F65" i="19"/>
  <c r="H64" i="19"/>
  <c r="G64" i="19"/>
  <c r="F64" i="19"/>
  <c r="H63" i="19"/>
  <c r="G63" i="19"/>
  <c r="F63" i="19"/>
  <c r="H62" i="19"/>
  <c r="G62" i="19"/>
  <c r="F62" i="19"/>
  <c r="H61" i="19"/>
  <c r="G61" i="19"/>
  <c r="F61" i="19"/>
  <c r="H60" i="19"/>
  <c r="F60" i="19"/>
  <c r="H59" i="19"/>
  <c r="G59" i="19"/>
  <c r="F59" i="19"/>
  <c r="H58" i="19"/>
  <c r="G58" i="19"/>
  <c r="F58" i="19"/>
  <c r="H57" i="19"/>
  <c r="G57" i="19"/>
  <c r="F57" i="19"/>
  <c r="H56" i="19"/>
  <c r="G56" i="19"/>
  <c r="F56" i="19"/>
  <c r="H55" i="19"/>
  <c r="G55" i="19"/>
  <c r="F55" i="19"/>
  <c r="H54" i="19"/>
  <c r="G54" i="19"/>
  <c r="F54" i="19"/>
  <c r="H53" i="19"/>
  <c r="G53" i="19"/>
  <c r="F53" i="19"/>
  <c r="H52" i="19"/>
  <c r="G52" i="19"/>
  <c r="F52" i="19"/>
  <c r="H51" i="19"/>
  <c r="G51" i="19"/>
  <c r="F51" i="19"/>
  <c r="H50" i="19"/>
  <c r="G50" i="19"/>
  <c r="F50" i="19"/>
  <c r="H49" i="19"/>
  <c r="G49" i="19"/>
  <c r="F49" i="19"/>
  <c r="H48" i="19"/>
  <c r="G48" i="19"/>
  <c r="F48" i="19"/>
  <c r="H47" i="19"/>
  <c r="G47" i="19"/>
  <c r="F47" i="19"/>
  <c r="H46" i="19"/>
  <c r="G46" i="19"/>
  <c r="F46" i="19"/>
  <c r="H45" i="19"/>
  <c r="G45" i="19"/>
  <c r="F45" i="19"/>
  <c r="H44" i="19"/>
  <c r="G44" i="19"/>
  <c r="F44" i="19"/>
  <c r="H43" i="19"/>
  <c r="G43" i="19"/>
  <c r="F43" i="19"/>
  <c r="H42" i="19"/>
  <c r="G42" i="19"/>
  <c r="F42" i="19"/>
  <c r="H41" i="19"/>
  <c r="G41" i="19"/>
  <c r="F41" i="19"/>
  <c r="H40" i="19"/>
  <c r="G40" i="19"/>
  <c r="F40" i="19"/>
  <c r="H38" i="19"/>
  <c r="G38" i="19"/>
  <c r="F38" i="19"/>
  <c r="H37" i="19"/>
  <c r="G37" i="19"/>
  <c r="F37" i="19"/>
  <c r="H36" i="19"/>
  <c r="G36" i="19"/>
  <c r="F36" i="19"/>
  <c r="H35" i="19"/>
  <c r="G35" i="19"/>
  <c r="F35" i="19"/>
  <c r="H34" i="19"/>
  <c r="G34" i="19"/>
  <c r="F34" i="19"/>
  <c r="H33" i="19"/>
  <c r="G33" i="19"/>
  <c r="F33" i="19"/>
  <c r="H32" i="19"/>
  <c r="G32" i="19"/>
  <c r="F32" i="19"/>
  <c r="H31" i="19"/>
  <c r="G31" i="19"/>
  <c r="F31" i="19"/>
  <c r="H30" i="19"/>
  <c r="G30" i="19"/>
  <c r="F30" i="19"/>
  <c r="H29" i="19"/>
  <c r="G29" i="19"/>
  <c r="F29" i="19"/>
  <c r="H28" i="19"/>
  <c r="G28" i="19"/>
  <c r="F28" i="19"/>
  <c r="H27" i="19"/>
  <c r="G27" i="19"/>
  <c r="F27" i="19"/>
  <c r="H26" i="19"/>
  <c r="G26" i="19"/>
  <c r="F26" i="19"/>
  <c r="H25" i="19"/>
  <c r="G25" i="19"/>
  <c r="F25" i="19"/>
  <c r="H24" i="19"/>
  <c r="G24" i="19"/>
  <c r="F24" i="19"/>
  <c r="H23" i="19"/>
  <c r="G23" i="19"/>
  <c r="F23" i="19"/>
  <c r="H22" i="19"/>
  <c r="G22" i="19"/>
  <c r="F22" i="19"/>
  <c r="H21" i="19"/>
  <c r="G21" i="19"/>
  <c r="F21" i="19"/>
  <c r="H20" i="19"/>
  <c r="G20" i="19"/>
  <c r="F20" i="19"/>
  <c r="H19" i="19"/>
  <c r="G19" i="19"/>
  <c r="F19" i="19"/>
  <c r="H18" i="19"/>
  <c r="G18" i="19"/>
  <c r="F18" i="19"/>
  <c r="H17" i="19"/>
  <c r="G17" i="19"/>
  <c r="F17" i="19"/>
  <c r="H16" i="19"/>
  <c r="G16" i="19"/>
  <c r="F16" i="19"/>
  <c r="H15" i="19"/>
  <c r="G15" i="19"/>
  <c r="F15" i="19"/>
  <c r="H14" i="19"/>
  <c r="G14" i="19"/>
  <c r="F14" i="19"/>
  <c r="H13" i="19"/>
  <c r="G13" i="19"/>
  <c r="F13" i="19"/>
  <c r="H12" i="19"/>
  <c r="G12" i="19"/>
  <c r="F12" i="19"/>
  <c r="H11" i="19"/>
  <c r="G11" i="19"/>
  <c r="F11" i="19"/>
  <c r="E5" i="19"/>
  <c r="E4" i="19"/>
  <c r="H182" i="18"/>
  <c r="G182" i="18"/>
  <c r="F182" i="18"/>
  <c r="H181" i="18"/>
  <c r="G181" i="18"/>
  <c r="F181" i="18"/>
  <c r="H180" i="18"/>
  <c r="G180" i="18"/>
  <c r="F180" i="18"/>
  <c r="H179" i="18"/>
  <c r="G179" i="18"/>
  <c r="F179" i="18"/>
  <c r="H178" i="18"/>
  <c r="G178" i="18"/>
  <c r="F178" i="18"/>
  <c r="H177" i="18"/>
  <c r="G177" i="18"/>
  <c r="F177" i="18"/>
  <c r="H176" i="18"/>
  <c r="G176" i="18"/>
  <c r="F176" i="18"/>
  <c r="H175" i="18"/>
  <c r="G175" i="18"/>
  <c r="F175" i="18"/>
  <c r="H174" i="18"/>
  <c r="G174" i="18"/>
  <c r="F174" i="18"/>
  <c r="H173" i="18"/>
  <c r="G173" i="18"/>
  <c r="F173" i="18"/>
  <c r="H172" i="18"/>
  <c r="G172" i="18"/>
  <c r="F172" i="18"/>
  <c r="H171" i="18"/>
  <c r="G171" i="18"/>
  <c r="F171" i="18"/>
  <c r="H170" i="18"/>
  <c r="G170" i="18"/>
  <c r="F170" i="18"/>
  <c r="H169" i="18"/>
  <c r="G169" i="18"/>
  <c r="F169" i="18"/>
  <c r="H168" i="18"/>
  <c r="G168" i="18"/>
  <c r="F168" i="18"/>
  <c r="H167" i="18"/>
  <c r="G167" i="18"/>
  <c r="F167" i="18"/>
  <c r="H166" i="18"/>
  <c r="G166" i="18"/>
  <c r="F166" i="18"/>
  <c r="H165" i="18"/>
  <c r="G165" i="18"/>
  <c r="F165" i="18"/>
  <c r="H164" i="18"/>
  <c r="G164" i="18"/>
  <c r="F164" i="18"/>
  <c r="H163" i="18"/>
  <c r="G163" i="18"/>
  <c r="F163" i="18"/>
  <c r="H162" i="18"/>
  <c r="G162" i="18"/>
  <c r="F162" i="18"/>
  <c r="H161" i="18"/>
  <c r="G161" i="18"/>
  <c r="F161" i="18"/>
  <c r="H160" i="18"/>
  <c r="G160" i="18"/>
  <c r="F160" i="18"/>
  <c r="H159" i="18"/>
  <c r="G159" i="18"/>
  <c r="F159" i="18"/>
  <c r="H158" i="18"/>
  <c r="G158" i="18"/>
  <c r="F158" i="18"/>
  <c r="H157" i="18"/>
  <c r="G157" i="18"/>
  <c r="F157" i="18"/>
  <c r="H156" i="18"/>
  <c r="G156" i="18"/>
  <c r="F156" i="18"/>
  <c r="H155" i="18"/>
  <c r="G155" i="18"/>
  <c r="F155" i="18"/>
  <c r="H154" i="18"/>
  <c r="G154" i="18"/>
  <c r="F154" i="18"/>
  <c r="H153" i="18"/>
  <c r="G153" i="18"/>
  <c r="F153" i="18"/>
  <c r="H152" i="18"/>
  <c r="G152" i="18"/>
  <c r="F152" i="18"/>
  <c r="H151" i="18"/>
  <c r="G151" i="18"/>
  <c r="F151" i="18"/>
  <c r="H150" i="18"/>
  <c r="G150" i="18"/>
  <c r="F150" i="18"/>
  <c r="H149" i="18"/>
  <c r="G149" i="18"/>
  <c r="F149" i="18"/>
  <c r="H148" i="18"/>
  <c r="G148" i="18"/>
  <c r="F148" i="18"/>
  <c r="H147" i="18"/>
  <c r="G147" i="18"/>
  <c r="F147" i="18"/>
  <c r="H146" i="18"/>
  <c r="G146" i="18"/>
  <c r="F146" i="18"/>
  <c r="H145" i="18"/>
  <c r="G145" i="18"/>
  <c r="F145" i="18"/>
  <c r="H144" i="18"/>
  <c r="G144" i="18"/>
  <c r="F144" i="18"/>
  <c r="H143" i="18"/>
  <c r="G143" i="18"/>
  <c r="F143" i="18"/>
  <c r="H142" i="18"/>
  <c r="G142" i="18"/>
  <c r="F142" i="18"/>
  <c r="H141" i="18"/>
  <c r="G141" i="18"/>
  <c r="F141" i="18"/>
  <c r="H140" i="18"/>
  <c r="G140" i="18"/>
  <c r="F140" i="18"/>
  <c r="H139" i="18"/>
  <c r="G139" i="18"/>
  <c r="F139" i="18"/>
  <c r="H138" i="18"/>
  <c r="G138" i="18"/>
  <c r="F138" i="18"/>
  <c r="H137" i="18"/>
  <c r="G137" i="18"/>
  <c r="F137" i="18"/>
  <c r="H136" i="18"/>
  <c r="G136" i="18"/>
  <c r="F136" i="18"/>
  <c r="H135" i="18"/>
  <c r="G135" i="18"/>
  <c r="F135" i="18"/>
  <c r="H134" i="18"/>
  <c r="G134" i="18"/>
  <c r="F134" i="18"/>
  <c r="H133" i="18"/>
  <c r="G133" i="18"/>
  <c r="F133" i="18"/>
  <c r="H132" i="18"/>
  <c r="G132" i="18"/>
  <c r="F132" i="18"/>
  <c r="H131" i="18"/>
  <c r="G131" i="18"/>
  <c r="F131" i="18"/>
  <c r="H130" i="18"/>
  <c r="G130" i="18"/>
  <c r="F130" i="18"/>
  <c r="H129" i="18"/>
  <c r="G129" i="18"/>
  <c r="F129" i="18"/>
  <c r="H128" i="18"/>
  <c r="G128" i="18"/>
  <c r="F128" i="18"/>
  <c r="H127" i="18"/>
  <c r="G127" i="18"/>
  <c r="F127" i="18"/>
  <c r="H126" i="18"/>
  <c r="G126" i="18"/>
  <c r="F126" i="18"/>
  <c r="H125" i="18"/>
  <c r="G125" i="18"/>
  <c r="F125" i="18"/>
  <c r="H124" i="18"/>
  <c r="G124" i="18"/>
  <c r="F124" i="18"/>
  <c r="H123" i="18"/>
  <c r="G123" i="18"/>
  <c r="F123" i="18"/>
  <c r="H122" i="18"/>
  <c r="G122" i="18"/>
  <c r="F122" i="18"/>
  <c r="H121" i="18"/>
  <c r="G121" i="18"/>
  <c r="F121" i="18"/>
  <c r="H120" i="18"/>
  <c r="G120" i="18"/>
  <c r="F120" i="18"/>
  <c r="H119" i="18"/>
  <c r="G119" i="18"/>
  <c r="F119" i="18"/>
  <c r="H118" i="18"/>
  <c r="G118" i="18"/>
  <c r="F118" i="18"/>
  <c r="H117" i="18"/>
  <c r="G117" i="18"/>
  <c r="F117" i="18"/>
  <c r="H116" i="18"/>
  <c r="G116" i="18"/>
  <c r="F116" i="18"/>
  <c r="H115" i="18"/>
  <c r="G115" i="18"/>
  <c r="F115" i="18"/>
  <c r="H114" i="18"/>
  <c r="G114" i="18"/>
  <c r="F114" i="18"/>
  <c r="H113" i="18"/>
  <c r="G113" i="18"/>
  <c r="F113" i="18"/>
  <c r="H112" i="18"/>
  <c r="G112" i="18"/>
  <c r="F112" i="18"/>
  <c r="H111" i="18"/>
  <c r="G111" i="18"/>
  <c r="F111" i="18"/>
  <c r="H110" i="18"/>
  <c r="G110" i="18"/>
  <c r="F110" i="18"/>
  <c r="H109" i="18"/>
  <c r="G109" i="18"/>
  <c r="F109" i="18"/>
  <c r="H108" i="18"/>
  <c r="G108" i="18"/>
  <c r="F108" i="18"/>
  <c r="H107" i="18"/>
  <c r="G107" i="18"/>
  <c r="F107" i="18"/>
  <c r="H106" i="18"/>
  <c r="G106" i="18"/>
  <c r="F106" i="18"/>
  <c r="H105" i="18"/>
  <c r="G105" i="18"/>
  <c r="F105" i="18"/>
  <c r="H104" i="18"/>
  <c r="G104" i="18"/>
  <c r="F104" i="18"/>
  <c r="H103" i="18"/>
  <c r="G103" i="18"/>
  <c r="F103" i="18"/>
  <c r="H102" i="18"/>
  <c r="G102" i="18"/>
  <c r="F102" i="18"/>
  <c r="H101" i="18"/>
  <c r="G101" i="18"/>
  <c r="F101" i="18"/>
  <c r="H100" i="18"/>
  <c r="G100" i="18"/>
  <c r="F100" i="18"/>
  <c r="H99" i="18"/>
  <c r="G99" i="18"/>
  <c r="F99" i="18"/>
  <c r="H98" i="18"/>
  <c r="G98" i="18"/>
  <c r="F98" i="18"/>
  <c r="H97" i="18"/>
  <c r="G97" i="18"/>
  <c r="F97" i="18"/>
  <c r="H96" i="18"/>
  <c r="G96" i="18"/>
  <c r="F96" i="18"/>
  <c r="H95" i="18"/>
  <c r="G95" i="18"/>
  <c r="F95" i="18"/>
  <c r="H94" i="18"/>
  <c r="G94" i="18"/>
  <c r="F94" i="18"/>
  <c r="H93" i="18"/>
  <c r="G93" i="18"/>
  <c r="F93" i="18"/>
  <c r="H92" i="18"/>
  <c r="G92" i="18"/>
  <c r="F92" i="18"/>
  <c r="H91" i="18"/>
  <c r="G91" i="18"/>
  <c r="F91" i="18"/>
  <c r="H90" i="18"/>
  <c r="G90" i="18"/>
  <c r="F90" i="18"/>
  <c r="H89" i="18"/>
  <c r="G89" i="18"/>
  <c r="F89" i="18"/>
  <c r="H88" i="18"/>
  <c r="G88" i="18"/>
  <c r="F88" i="18"/>
  <c r="H87" i="18"/>
  <c r="G87" i="18"/>
  <c r="F87" i="18"/>
  <c r="H86" i="18"/>
  <c r="G86" i="18"/>
  <c r="F86" i="18"/>
  <c r="H85" i="18"/>
  <c r="G85" i="18"/>
  <c r="F85" i="18"/>
  <c r="H84" i="18"/>
  <c r="G84" i="18"/>
  <c r="F84" i="18"/>
  <c r="H83" i="18"/>
  <c r="G83" i="18"/>
  <c r="F83" i="18"/>
  <c r="H82" i="18"/>
  <c r="G82" i="18"/>
  <c r="F82" i="18"/>
  <c r="H81" i="18"/>
  <c r="G81" i="18"/>
  <c r="F81" i="18"/>
  <c r="H80" i="18"/>
  <c r="G80" i="18"/>
  <c r="F80" i="18"/>
  <c r="H79" i="18"/>
  <c r="G79" i="18"/>
  <c r="F79" i="18"/>
  <c r="H78" i="18"/>
  <c r="G78" i="18"/>
  <c r="F78" i="18"/>
  <c r="H77" i="18"/>
  <c r="G77" i="18"/>
  <c r="F77" i="18"/>
  <c r="H76" i="18"/>
  <c r="G76" i="18"/>
  <c r="F76" i="18"/>
  <c r="H75" i="18"/>
  <c r="G75" i="18"/>
  <c r="F75" i="18"/>
  <c r="H74" i="18"/>
  <c r="G74" i="18"/>
  <c r="F74" i="18"/>
  <c r="H73" i="18"/>
  <c r="G73" i="18"/>
  <c r="F73" i="18"/>
  <c r="H72" i="18"/>
  <c r="G72" i="18"/>
  <c r="F72" i="18"/>
  <c r="H71" i="18"/>
  <c r="G71" i="18"/>
  <c r="F71" i="18"/>
  <c r="H70" i="18"/>
  <c r="G70" i="18"/>
  <c r="F70" i="18"/>
  <c r="H69" i="18"/>
  <c r="G69" i="18"/>
  <c r="F69" i="18"/>
  <c r="H68" i="18"/>
  <c r="G68" i="18"/>
  <c r="F68" i="18"/>
  <c r="H67" i="18"/>
  <c r="G67" i="18"/>
  <c r="F67" i="18"/>
  <c r="H66" i="18"/>
  <c r="G66" i="18"/>
  <c r="F66" i="18"/>
  <c r="H65" i="18"/>
  <c r="G65" i="18"/>
  <c r="F65" i="18"/>
  <c r="H64" i="18"/>
  <c r="G64" i="18"/>
  <c r="F64" i="18"/>
  <c r="H63" i="18"/>
  <c r="G63" i="18"/>
  <c r="F63" i="18"/>
  <c r="H62" i="18"/>
  <c r="G62" i="18"/>
  <c r="F62" i="18"/>
  <c r="H61" i="18"/>
  <c r="G61" i="18"/>
  <c r="F61" i="18"/>
  <c r="H60" i="18"/>
  <c r="G60" i="18"/>
  <c r="F60" i="18"/>
  <c r="H59" i="18"/>
  <c r="G59" i="18"/>
  <c r="F59" i="18"/>
  <c r="H58" i="18"/>
  <c r="G58" i="18"/>
  <c r="F58" i="18"/>
  <c r="H57" i="18"/>
  <c r="G57" i="18"/>
  <c r="F57" i="18"/>
  <c r="H56" i="18"/>
  <c r="G56" i="18"/>
  <c r="F56" i="18"/>
  <c r="H55" i="18"/>
  <c r="G55" i="18"/>
  <c r="F55" i="18"/>
  <c r="H54" i="18"/>
  <c r="G54" i="18"/>
  <c r="F54" i="18"/>
  <c r="H53" i="18"/>
  <c r="G53" i="18"/>
  <c r="F53" i="18"/>
  <c r="H52" i="18"/>
  <c r="G52" i="18"/>
  <c r="F52" i="18"/>
  <c r="H51" i="18"/>
  <c r="G51" i="18"/>
  <c r="F51" i="18"/>
  <c r="H50" i="18"/>
  <c r="G50" i="18"/>
  <c r="F50" i="18"/>
  <c r="H49" i="18"/>
  <c r="G49" i="18"/>
  <c r="F49" i="18"/>
  <c r="H48" i="18"/>
  <c r="G48" i="18"/>
  <c r="F48" i="18"/>
  <c r="H47" i="18"/>
  <c r="G47" i="18"/>
  <c r="F47" i="18"/>
  <c r="H46" i="18"/>
  <c r="G46" i="18"/>
  <c r="F46" i="18"/>
  <c r="H45" i="18"/>
  <c r="G45" i="18"/>
  <c r="F45" i="18"/>
  <c r="H44" i="18"/>
  <c r="G44" i="18"/>
  <c r="F44" i="18"/>
  <c r="H43" i="18"/>
  <c r="G43" i="18"/>
  <c r="F43" i="18"/>
  <c r="H42" i="18"/>
  <c r="G42" i="18"/>
  <c r="F42" i="18"/>
  <c r="H41" i="18"/>
  <c r="G41" i="18"/>
  <c r="F41" i="18"/>
  <c r="H40" i="18"/>
  <c r="G40" i="18"/>
  <c r="F40" i="18"/>
  <c r="H39" i="18"/>
  <c r="G39" i="18"/>
  <c r="F39" i="18"/>
  <c r="H38" i="18"/>
  <c r="G38" i="18"/>
  <c r="F38" i="18"/>
  <c r="H37" i="18"/>
  <c r="G37" i="18"/>
  <c r="F37" i="18"/>
  <c r="H36" i="18"/>
  <c r="G36" i="18"/>
  <c r="F36" i="18"/>
  <c r="H35" i="18"/>
  <c r="G35" i="18"/>
  <c r="F35" i="18"/>
  <c r="H34" i="18"/>
  <c r="G34" i="18"/>
  <c r="F34" i="18"/>
  <c r="H33" i="18"/>
  <c r="G33" i="18"/>
  <c r="F33" i="18"/>
  <c r="H32" i="18"/>
  <c r="G32" i="18"/>
  <c r="F32" i="18"/>
  <c r="H31" i="18"/>
  <c r="G31" i="18"/>
  <c r="F31" i="18"/>
  <c r="H30" i="18"/>
  <c r="G30" i="18"/>
  <c r="F30" i="18"/>
  <c r="H29" i="18"/>
  <c r="G29" i="18"/>
  <c r="F29" i="18"/>
  <c r="H28" i="18"/>
  <c r="G28" i="18"/>
  <c r="F28" i="18"/>
  <c r="H27" i="18"/>
  <c r="G27" i="18"/>
  <c r="F27" i="18"/>
  <c r="H26" i="18"/>
  <c r="G26" i="18"/>
  <c r="F26" i="18"/>
  <c r="H25" i="18"/>
  <c r="G25" i="18"/>
  <c r="F25" i="18"/>
  <c r="H24" i="18"/>
  <c r="G24" i="18"/>
  <c r="F24" i="18"/>
  <c r="H23" i="18"/>
  <c r="G23" i="18"/>
  <c r="F23" i="18"/>
  <c r="H22" i="18"/>
  <c r="G22" i="18"/>
  <c r="F22" i="18"/>
  <c r="H21" i="18"/>
  <c r="G21" i="18"/>
  <c r="F21" i="18"/>
  <c r="H20" i="18"/>
  <c r="G20" i="18"/>
  <c r="F20" i="18"/>
  <c r="H19" i="18"/>
  <c r="G19" i="18"/>
  <c r="F19" i="18"/>
  <c r="H18" i="18"/>
  <c r="G18" i="18"/>
  <c r="F18" i="18"/>
  <c r="H17" i="18"/>
  <c r="G17" i="18"/>
  <c r="F17" i="18"/>
  <c r="H16" i="18"/>
  <c r="G16" i="18"/>
  <c r="F16" i="18"/>
  <c r="H15" i="18"/>
  <c r="G15" i="18"/>
  <c r="F15" i="18"/>
  <c r="H14" i="18"/>
  <c r="G14" i="18"/>
  <c r="F14" i="18"/>
  <c r="H13" i="18"/>
  <c r="G13" i="18"/>
  <c r="F13" i="18"/>
  <c r="H12" i="18"/>
  <c r="G12" i="18"/>
  <c r="F12" i="18"/>
  <c r="H11" i="18"/>
  <c r="G11" i="18"/>
  <c r="F11" i="18"/>
  <c r="E5" i="18"/>
  <c r="E4" i="18"/>
  <c r="H182" i="17"/>
  <c r="G182" i="17"/>
  <c r="F182" i="17"/>
  <c r="H181" i="17"/>
  <c r="G181" i="17"/>
  <c r="F181" i="17"/>
  <c r="H180" i="17"/>
  <c r="G180" i="17"/>
  <c r="F180" i="17"/>
  <c r="H179" i="17"/>
  <c r="G179" i="17"/>
  <c r="F179" i="17"/>
  <c r="H178" i="17"/>
  <c r="G178" i="17"/>
  <c r="F178" i="17"/>
  <c r="H177" i="17"/>
  <c r="G177" i="17"/>
  <c r="F177" i="17"/>
  <c r="H176" i="17"/>
  <c r="G176" i="17"/>
  <c r="F176" i="17"/>
  <c r="H175" i="17"/>
  <c r="G175" i="17"/>
  <c r="F175" i="17"/>
  <c r="H174" i="17"/>
  <c r="G174" i="17"/>
  <c r="F174" i="17"/>
  <c r="H173" i="17"/>
  <c r="G173" i="17"/>
  <c r="F173" i="17"/>
  <c r="H172" i="17"/>
  <c r="G172" i="17"/>
  <c r="F172" i="17"/>
  <c r="H171" i="17"/>
  <c r="G171" i="17"/>
  <c r="F171" i="17"/>
  <c r="H170" i="17"/>
  <c r="G170" i="17"/>
  <c r="F170" i="17"/>
  <c r="H169" i="17"/>
  <c r="G169" i="17"/>
  <c r="F169" i="17"/>
  <c r="H168" i="17"/>
  <c r="G168" i="17"/>
  <c r="F168" i="17"/>
  <c r="H167" i="17"/>
  <c r="G167" i="17"/>
  <c r="F167" i="17"/>
  <c r="H166" i="17"/>
  <c r="G166" i="17"/>
  <c r="F166" i="17"/>
  <c r="H165" i="17"/>
  <c r="G165" i="17"/>
  <c r="F165" i="17"/>
  <c r="H164" i="17"/>
  <c r="G164" i="17"/>
  <c r="F164" i="17"/>
  <c r="H163" i="17"/>
  <c r="G163" i="17"/>
  <c r="F163" i="17"/>
  <c r="H162" i="17"/>
  <c r="G162" i="17"/>
  <c r="F162" i="17"/>
  <c r="H161" i="17"/>
  <c r="G161" i="17"/>
  <c r="F161" i="17"/>
  <c r="H160" i="17"/>
  <c r="G160" i="17"/>
  <c r="F160" i="17"/>
  <c r="H159" i="17"/>
  <c r="G159" i="17"/>
  <c r="F159" i="17"/>
  <c r="H158" i="17"/>
  <c r="G158" i="17"/>
  <c r="F158" i="17"/>
  <c r="H157" i="17"/>
  <c r="G157" i="17"/>
  <c r="F157" i="17"/>
  <c r="H156" i="17"/>
  <c r="G156" i="17"/>
  <c r="F156" i="17"/>
  <c r="H155" i="17"/>
  <c r="G155" i="17"/>
  <c r="F155" i="17"/>
  <c r="H154" i="17"/>
  <c r="G154" i="17"/>
  <c r="F154" i="17"/>
  <c r="H153" i="17"/>
  <c r="G153" i="17"/>
  <c r="F153" i="17"/>
  <c r="H152" i="17"/>
  <c r="G152" i="17"/>
  <c r="F152" i="17"/>
  <c r="H151" i="17"/>
  <c r="G151" i="17"/>
  <c r="F151" i="17"/>
  <c r="H150" i="17"/>
  <c r="G150" i="17"/>
  <c r="F150" i="17"/>
  <c r="H149" i="17"/>
  <c r="G149" i="17"/>
  <c r="F149" i="17"/>
  <c r="H148" i="17"/>
  <c r="G148" i="17"/>
  <c r="F148" i="17"/>
  <c r="H147" i="17"/>
  <c r="G147" i="17"/>
  <c r="F147" i="17"/>
  <c r="H146" i="17"/>
  <c r="G146" i="17"/>
  <c r="F146" i="17"/>
  <c r="H145" i="17"/>
  <c r="G145" i="17"/>
  <c r="F145" i="17"/>
  <c r="H144" i="17"/>
  <c r="G144" i="17"/>
  <c r="F144" i="17"/>
  <c r="H143" i="17"/>
  <c r="G143" i="17"/>
  <c r="F143" i="17"/>
  <c r="H142" i="17"/>
  <c r="G142" i="17"/>
  <c r="F142" i="17"/>
  <c r="H141" i="17"/>
  <c r="G141" i="17"/>
  <c r="F141" i="17"/>
  <c r="H140" i="17"/>
  <c r="G140" i="17"/>
  <c r="F140" i="17"/>
  <c r="H139" i="17"/>
  <c r="G139" i="17"/>
  <c r="F139" i="17"/>
  <c r="H138" i="17"/>
  <c r="G138" i="17"/>
  <c r="F138" i="17"/>
  <c r="H137" i="17"/>
  <c r="G137" i="17"/>
  <c r="F137" i="17"/>
  <c r="H136" i="17"/>
  <c r="G136" i="17"/>
  <c r="F136" i="17"/>
  <c r="H135" i="17"/>
  <c r="G135" i="17"/>
  <c r="F135" i="17"/>
  <c r="H134" i="17"/>
  <c r="G134" i="17"/>
  <c r="F134" i="17"/>
  <c r="H133" i="17"/>
  <c r="G133" i="17"/>
  <c r="F133" i="17"/>
  <c r="H132" i="17"/>
  <c r="G132" i="17"/>
  <c r="F132" i="17"/>
  <c r="H131" i="17"/>
  <c r="G131" i="17"/>
  <c r="F131" i="17"/>
  <c r="H130" i="17"/>
  <c r="G130" i="17"/>
  <c r="F130" i="17"/>
  <c r="H129" i="17"/>
  <c r="G129" i="17"/>
  <c r="F129" i="17"/>
  <c r="H128" i="17"/>
  <c r="G128" i="17"/>
  <c r="F128" i="17"/>
  <c r="H127" i="17"/>
  <c r="G127" i="17"/>
  <c r="F127" i="17"/>
  <c r="H126" i="17"/>
  <c r="G126" i="17"/>
  <c r="F126" i="17"/>
  <c r="H125" i="17"/>
  <c r="G125" i="17"/>
  <c r="F125" i="17"/>
  <c r="H124" i="17"/>
  <c r="G124" i="17"/>
  <c r="F124" i="17"/>
  <c r="H123" i="17"/>
  <c r="G123" i="17"/>
  <c r="F123" i="17"/>
  <c r="H122" i="17"/>
  <c r="G122" i="17"/>
  <c r="F122" i="17"/>
  <c r="H121" i="17"/>
  <c r="G121" i="17"/>
  <c r="F121" i="17"/>
  <c r="H120" i="17"/>
  <c r="G120" i="17"/>
  <c r="F120" i="17"/>
  <c r="H119" i="17"/>
  <c r="G119" i="17"/>
  <c r="F119" i="17"/>
  <c r="H118" i="17"/>
  <c r="G118" i="17"/>
  <c r="F118" i="17"/>
  <c r="H117" i="17"/>
  <c r="G117" i="17"/>
  <c r="F117" i="17"/>
  <c r="H116" i="17"/>
  <c r="G116" i="17"/>
  <c r="F116" i="17"/>
  <c r="H115" i="17"/>
  <c r="G115" i="17"/>
  <c r="F115" i="17"/>
  <c r="H114" i="17"/>
  <c r="G114" i="17"/>
  <c r="F114" i="17"/>
  <c r="H113" i="17"/>
  <c r="G113" i="17"/>
  <c r="F113" i="17"/>
  <c r="H112" i="17"/>
  <c r="G112" i="17"/>
  <c r="F112" i="17"/>
  <c r="H111" i="17"/>
  <c r="G111" i="17"/>
  <c r="F111" i="17"/>
  <c r="H110" i="17"/>
  <c r="G110" i="17"/>
  <c r="F110" i="17"/>
  <c r="H109" i="17"/>
  <c r="G109" i="17"/>
  <c r="F109" i="17"/>
  <c r="H108" i="17"/>
  <c r="G108" i="17"/>
  <c r="F108" i="17"/>
  <c r="H107" i="17"/>
  <c r="G107" i="17"/>
  <c r="F107" i="17"/>
  <c r="H106" i="17"/>
  <c r="G106" i="17"/>
  <c r="F106" i="17"/>
  <c r="H105" i="17"/>
  <c r="G105" i="17"/>
  <c r="F105" i="17"/>
  <c r="H104" i="17"/>
  <c r="G104" i="17"/>
  <c r="F104" i="17"/>
  <c r="H103" i="17"/>
  <c r="G103" i="17"/>
  <c r="F103" i="17"/>
  <c r="H102" i="17"/>
  <c r="G102" i="17"/>
  <c r="F102" i="17"/>
  <c r="H101" i="17"/>
  <c r="G101" i="17"/>
  <c r="F101" i="17"/>
  <c r="H100" i="17"/>
  <c r="G100" i="17"/>
  <c r="F100" i="17"/>
  <c r="H99" i="17"/>
  <c r="G99" i="17"/>
  <c r="F99" i="17"/>
  <c r="H98" i="17"/>
  <c r="G98" i="17"/>
  <c r="F98" i="17"/>
  <c r="H97" i="17"/>
  <c r="G97" i="17"/>
  <c r="F97" i="17"/>
  <c r="H96" i="17"/>
  <c r="G96" i="17"/>
  <c r="F96" i="17"/>
  <c r="H95" i="17"/>
  <c r="G95" i="17"/>
  <c r="F95" i="17"/>
  <c r="H94" i="17"/>
  <c r="G94" i="17"/>
  <c r="F94" i="17"/>
  <c r="H93" i="17"/>
  <c r="G93" i="17"/>
  <c r="F93" i="17"/>
  <c r="H92" i="17"/>
  <c r="G92" i="17"/>
  <c r="F92" i="17"/>
  <c r="H91" i="17"/>
  <c r="G91" i="17"/>
  <c r="F91" i="17"/>
  <c r="H90" i="17"/>
  <c r="G90" i="17"/>
  <c r="F90" i="17"/>
  <c r="H89" i="17"/>
  <c r="G89" i="17"/>
  <c r="F89" i="17"/>
  <c r="H88" i="17"/>
  <c r="G88" i="17"/>
  <c r="F88" i="17"/>
  <c r="H87" i="17"/>
  <c r="G87" i="17"/>
  <c r="F87" i="17"/>
  <c r="H86" i="17"/>
  <c r="G86" i="17"/>
  <c r="F86" i="17"/>
  <c r="H85" i="17"/>
  <c r="G85" i="17"/>
  <c r="F85" i="17"/>
  <c r="H84" i="17"/>
  <c r="G84" i="17"/>
  <c r="F84" i="17"/>
  <c r="H83" i="17"/>
  <c r="G83" i="17"/>
  <c r="F83" i="17"/>
  <c r="H82" i="17"/>
  <c r="G82" i="17"/>
  <c r="F82" i="17"/>
  <c r="H81" i="17"/>
  <c r="G81" i="17"/>
  <c r="F81" i="17"/>
  <c r="H80" i="17"/>
  <c r="G80" i="17"/>
  <c r="F80" i="17"/>
  <c r="H79" i="17"/>
  <c r="G79" i="17"/>
  <c r="F79" i="17"/>
  <c r="H78" i="17"/>
  <c r="G78" i="17"/>
  <c r="F78" i="17"/>
  <c r="H77" i="17"/>
  <c r="G77" i="17"/>
  <c r="F77" i="17"/>
  <c r="H76" i="17"/>
  <c r="G76" i="17"/>
  <c r="F76" i="17"/>
  <c r="H75" i="17"/>
  <c r="G75" i="17"/>
  <c r="F75" i="17"/>
  <c r="H74" i="17"/>
  <c r="G74" i="17"/>
  <c r="F74" i="17"/>
  <c r="H73" i="17"/>
  <c r="G73" i="17"/>
  <c r="F73" i="17"/>
  <c r="H72" i="17"/>
  <c r="G72" i="17"/>
  <c r="F72" i="17"/>
  <c r="H71" i="17"/>
  <c r="G71" i="17"/>
  <c r="F71" i="17"/>
  <c r="H70" i="17"/>
  <c r="G70" i="17"/>
  <c r="F70" i="17"/>
  <c r="H69" i="17"/>
  <c r="G69" i="17"/>
  <c r="F69" i="17"/>
  <c r="H68" i="17"/>
  <c r="G68" i="17"/>
  <c r="F68" i="17"/>
  <c r="H67" i="17"/>
  <c r="G67" i="17"/>
  <c r="F67" i="17"/>
  <c r="H66" i="17"/>
  <c r="G66" i="17"/>
  <c r="F66" i="17"/>
  <c r="H65" i="17"/>
  <c r="G65" i="17"/>
  <c r="F65" i="17"/>
  <c r="H64" i="17"/>
  <c r="G64" i="17"/>
  <c r="F64" i="17"/>
  <c r="H63" i="17"/>
  <c r="G63" i="17"/>
  <c r="F63" i="17"/>
  <c r="H62" i="17"/>
  <c r="G62" i="17"/>
  <c r="F62" i="17"/>
  <c r="H61" i="17"/>
  <c r="G61" i="17"/>
  <c r="F61" i="17"/>
  <c r="H60" i="17"/>
  <c r="G60" i="17"/>
  <c r="F60" i="17"/>
  <c r="H59" i="17"/>
  <c r="G59" i="17"/>
  <c r="F59" i="17"/>
  <c r="H58" i="17"/>
  <c r="G58" i="17"/>
  <c r="F58" i="17"/>
  <c r="H57" i="17"/>
  <c r="G57" i="17"/>
  <c r="F57" i="17"/>
  <c r="H56" i="17"/>
  <c r="G56" i="17"/>
  <c r="F56" i="17"/>
  <c r="H55" i="17"/>
  <c r="G55" i="17"/>
  <c r="F55" i="17"/>
  <c r="H54" i="17"/>
  <c r="G54" i="17"/>
  <c r="F54" i="17"/>
  <c r="H53" i="17"/>
  <c r="G53" i="17"/>
  <c r="F53" i="17"/>
  <c r="H52" i="17"/>
  <c r="G52" i="17"/>
  <c r="F52" i="17"/>
  <c r="H51" i="17"/>
  <c r="G51" i="17"/>
  <c r="F51" i="17"/>
  <c r="H50" i="17"/>
  <c r="G50" i="17"/>
  <c r="F50" i="17"/>
  <c r="H49" i="17"/>
  <c r="G49" i="17"/>
  <c r="F49" i="17"/>
  <c r="H48" i="17"/>
  <c r="G48" i="17"/>
  <c r="F48" i="17"/>
  <c r="H47" i="17"/>
  <c r="G47" i="17"/>
  <c r="F47" i="17"/>
  <c r="H46" i="17"/>
  <c r="G46" i="17"/>
  <c r="F46" i="17"/>
  <c r="H45" i="17"/>
  <c r="G45" i="17"/>
  <c r="F45" i="17"/>
  <c r="H44" i="17"/>
  <c r="G44" i="17"/>
  <c r="F44" i="17"/>
  <c r="H43" i="17"/>
  <c r="G43" i="17"/>
  <c r="F43" i="17"/>
  <c r="H42" i="17"/>
  <c r="G42" i="17"/>
  <c r="F42" i="17"/>
  <c r="H41" i="17"/>
  <c r="G41" i="17"/>
  <c r="F41" i="17"/>
  <c r="H40" i="17"/>
  <c r="G40" i="17"/>
  <c r="F40" i="17"/>
  <c r="H39" i="17"/>
  <c r="G39" i="17"/>
  <c r="F39" i="17"/>
  <c r="H38" i="17"/>
  <c r="G38" i="17"/>
  <c r="F38" i="17"/>
  <c r="H37" i="17"/>
  <c r="G37" i="17"/>
  <c r="F37" i="17"/>
  <c r="H36" i="17"/>
  <c r="G36" i="17"/>
  <c r="F36" i="17"/>
  <c r="H35" i="17"/>
  <c r="G35" i="17"/>
  <c r="F35" i="17"/>
  <c r="H34" i="17"/>
  <c r="G34" i="17"/>
  <c r="F34" i="17"/>
  <c r="H33" i="17"/>
  <c r="G33" i="17"/>
  <c r="F33" i="17"/>
  <c r="H32" i="17"/>
  <c r="G32" i="17"/>
  <c r="F32" i="17"/>
  <c r="H31" i="17"/>
  <c r="G31" i="17"/>
  <c r="F31" i="17"/>
  <c r="H30" i="17"/>
  <c r="G30" i="17"/>
  <c r="F30" i="17"/>
  <c r="H29" i="17"/>
  <c r="G29" i="17"/>
  <c r="F29" i="17"/>
  <c r="H28" i="17"/>
  <c r="G28" i="17"/>
  <c r="F28" i="17"/>
  <c r="H27" i="17"/>
  <c r="G27" i="17"/>
  <c r="F27" i="17"/>
  <c r="H26" i="17"/>
  <c r="G26" i="17"/>
  <c r="F26" i="17"/>
  <c r="H25" i="17"/>
  <c r="G25" i="17"/>
  <c r="F25" i="17"/>
  <c r="H24" i="17"/>
  <c r="G24" i="17"/>
  <c r="F24" i="17"/>
  <c r="H23" i="17"/>
  <c r="G23" i="17"/>
  <c r="F23" i="17"/>
  <c r="H22" i="17"/>
  <c r="G22" i="17"/>
  <c r="F22" i="17"/>
  <c r="H21" i="17"/>
  <c r="G21" i="17"/>
  <c r="F21" i="17"/>
  <c r="H20" i="17"/>
  <c r="G20" i="17"/>
  <c r="F20" i="17"/>
  <c r="H19" i="17"/>
  <c r="G19" i="17"/>
  <c r="F19" i="17"/>
  <c r="H18" i="17"/>
  <c r="G18" i="17"/>
  <c r="F18" i="17"/>
  <c r="H17" i="17"/>
  <c r="G17" i="17"/>
  <c r="F17" i="17"/>
  <c r="H16" i="17"/>
  <c r="G16" i="17"/>
  <c r="F16" i="17"/>
  <c r="H15" i="17"/>
  <c r="G15" i="17"/>
  <c r="F15" i="17"/>
  <c r="H14" i="17"/>
  <c r="G14" i="17"/>
  <c r="F14" i="17"/>
  <c r="H13" i="17"/>
  <c r="G13" i="17"/>
  <c r="F13" i="17"/>
  <c r="H12" i="17"/>
  <c r="G12" i="17"/>
  <c r="F12" i="17"/>
  <c r="H11" i="17"/>
  <c r="G11" i="17"/>
  <c r="F11" i="17"/>
  <c r="L5" i="17"/>
  <c r="E5" i="17"/>
  <c r="L4" i="17"/>
  <c r="E4" i="17"/>
  <c r="H181" i="16"/>
  <c r="G181" i="16"/>
  <c r="F181" i="16"/>
  <c r="H180" i="16"/>
  <c r="G180" i="16"/>
  <c r="F180" i="16"/>
  <c r="H179" i="16"/>
  <c r="G179" i="16"/>
  <c r="F179" i="16"/>
  <c r="H178" i="16"/>
  <c r="G178" i="16"/>
  <c r="F178" i="16"/>
  <c r="H177" i="16"/>
  <c r="G177" i="16"/>
  <c r="F177" i="16"/>
  <c r="H176" i="16"/>
  <c r="G176" i="16"/>
  <c r="F176" i="16"/>
  <c r="H175" i="16"/>
  <c r="G175" i="16"/>
  <c r="F175" i="16"/>
  <c r="H174" i="16"/>
  <c r="G174" i="16"/>
  <c r="F174" i="16"/>
  <c r="H173" i="16"/>
  <c r="G173" i="16"/>
  <c r="F173" i="16"/>
  <c r="H172" i="16"/>
  <c r="G172" i="16"/>
  <c r="F172" i="16"/>
  <c r="H171" i="16"/>
  <c r="G171" i="16"/>
  <c r="F171" i="16"/>
  <c r="H170" i="16"/>
  <c r="G170" i="16"/>
  <c r="F170" i="16"/>
  <c r="H169" i="16"/>
  <c r="G169" i="16"/>
  <c r="F169" i="16"/>
  <c r="H168" i="16"/>
  <c r="G168" i="16"/>
  <c r="F168" i="16"/>
  <c r="H167" i="16"/>
  <c r="G167" i="16"/>
  <c r="F167" i="16"/>
  <c r="H166" i="16"/>
  <c r="G166" i="16"/>
  <c r="F166" i="16"/>
  <c r="H165" i="16"/>
  <c r="G165" i="16"/>
  <c r="F165" i="16"/>
  <c r="H164" i="16"/>
  <c r="G164" i="16"/>
  <c r="F164" i="16"/>
  <c r="H163" i="16"/>
  <c r="G163" i="16"/>
  <c r="F163" i="16"/>
  <c r="H162" i="16"/>
  <c r="G162" i="16"/>
  <c r="F162" i="16"/>
  <c r="H161" i="16"/>
  <c r="G161" i="16"/>
  <c r="F161" i="16"/>
  <c r="H160" i="16"/>
  <c r="G160" i="16"/>
  <c r="F160" i="16"/>
  <c r="H159" i="16"/>
  <c r="G159" i="16"/>
  <c r="F159" i="16"/>
  <c r="H158" i="16"/>
  <c r="G158" i="16"/>
  <c r="F158" i="16"/>
  <c r="H157" i="16"/>
  <c r="G157" i="16"/>
  <c r="F157" i="16"/>
  <c r="H156" i="16"/>
  <c r="G156" i="16"/>
  <c r="F156" i="16"/>
  <c r="H155" i="16"/>
  <c r="G155" i="16"/>
  <c r="F155" i="16"/>
  <c r="H154" i="16"/>
  <c r="G154" i="16"/>
  <c r="F154" i="16"/>
  <c r="H153" i="16"/>
  <c r="G153" i="16"/>
  <c r="F153" i="16"/>
  <c r="H152" i="16"/>
  <c r="G152" i="16"/>
  <c r="F152" i="16"/>
  <c r="H151" i="16"/>
  <c r="G151" i="16"/>
  <c r="F151" i="16"/>
  <c r="H150" i="16"/>
  <c r="G150" i="16"/>
  <c r="F150" i="16"/>
  <c r="H149" i="16"/>
  <c r="G149" i="16"/>
  <c r="F149" i="16"/>
  <c r="H148" i="16"/>
  <c r="G148" i="16"/>
  <c r="F148" i="16"/>
  <c r="H147" i="16"/>
  <c r="G147" i="16"/>
  <c r="F147" i="16"/>
  <c r="H146" i="16"/>
  <c r="G146" i="16"/>
  <c r="F146" i="16"/>
  <c r="H145" i="16"/>
  <c r="G145" i="16"/>
  <c r="F145" i="16"/>
  <c r="H144" i="16"/>
  <c r="G144" i="16"/>
  <c r="F144" i="16"/>
  <c r="H143" i="16"/>
  <c r="G143" i="16"/>
  <c r="F143" i="16"/>
  <c r="H142" i="16"/>
  <c r="G142" i="16"/>
  <c r="F142" i="16"/>
  <c r="H141" i="16"/>
  <c r="G141" i="16"/>
  <c r="F141" i="16"/>
  <c r="H140" i="16"/>
  <c r="G140" i="16"/>
  <c r="F140" i="16"/>
  <c r="H139" i="16"/>
  <c r="G139" i="16"/>
  <c r="F139" i="16"/>
  <c r="H138" i="16"/>
  <c r="G138" i="16"/>
  <c r="F138" i="16"/>
  <c r="H137" i="16"/>
  <c r="G137" i="16"/>
  <c r="F137" i="16"/>
  <c r="H136" i="16"/>
  <c r="G136" i="16"/>
  <c r="F136" i="16"/>
  <c r="H135" i="16"/>
  <c r="G135" i="16"/>
  <c r="F135" i="16"/>
  <c r="H134" i="16"/>
  <c r="G134" i="16"/>
  <c r="F134" i="16"/>
  <c r="H133" i="16"/>
  <c r="G133" i="16"/>
  <c r="F133" i="16"/>
  <c r="H132" i="16"/>
  <c r="G132" i="16"/>
  <c r="F132" i="16"/>
  <c r="H131" i="16"/>
  <c r="G131" i="16"/>
  <c r="F131" i="16"/>
  <c r="H130" i="16"/>
  <c r="G130" i="16"/>
  <c r="F130" i="16"/>
  <c r="H129" i="16"/>
  <c r="G129" i="16"/>
  <c r="F129" i="16"/>
  <c r="H128" i="16"/>
  <c r="G128" i="16"/>
  <c r="F128" i="16"/>
  <c r="H127" i="16"/>
  <c r="G127" i="16"/>
  <c r="F127" i="16"/>
  <c r="H126" i="16"/>
  <c r="G126" i="16"/>
  <c r="F126" i="16"/>
  <c r="H125" i="16"/>
  <c r="G125" i="16"/>
  <c r="F125" i="16"/>
  <c r="H124" i="16"/>
  <c r="G124" i="16"/>
  <c r="F124" i="16"/>
  <c r="H123" i="16"/>
  <c r="G123" i="16"/>
  <c r="F123" i="16"/>
  <c r="H122" i="16"/>
  <c r="G122" i="16"/>
  <c r="F122" i="16"/>
  <c r="H121" i="16"/>
  <c r="G121" i="16"/>
  <c r="F121" i="16"/>
  <c r="H120" i="16"/>
  <c r="G120" i="16"/>
  <c r="F120" i="16"/>
  <c r="H119" i="16"/>
  <c r="G119" i="16"/>
  <c r="F119" i="16"/>
  <c r="H118" i="16"/>
  <c r="G118" i="16"/>
  <c r="F118" i="16"/>
  <c r="H117" i="16"/>
  <c r="G117" i="16"/>
  <c r="F117" i="16"/>
  <c r="H116" i="16"/>
  <c r="G116" i="16"/>
  <c r="F116" i="16"/>
  <c r="H115" i="16"/>
  <c r="G115" i="16"/>
  <c r="F115" i="16"/>
  <c r="H114" i="16"/>
  <c r="G114" i="16"/>
  <c r="F114" i="16"/>
  <c r="H113" i="16"/>
  <c r="G113" i="16"/>
  <c r="F113" i="16"/>
  <c r="H112" i="16"/>
  <c r="G112" i="16"/>
  <c r="F112" i="16"/>
  <c r="H111" i="16"/>
  <c r="G111" i="16"/>
  <c r="F111" i="16"/>
  <c r="H110" i="16"/>
  <c r="G110" i="16"/>
  <c r="F110" i="16"/>
  <c r="H109" i="16"/>
  <c r="G109" i="16"/>
  <c r="F109" i="16"/>
  <c r="H108" i="16"/>
  <c r="G108" i="16"/>
  <c r="F108" i="16"/>
  <c r="H107" i="16"/>
  <c r="G107" i="16"/>
  <c r="F107" i="16"/>
  <c r="H106" i="16"/>
  <c r="G106" i="16"/>
  <c r="F106" i="16"/>
  <c r="H105" i="16"/>
  <c r="G105" i="16"/>
  <c r="F105" i="16"/>
  <c r="H104" i="16"/>
  <c r="G104" i="16"/>
  <c r="F104" i="16"/>
  <c r="H103" i="16"/>
  <c r="G103" i="16"/>
  <c r="F103" i="16"/>
  <c r="H102" i="16"/>
  <c r="G102" i="16"/>
  <c r="F102" i="16"/>
  <c r="H101" i="16"/>
  <c r="G101" i="16"/>
  <c r="F101" i="16"/>
  <c r="H100" i="16"/>
  <c r="G100" i="16"/>
  <c r="F100" i="16"/>
  <c r="H99" i="16"/>
  <c r="G99" i="16"/>
  <c r="F99" i="16"/>
  <c r="H98" i="16"/>
  <c r="G98" i="16"/>
  <c r="F98" i="16"/>
  <c r="H97" i="16"/>
  <c r="G97" i="16"/>
  <c r="F97" i="16"/>
  <c r="H96" i="16"/>
  <c r="G96" i="16"/>
  <c r="F96" i="16"/>
  <c r="H95" i="16"/>
  <c r="G95" i="16"/>
  <c r="F95" i="16"/>
  <c r="H94" i="16"/>
  <c r="G94" i="16"/>
  <c r="F94" i="16"/>
  <c r="H93" i="16"/>
  <c r="G93" i="16"/>
  <c r="F93" i="16"/>
  <c r="H92" i="16"/>
  <c r="G92" i="16"/>
  <c r="F92" i="16"/>
  <c r="H91" i="16"/>
  <c r="G91" i="16"/>
  <c r="F91" i="16"/>
  <c r="H90" i="16"/>
  <c r="G90" i="16"/>
  <c r="F90" i="16"/>
  <c r="H89" i="16"/>
  <c r="G89" i="16"/>
  <c r="F89" i="16"/>
  <c r="H88" i="16"/>
  <c r="G88" i="16"/>
  <c r="F88" i="16"/>
  <c r="H87" i="16"/>
  <c r="G87" i="16"/>
  <c r="F87" i="16"/>
  <c r="H86" i="16"/>
  <c r="G86" i="16"/>
  <c r="F86" i="16"/>
  <c r="H85" i="16"/>
  <c r="G85" i="16"/>
  <c r="F85" i="16"/>
  <c r="H84" i="16"/>
  <c r="G84" i="16"/>
  <c r="F84" i="16"/>
  <c r="H83" i="16"/>
  <c r="G83" i="16"/>
  <c r="F83" i="16"/>
  <c r="H82" i="16"/>
  <c r="G82" i="16"/>
  <c r="F82" i="16"/>
  <c r="H81" i="16"/>
  <c r="G81" i="16"/>
  <c r="F81" i="16"/>
  <c r="H80" i="16"/>
  <c r="G80" i="16"/>
  <c r="F80" i="16"/>
  <c r="H79" i="16"/>
  <c r="G79" i="16"/>
  <c r="F79" i="16"/>
  <c r="H78" i="16"/>
  <c r="G78" i="16"/>
  <c r="F78" i="16"/>
  <c r="H77" i="16"/>
  <c r="G77" i="16"/>
  <c r="F77" i="16"/>
  <c r="H76" i="16"/>
  <c r="G76" i="16"/>
  <c r="F76" i="16"/>
  <c r="H75" i="16"/>
  <c r="G75" i="16"/>
  <c r="F75" i="16"/>
  <c r="H74" i="16"/>
  <c r="G74" i="16"/>
  <c r="F74" i="16"/>
  <c r="H73" i="16"/>
  <c r="G73" i="16"/>
  <c r="F73" i="16"/>
  <c r="H72" i="16"/>
  <c r="G72" i="16"/>
  <c r="F72" i="16"/>
  <c r="H71" i="16"/>
  <c r="G71" i="16"/>
  <c r="F71" i="16"/>
  <c r="H70" i="16"/>
  <c r="G70" i="16"/>
  <c r="F70" i="16"/>
  <c r="H69" i="16"/>
  <c r="G69" i="16"/>
  <c r="F69" i="16"/>
  <c r="H68" i="16"/>
  <c r="G68" i="16"/>
  <c r="F68" i="16"/>
  <c r="H67" i="16"/>
  <c r="G67" i="16"/>
  <c r="F67" i="16"/>
  <c r="H66" i="16"/>
  <c r="G66" i="16"/>
  <c r="F66" i="16"/>
  <c r="H65" i="16"/>
  <c r="G65" i="16"/>
  <c r="F65" i="16"/>
  <c r="H64" i="16"/>
  <c r="G64" i="16"/>
  <c r="F64" i="16"/>
  <c r="H63" i="16"/>
  <c r="G63" i="16"/>
  <c r="F63" i="16"/>
  <c r="H62" i="16"/>
  <c r="G62" i="16"/>
  <c r="F62" i="16"/>
  <c r="H61" i="16"/>
  <c r="G61" i="16"/>
  <c r="F61" i="16"/>
  <c r="H60" i="16"/>
  <c r="G60" i="16"/>
  <c r="F60" i="16"/>
  <c r="H59" i="16"/>
  <c r="G59" i="16"/>
  <c r="F59" i="16"/>
  <c r="H58" i="16"/>
  <c r="G58" i="16"/>
  <c r="F58" i="16"/>
  <c r="H57" i="16"/>
  <c r="G57" i="16"/>
  <c r="F57" i="16"/>
  <c r="H56" i="16"/>
  <c r="G56" i="16"/>
  <c r="F56" i="16"/>
  <c r="H55" i="16"/>
  <c r="G55" i="16"/>
  <c r="F55" i="16"/>
  <c r="H54" i="16"/>
  <c r="G54" i="16"/>
  <c r="F54" i="16"/>
  <c r="H53" i="16"/>
  <c r="G53" i="16"/>
  <c r="F53" i="16"/>
  <c r="H52" i="16"/>
  <c r="G52" i="16"/>
  <c r="F52" i="16"/>
  <c r="H51" i="16"/>
  <c r="G51" i="16"/>
  <c r="F51" i="16"/>
  <c r="H50" i="16"/>
  <c r="G50" i="16"/>
  <c r="F50" i="16"/>
  <c r="H49" i="16"/>
  <c r="G49" i="16"/>
  <c r="F49" i="16"/>
  <c r="H48" i="16"/>
  <c r="G48" i="16"/>
  <c r="F48" i="16"/>
  <c r="H47" i="16"/>
  <c r="G47" i="16"/>
  <c r="F47" i="16"/>
  <c r="H46" i="16"/>
  <c r="G46" i="16"/>
  <c r="F46" i="16"/>
  <c r="H45" i="16"/>
  <c r="G45" i="16"/>
  <c r="F45" i="16"/>
  <c r="H44" i="16"/>
  <c r="G44" i="16"/>
  <c r="F44" i="16"/>
  <c r="H43" i="16"/>
  <c r="G43" i="16"/>
  <c r="F43" i="16"/>
  <c r="H42" i="16"/>
  <c r="G42" i="16"/>
  <c r="F42" i="16"/>
  <c r="H41" i="16"/>
  <c r="G41" i="16"/>
  <c r="F41" i="16"/>
  <c r="H40" i="16"/>
  <c r="G40" i="16"/>
  <c r="F40" i="16"/>
  <c r="H39" i="16"/>
  <c r="G39" i="16"/>
  <c r="F39" i="16"/>
  <c r="H38" i="16"/>
  <c r="G38" i="16"/>
  <c r="F38" i="16"/>
  <c r="H37" i="16"/>
  <c r="G37" i="16"/>
  <c r="F37" i="16"/>
  <c r="H36" i="16"/>
  <c r="G36" i="16"/>
  <c r="F36" i="16"/>
  <c r="H35" i="16"/>
  <c r="G35" i="16"/>
  <c r="F35" i="16"/>
  <c r="H34" i="16"/>
  <c r="G34" i="16"/>
  <c r="F34" i="16"/>
  <c r="H33" i="16"/>
  <c r="G33" i="16"/>
  <c r="F33" i="16"/>
  <c r="H32" i="16"/>
  <c r="G32" i="16"/>
  <c r="F32" i="16"/>
  <c r="H31" i="16"/>
  <c r="G31" i="16"/>
  <c r="F31" i="16"/>
  <c r="H30" i="16"/>
  <c r="G30" i="16"/>
  <c r="F30" i="16"/>
  <c r="H29" i="16"/>
  <c r="G29" i="16"/>
  <c r="F29" i="16"/>
  <c r="H28" i="16"/>
  <c r="G28" i="16"/>
  <c r="F28" i="16"/>
  <c r="H27" i="16"/>
  <c r="G27" i="16"/>
  <c r="F27" i="16"/>
  <c r="H26" i="16"/>
  <c r="G26" i="16"/>
  <c r="F26" i="16"/>
  <c r="H25" i="16"/>
  <c r="G25" i="16"/>
  <c r="F25" i="16"/>
  <c r="H24" i="16"/>
  <c r="G24" i="16"/>
  <c r="F24" i="16"/>
  <c r="H23" i="16"/>
  <c r="G23" i="16"/>
  <c r="F23" i="16"/>
  <c r="H22" i="16"/>
  <c r="G22" i="16"/>
  <c r="F22" i="16"/>
  <c r="H21" i="16"/>
  <c r="G21" i="16"/>
  <c r="F21" i="16"/>
  <c r="H20" i="16"/>
  <c r="G20" i="16"/>
  <c r="F20" i="16"/>
  <c r="H19" i="16"/>
  <c r="G19" i="16"/>
  <c r="F19" i="16"/>
  <c r="H18" i="16"/>
  <c r="G18" i="16"/>
  <c r="F18" i="16"/>
  <c r="H17" i="16"/>
  <c r="G17" i="16"/>
  <c r="F17" i="16"/>
  <c r="H16" i="16"/>
  <c r="G16" i="16"/>
  <c r="F16" i="16"/>
  <c r="H15" i="16"/>
  <c r="G15" i="16"/>
  <c r="F15" i="16"/>
  <c r="H14" i="16"/>
  <c r="G14" i="16"/>
  <c r="F14" i="16"/>
  <c r="H13" i="16"/>
  <c r="G13" i="16"/>
  <c r="F13" i="16"/>
  <c r="H12" i="16"/>
  <c r="G12" i="16"/>
  <c r="F12" i="16"/>
  <c r="H11" i="16"/>
  <c r="G11" i="16"/>
  <c r="F11" i="16"/>
  <c r="H10" i="16"/>
  <c r="G10" i="16"/>
  <c r="F10" i="16"/>
  <c r="L5" i="16"/>
  <c r="E5" i="16"/>
  <c r="L4" i="16"/>
  <c r="E4" i="16"/>
  <c r="H181" i="15"/>
  <c r="G181" i="15"/>
  <c r="F181" i="15"/>
  <c r="H180" i="15"/>
  <c r="G180" i="15"/>
  <c r="F180" i="15"/>
  <c r="H179" i="15"/>
  <c r="G179" i="15"/>
  <c r="F179" i="15"/>
  <c r="H178" i="15"/>
  <c r="G178" i="15"/>
  <c r="F178" i="15"/>
  <c r="H177" i="15"/>
  <c r="G177" i="15"/>
  <c r="F177" i="15"/>
  <c r="H176" i="15"/>
  <c r="G176" i="15"/>
  <c r="F176" i="15"/>
  <c r="H175" i="15"/>
  <c r="G175" i="15"/>
  <c r="F175" i="15"/>
  <c r="H174" i="15"/>
  <c r="G174" i="15"/>
  <c r="F174" i="15"/>
  <c r="H173" i="15"/>
  <c r="G173" i="15"/>
  <c r="F173" i="15"/>
  <c r="H172" i="15"/>
  <c r="G172" i="15"/>
  <c r="F172" i="15"/>
  <c r="H171" i="15"/>
  <c r="G171" i="15"/>
  <c r="F171" i="15"/>
  <c r="H170" i="15"/>
  <c r="G170" i="15"/>
  <c r="F170" i="15"/>
  <c r="H169" i="15"/>
  <c r="G169" i="15"/>
  <c r="F169" i="15"/>
  <c r="H168" i="15"/>
  <c r="G168" i="15"/>
  <c r="F168" i="15"/>
  <c r="H167" i="15"/>
  <c r="G167" i="15"/>
  <c r="F167" i="15"/>
  <c r="H166" i="15"/>
  <c r="G166" i="15"/>
  <c r="F166" i="15"/>
  <c r="H165" i="15"/>
  <c r="G165" i="15"/>
  <c r="F165" i="15"/>
  <c r="H164" i="15"/>
  <c r="G164" i="15"/>
  <c r="F164" i="15"/>
  <c r="H163" i="15"/>
  <c r="G163" i="15"/>
  <c r="F163" i="15"/>
  <c r="H162" i="15"/>
  <c r="G162" i="15"/>
  <c r="F162" i="15"/>
  <c r="H161" i="15"/>
  <c r="G161" i="15"/>
  <c r="F161" i="15"/>
  <c r="H160" i="15"/>
  <c r="G160" i="15"/>
  <c r="F160" i="15"/>
  <c r="H159" i="15"/>
  <c r="G159" i="15"/>
  <c r="F159" i="15"/>
  <c r="H158" i="15"/>
  <c r="G158" i="15"/>
  <c r="F158" i="15"/>
  <c r="H157" i="15"/>
  <c r="G157" i="15"/>
  <c r="F157" i="15"/>
  <c r="H156" i="15"/>
  <c r="G156" i="15"/>
  <c r="F156" i="15"/>
  <c r="H155" i="15"/>
  <c r="G155" i="15"/>
  <c r="F155" i="15"/>
  <c r="H154" i="15"/>
  <c r="G154" i="15"/>
  <c r="F154" i="15"/>
  <c r="H153" i="15"/>
  <c r="G153" i="15"/>
  <c r="F153" i="15"/>
  <c r="H152" i="15"/>
  <c r="G152" i="15"/>
  <c r="F152" i="15"/>
  <c r="H151" i="15"/>
  <c r="G151" i="15"/>
  <c r="F151" i="15"/>
  <c r="H150" i="15"/>
  <c r="G150" i="15"/>
  <c r="F150" i="15"/>
  <c r="H149" i="15"/>
  <c r="G149" i="15"/>
  <c r="F149" i="15"/>
  <c r="H148" i="15"/>
  <c r="G148" i="15"/>
  <c r="F148" i="15"/>
  <c r="H147" i="15"/>
  <c r="G147" i="15"/>
  <c r="F147" i="15"/>
  <c r="H146" i="15"/>
  <c r="G146" i="15"/>
  <c r="F146" i="15"/>
  <c r="H145" i="15"/>
  <c r="G145" i="15"/>
  <c r="F145" i="15"/>
  <c r="H144" i="15"/>
  <c r="G144" i="15"/>
  <c r="F144" i="15"/>
  <c r="H143" i="15"/>
  <c r="G143" i="15"/>
  <c r="F143" i="15"/>
  <c r="H142" i="15"/>
  <c r="G142" i="15"/>
  <c r="F142" i="15"/>
  <c r="H141" i="15"/>
  <c r="G141" i="15"/>
  <c r="F141" i="15"/>
  <c r="H140" i="15"/>
  <c r="G140" i="15"/>
  <c r="F140" i="15"/>
  <c r="H139" i="15"/>
  <c r="G139" i="15"/>
  <c r="F139" i="15"/>
  <c r="H138" i="15"/>
  <c r="G138" i="15"/>
  <c r="F138" i="15"/>
  <c r="H137" i="15"/>
  <c r="G137" i="15"/>
  <c r="F137" i="15"/>
  <c r="H136" i="15"/>
  <c r="G136" i="15"/>
  <c r="F136" i="15"/>
  <c r="H135" i="15"/>
  <c r="G135" i="15"/>
  <c r="F135" i="15"/>
  <c r="H134" i="15"/>
  <c r="G134" i="15"/>
  <c r="F134" i="15"/>
  <c r="H133" i="15"/>
  <c r="G133" i="15"/>
  <c r="F133" i="15"/>
  <c r="H132" i="15"/>
  <c r="G132" i="15"/>
  <c r="F132" i="15"/>
  <c r="H131" i="15"/>
  <c r="G131" i="15"/>
  <c r="F131" i="15"/>
  <c r="H130" i="15"/>
  <c r="G130" i="15"/>
  <c r="F130" i="15"/>
  <c r="H129" i="15"/>
  <c r="G129" i="15"/>
  <c r="F129" i="15"/>
  <c r="H128" i="15"/>
  <c r="G128" i="15"/>
  <c r="F128" i="15"/>
  <c r="H127" i="15"/>
  <c r="G127" i="15"/>
  <c r="F127" i="15"/>
  <c r="H126" i="15"/>
  <c r="G126" i="15"/>
  <c r="F126" i="15"/>
  <c r="H125" i="15"/>
  <c r="G125" i="15"/>
  <c r="F125" i="15"/>
  <c r="H124" i="15"/>
  <c r="G124" i="15"/>
  <c r="F124" i="15"/>
  <c r="H123" i="15"/>
  <c r="G123" i="15"/>
  <c r="F123" i="15"/>
  <c r="H122" i="15"/>
  <c r="G122" i="15"/>
  <c r="F122" i="15"/>
  <c r="H121" i="15"/>
  <c r="G121" i="15"/>
  <c r="F121" i="15"/>
  <c r="H120" i="15"/>
  <c r="G120" i="15"/>
  <c r="F120" i="15"/>
  <c r="H119" i="15"/>
  <c r="G119" i="15"/>
  <c r="F119" i="15"/>
  <c r="H118" i="15"/>
  <c r="G118" i="15"/>
  <c r="F118" i="15"/>
  <c r="H117" i="15"/>
  <c r="G117" i="15"/>
  <c r="F117" i="15"/>
  <c r="H116" i="15"/>
  <c r="G116" i="15"/>
  <c r="F116" i="15"/>
  <c r="H115" i="15"/>
  <c r="G115" i="15"/>
  <c r="F115" i="15"/>
  <c r="H114" i="15"/>
  <c r="G114" i="15"/>
  <c r="F114" i="15"/>
  <c r="H113" i="15"/>
  <c r="G113" i="15"/>
  <c r="F113" i="15"/>
  <c r="H112" i="15"/>
  <c r="G112" i="15"/>
  <c r="F112" i="15"/>
  <c r="H111" i="15"/>
  <c r="G111" i="15"/>
  <c r="F111" i="15"/>
  <c r="H110" i="15"/>
  <c r="G110" i="15"/>
  <c r="F110" i="15"/>
  <c r="H109" i="15"/>
  <c r="G109" i="15"/>
  <c r="F109" i="15"/>
  <c r="H108" i="15"/>
  <c r="G108" i="15"/>
  <c r="F108" i="15"/>
  <c r="H107" i="15"/>
  <c r="G107" i="15"/>
  <c r="F107" i="15"/>
  <c r="H106" i="15"/>
  <c r="G106" i="15"/>
  <c r="F106" i="15"/>
  <c r="H105" i="15"/>
  <c r="G105" i="15"/>
  <c r="F105" i="15"/>
  <c r="H104" i="15"/>
  <c r="G104" i="15"/>
  <c r="F104" i="15"/>
  <c r="H103" i="15"/>
  <c r="G103" i="15"/>
  <c r="F103" i="15"/>
  <c r="H102" i="15"/>
  <c r="G102" i="15"/>
  <c r="F102" i="15"/>
  <c r="H101" i="15"/>
  <c r="G101" i="15"/>
  <c r="F101" i="15"/>
  <c r="H100" i="15"/>
  <c r="G100" i="15"/>
  <c r="F100" i="15"/>
  <c r="H99" i="15"/>
  <c r="G99" i="15"/>
  <c r="F99" i="15"/>
  <c r="H98" i="15"/>
  <c r="G98" i="15"/>
  <c r="F98" i="15"/>
  <c r="H97" i="15"/>
  <c r="G97" i="15"/>
  <c r="F97" i="15"/>
  <c r="H96" i="15"/>
  <c r="G96" i="15"/>
  <c r="F96" i="15"/>
  <c r="H95" i="15"/>
  <c r="G95" i="15"/>
  <c r="F95" i="15"/>
  <c r="H94" i="15"/>
  <c r="G94" i="15"/>
  <c r="F94" i="15"/>
  <c r="H93" i="15"/>
  <c r="G93" i="15"/>
  <c r="F93" i="15"/>
  <c r="H92" i="15"/>
  <c r="G92" i="15"/>
  <c r="F92" i="15"/>
  <c r="H91" i="15"/>
  <c r="G91" i="15"/>
  <c r="F91" i="15"/>
  <c r="H90" i="15"/>
  <c r="G90" i="15"/>
  <c r="F90" i="15"/>
  <c r="H89" i="15"/>
  <c r="G89" i="15"/>
  <c r="F89" i="15"/>
  <c r="H88" i="15"/>
  <c r="G88" i="15"/>
  <c r="F88" i="15"/>
  <c r="H87" i="15"/>
  <c r="G87" i="15"/>
  <c r="F87" i="15"/>
  <c r="H86" i="15"/>
  <c r="G86" i="15"/>
  <c r="F86" i="15"/>
  <c r="H85" i="15"/>
  <c r="G85" i="15"/>
  <c r="F85" i="15"/>
  <c r="H84" i="15"/>
  <c r="G84" i="15"/>
  <c r="F84" i="15"/>
  <c r="H83" i="15"/>
  <c r="G83" i="15"/>
  <c r="F83" i="15"/>
  <c r="H82" i="15"/>
  <c r="G82" i="15"/>
  <c r="F82" i="15"/>
  <c r="H81" i="15"/>
  <c r="G81" i="15"/>
  <c r="F81" i="15"/>
  <c r="H80" i="15"/>
  <c r="G80" i="15"/>
  <c r="F80" i="15"/>
  <c r="H79" i="15"/>
  <c r="G79" i="15"/>
  <c r="F79" i="15"/>
  <c r="H78" i="15"/>
  <c r="G78" i="15"/>
  <c r="F78" i="15"/>
  <c r="H77" i="15"/>
  <c r="G77" i="15"/>
  <c r="F77" i="15"/>
  <c r="H76" i="15"/>
  <c r="G76" i="15"/>
  <c r="F76" i="15"/>
  <c r="H75" i="15"/>
  <c r="G75" i="15"/>
  <c r="F75" i="15"/>
  <c r="H74" i="15"/>
  <c r="G74" i="15"/>
  <c r="F74" i="15"/>
  <c r="H73" i="15"/>
  <c r="G73" i="15"/>
  <c r="F73" i="15"/>
  <c r="H72" i="15"/>
  <c r="G72" i="15"/>
  <c r="F72" i="15"/>
  <c r="H71" i="15"/>
  <c r="G71" i="15"/>
  <c r="F71" i="15"/>
  <c r="H70" i="15"/>
  <c r="G70" i="15"/>
  <c r="F70" i="15"/>
  <c r="H69" i="15"/>
  <c r="G69" i="15"/>
  <c r="F69" i="15"/>
  <c r="H68" i="15"/>
  <c r="G68" i="15"/>
  <c r="F68" i="15"/>
  <c r="H67" i="15"/>
  <c r="G67" i="15"/>
  <c r="F67" i="15"/>
  <c r="H66" i="15"/>
  <c r="G66" i="15"/>
  <c r="F66" i="15"/>
  <c r="H65" i="15"/>
  <c r="G65" i="15"/>
  <c r="F65" i="15"/>
  <c r="H64" i="15"/>
  <c r="G64" i="15"/>
  <c r="F64" i="15"/>
  <c r="H63" i="15"/>
  <c r="G63" i="15"/>
  <c r="F63" i="15"/>
  <c r="H62" i="15"/>
  <c r="G62" i="15"/>
  <c r="F62" i="15"/>
  <c r="H61" i="15"/>
  <c r="G61" i="15"/>
  <c r="F61" i="15"/>
  <c r="H60" i="15"/>
  <c r="G60" i="15"/>
  <c r="F60" i="15"/>
  <c r="H59" i="15"/>
  <c r="G59" i="15"/>
  <c r="F59" i="15"/>
  <c r="H58" i="15"/>
  <c r="G58" i="15"/>
  <c r="F58" i="15"/>
  <c r="H57" i="15"/>
  <c r="G57" i="15"/>
  <c r="F57" i="15"/>
  <c r="H56" i="15"/>
  <c r="G56" i="15"/>
  <c r="F56" i="15"/>
  <c r="H55" i="15"/>
  <c r="G55" i="15"/>
  <c r="F55" i="15"/>
  <c r="H54" i="15"/>
  <c r="G54" i="15"/>
  <c r="F54" i="15"/>
  <c r="H53" i="15"/>
  <c r="G53" i="15"/>
  <c r="F53" i="15"/>
  <c r="H52" i="15"/>
  <c r="G52" i="15"/>
  <c r="F52" i="15"/>
  <c r="H51" i="15"/>
  <c r="G51" i="15"/>
  <c r="F51" i="15"/>
  <c r="H50" i="15"/>
  <c r="G50" i="15"/>
  <c r="F50" i="15"/>
  <c r="H49" i="15"/>
  <c r="G49" i="15"/>
  <c r="F49" i="15"/>
  <c r="H48" i="15"/>
  <c r="G48" i="15"/>
  <c r="F48" i="15"/>
  <c r="H47" i="15"/>
  <c r="G47" i="15"/>
  <c r="F47" i="15"/>
  <c r="H46" i="15"/>
  <c r="G46" i="15"/>
  <c r="F46" i="15"/>
  <c r="H45" i="15"/>
  <c r="G45" i="15"/>
  <c r="F45" i="15"/>
  <c r="H44" i="15"/>
  <c r="G44" i="15"/>
  <c r="F44" i="15"/>
  <c r="H43" i="15"/>
  <c r="G43" i="15"/>
  <c r="F43" i="15"/>
  <c r="H42" i="15"/>
  <c r="G42" i="15"/>
  <c r="F42" i="15"/>
  <c r="H41" i="15"/>
  <c r="G41" i="15"/>
  <c r="F41" i="15"/>
  <c r="H40" i="15"/>
  <c r="G40" i="15"/>
  <c r="F40" i="15"/>
  <c r="H39" i="15"/>
  <c r="G39" i="15"/>
  <c r="F39" i="15"/>
  <c r="H38" i="15"/>
  <c r="G38" i="15"/>
  <c r="F38" i="15"/>
  <c r="H37" i="15"/>
  <c r="G37" i="15"/>
  <c r="F37" i="15"/>
  <c r="H36" i="15"/>
  <c r="G36" i="15"/>
  <c r="F36" i="15"/>
  <c r="H35" i="15"/>
  <c r="G35" i="15"/>
  <c r="F35" i="15"/>
  <c r="H34" i="15"/>
  <c r="G34" i="15"/>
  <c r="F34" i="15"/>
  <c r="H33" i="15"/>
  <c r="G33" i="15"/>
  <c r="F33" i="15"/>
  <c r="H32" i="15"/>
  <c r="G32" i="15"/>
  <c r="F32" i="15"/>
  <c r="H31" i="15"/>
  <c r="G31" i="15"/>
  <c r="F31" i="15"/>
  <c r="H30" i="15"/>
  <c r="G30" i="15"/>
  <c r="F30" i="15"/>
  <c r="H29" i="15"/>
  <c r="G29" i="15"/>
  <c r="F29" i="15"/>
  <c r="H28" i="15"/>
  <c r="G28" i="15"/>
  <c r="F28" i="15"/>
  <c r="H27" i="15"/>
  <c r="G27" i="15"/>
  <c r="F27" i="15"/>
  <c r="H26" i="15"/>
  <c r="G26" i="15"/>
  <c r="F26" i="15"/>
  <c r="H25" i="15"/>
  <c r="G25" i="15"/>
  <c r="F25" i="15"/>
  <c r="H24" i="15"/>
  <c r="G24" i="15"/>
  <c r="F24" i="15"/>
  <c r="H23" i="15"/>
  <c r="G23" i="15"/>
  <c r="F23" i="15"/>
  <c r="H22" i="15"/>
  <c r="G22" i="15"/>
  <c r="F22" i="15"/>
  <c r="H21" i="15"/>
  <c r="G21" i="15"/>
  <c r="F21" i="15"/>
  <c r="H20" i="15"/>
  <c r="G20" i="15"/>
  <c r="F20" i="15"/>
  <c r="H19" i="15"/>
  <c r="G19" i="15"/>
  <c r="F19" i="15"/>
  <c r="H18" i="15"/>
  <c r="G18" i="15"/>
  <c r="F18" i="15"/>
  <c r="H17" i="15"/>
  <c r="G17" i="15"/>
  <c r="F17" i="15"/>
  <c r="H16" i="15"/>
  <c r="G16" i="15"/>
  <c r="F16" i="15"/>
  <c r="H15" i="15"/>
  <c r="G15" i="15"/>
  <c r="F15" i="15"/>
  <c r="H14" i="15"/>
  <c r="G14" i="15"/>
  <c r="F14" i="15"/>
  <c r="H13" i="15"/>
  <c r="G13" i="15"/>
  <c r="F13" i="15"/>
  <c r="H12" i="15"/>
  <c r="G12" i="15"/>
  <c r="F12" i="15"/>
  <c r="H11" i="15"/>
  <c r="G11" i="15"/>
  <c r="F11" i="15"/>
  <c r="H10" i="15"/>
  <c r="G10" i="15"/>
  <c r="F10" i="15"/>
  <c r="L5" i="15"/>
  <c r="E5" i="15"/>
  <c r="L4" i="15"/>
  <c r="E4" i="15"/>
  <c r="H181" i="14"/>
  <c r="G181" i="14"/>
  <c r="F181" i="14"/>
  <c r="H180" i="14"/>
  <c r="G180" i="14"/>
  <c r="F180" i="14"/>
  <c r="H179" i="14"/>
  <c r="G179" i="14"/>
  <c r="F179" i="14"/>
  <c r="H178" i="14"/>
  <c r="G178" i="14"/>
  <c r="F178" i="14"/>
  <c r="H177" i="14"/>
  <c r="G177" i="14"/>
  <c r="F177" i="14"/>
  <c r="H176" i="14"/>
  <c r="G176" i="14"/>
  <c r="F176" i="14"/>
  <c r="H175" i="14"/>
  <c r="G175" i="14"/>
  <c r="F175" i="14"/>
  <c r="H174" i="14"/>
  <c r="G174" i="14"/>
  <c r="F174" i="14"/>
  <c r="H173" i="14"/>
  <c r="G173" i="14"/>
  <c r="F173" i="14"/>
  <c r="H172" i="14"/>
  <c r="G172" i="14"/>
  <c r="F172" i="14"/>
  <c r="H171" i="14"/>
  <c r="G171" i="14"/>
  <c r="F171" i="14"/>
  <c r="H170" i="14"/>
  <c r="G170" i="14"/>
  <c r="F170" i="14"/>
  <c r="H169" i="14"/>
  <c r="G169" i="14"/>
  <c r="F169" i="14"/>
  <c r="H168" i="14"/>
  <c r="G168" i="14"/>
  <c r="F168" i="14"/>
  <c r="H167" i="14"/>
  <c r="G167" i="14"/>
  <c r="F167" i="14"/>
  <c r="H166" i="14"/>
  <c r="G166" i="14"/>
  <c r="F166" i="14"/>
  <c r="H165" i="14"/>
  <c r="G165" i="14"/>
  <c r="F165" i="14"/>
  <c r="H164" i="14"/>
  <c r="G164" i="14"/>
  <c r="F164" i="14"/>
  <c r="H163" i="14"/>
  <c r="G163" i="14"/>
  <c r="F163" i="14"/>
  <c r="H162" i="14"/>
  <c r="G162" i="14"/>
  <c r="F162" i="14"/>
  <c r="H161" i="14"/>
  <c r="G161" i="14"/>
  <c r="F161" i="14"/>
  <c r="H160" i="14"/>
  <c r="G160" i="14"/>
  <c r="F160" i="14"/>
  <c r="H159" i="14"/>
  <c r="G159" i="14"/>
  <c r="F159" i="14"/>
  <c r="H158" i="14"/>
  <c r="G158" i="14"/>
  <c r="F158" i="14"/>
  <c r="H157" i="14"/>
  <c r="G157" i="14"/>
  <c r="F157" i="14"/>
  <c r="H156" i="14"/>
  <c r="G156" i="14"/>
  <c r="F156" i="14"/>
  <c r="H155" i="14"/>
  <c r="G155" i="14"/>
  <c r="F155" i="14"/>
  <c r="H154" i="14"/>
  <c r="G154" i="14"/>
  <c r="F154" i="14"/>
  <c r="H153" i="14"/>
  <c r="G153" i="14"/>
  <c r="F153" i="14"/>
  <c r="H152" i="14"/>
  <c r="G152" i="14"/>
  <c r="F152" i="14"/>
  <c r="H151" i="14"/>
  <c r="G151" i="14"/>
  <c r="F151" i="14"/>
  <c r="H150" i="14"/>
  <c r="G150" i="14"/>
  <c r="F150" i="14"/>
  <c r="H149" i="14"/>
  <c r="G149" i="14"/>
  <c r="F149" i="14"/>
  <c r="H148" i="14"/>
  <c r="G148" i="14"/>
  <c r="F148" i="14"/>
  <c r="H147" i="14"/>
  <c r="G147" i="14"/>
  <c r="F147" i="14"/>
  <c r="H146" i="14"/>
  <c r="G146" i="14"/>
  <c r="F146" i="14"/>
  <c r="H145" i="14"/>
  <c r="G145" i="14"/>
  <c r="F145" i="14"/>
  <c r="H144" i="14"/>
  <c r="G144" i="14"/>
  <c r="F144" i="14"/>
  <c r="H143" i="14"/>
  <c r="G143" i="14"/>
  <c r="F143" i="14"/>
  <c r="H142" i="14"/>
  <c r="G142" i="14"/>
  <c r="F142" i="14"/>
  <c r="H141" i="14"/>
  <c r="G141" i="14"/>
  <c r="F141" i="14"/>
  <c r="H140" i="14"/>
  <c r="G140" i="14"/>
  <c r="F140" i="14"/>
  <c r="H139" i="14"/>
  <c r="G139" i="14"/>
  <c r="F139" i="14"/>
  <c r="H138" i="14"/>
  <c r="G138" i="14"/>
  <c r="F138" i="14"/>
  <c r="H137" i="14"/>
  <c r="G137" i="14"/>
  <c r="F137" i="14"/>
  <c r="H136" i="14"/>
  <c r="G136" i="14"/>
  <c r="F136" i="14"/>
  <c r="H135" i="14"/>
  <c r="G135" i="14"/>
  <c r="F135" i="14"/>
  <c r="H134" i="14"/>
  <c r="G134" i="14"/>
  <c r="F134" i="14"/>
  <c r="H133" i="14"/>
  <c r="G133" i="14"/>
  <c r="F133" i="14"/>
  <c r="H132" i="14"/>
  <c r="G132" i="14"/>
  <c r="F132" i="14"/>
  <c r="H131" i="14"/>
  <c r="G131" i="14"/>
  <c r="F131" i="14"/>
  <c r="H130" i="14"/>
  <c r="G130" i="14"/>
  <c r="F130" i="14"/>
  <c r="H129" i="14"/>
  <c r="G129" i="14"/>
  <c r="F129" i="14"/>
  <c r="H128" i="14"/>
  <c r="G128" i="14"/>
  <c r="F128" i="14"/>
  <c r="H127" i="14"/>
  <c r="G127" i="14"/>
  <c r="F127" i="14"/>
  <c r="H126" i="14"/>
  <c r="G126" i="14"/>
  <c r="F126" i="14"/>
  <c r="H125" i="14"/>
  <c r="G125" i="14"/>
  <c r="F125" i="14"/>
  <c r="H124" i="14"/>
  <c r="G124" i="14"/>
  <c r="F124" i="14"/>
  <c r="H123" i="14"/>
  <c r="G123" i="14"/>
  <c r="F123" i="14"/>
  <c r="H122" i="14"/>
  <c r="G122" i="14"/>
  <c r="F122" i="14"/>
  <c r="H121" i="14"/>
  <c r="G121" i="14"/>
  <c r="F121" i="14"/>
  <c r="H120" i="14"/>
  <c r="G120" i="14"/>
  <c r="F120" i="14"/>
  <c r="H119" i="14"/>
  <c r="G119" i="14"/>
  <c r="F119" i="14"/>
  <c r="H118" i="14"/>
  <c r="G118" i="14"/>
  <c r="F118" i="14"/>
  <c r="H117" i="14"/>
  <c r="G117" i="14"/>
  <c r="F117" i="14"/>
  <c r="H116" i="14"/>
  <c r="G116" i="14"/>
  <c r="F116" i="14"/>
  <c r="H115" i="14"/>
  <c r="G115" i="14"/>
  <c r="F115" i="14"/>
  <c r="H114" i="14"/>
  <c r="G114" i="14"/>
  <c r="F114" i="14"/>
  <c r="H113" i="14"/>
  <c r="G113" i="14"/>
  <c r="F113" i="14"/>
  <c r="H112" i="14"/>
  <c r="G112" i="14"/>
  <c r="F112" i="14"/>
  <c r="H111" i="14"/>
  <c r="G111" i="14"/>
  <c r="F111" i="14"/>
  <c r="H110" i="14"/>
  <c r="G110" i="14"/>
  <c r="F110" i="14"/>
  <c r="H109" i="14"/>
  <c r="G109" i="14"/>
  <c r="F109" i="14"/>
  <c r="H108" i="14"/>
  <c r="G108" i="14"/>
  <c r="F108" i="14"/>
  <c r="H107" i="14"/>
  <c r="G107" i="14"/>
  <c r="F107" i="14"/>
  <c r="H106" i="14"/>
  <c r="G106" i="14"/>
  <c r="F106" i="14"/>
  <c r="H105" i="14"/>
  <c r="G105" i="14"/>
  <c r="F105" i="14"/>
  <c r="H104" i="14"/>
  <c r="G104" i="14"/>
  <c r="F104" i="14"/>
  <c r="H103" i="14"/>
  <c r="G103" i="14"/>
  <c r="F103" i="14"/>
  <c r="H102" i="14"/>
  <c r="G102" i="14"/>
  <c r="F102" i="14"/>
  <c r="H101" i="14"/>
  <c r="G101" i="14"/>
  <c r="F101" i="14"/>
  <c r="H100" i="14"/>
  <c r="G100" i="14"/>
  <c r="F100" i="14"/>
  <c r="H99" i="14"/>
  <c r="G99" i="14"/>
  <c r="F99" i="14"/>
  <c r="H98" i="14"/>
  <c r="G98" i="14"/>
  <c r="F98" i="14"/>
  <c r="H97" i="14"/>
  <c r="G97" i="14"/>
  <c r="F97" i="14"/>
  <c r="H96" i="14"/>
  <c r="G96" i="14"/>
  <c r="F96" i="14"/>
  <c r="H95" i="14"/>
  <c r="G95" i="14"/>
  <c r="F95" i="14"/>
  <c r="H94" i="14"/>
  <c r="G94" i="14"/>
  <c r="F94" i="14"/>
  <c r="H93" i="14"/>
  <c r="G93" i="14"/>
  <c r="F93" i="14"/>
  <c r="H92" i="14"/>
  <c r="G92" i="14"/>
  <c r="F92" i="14"/>
  <c r="H91" i="14"/>
  <c r="G91" i="14"/>
  <c r="F91" i="14"/>
  <c r="H90" i="14"/>
  <c r="G90" i="14"/>
  <c r="F90" i="14"/>
  <c r="H89" i="14"/>
  <c r="G89" i="14"/>
  <c r="F89" i="14"/>
  <c r="H88" i="14"/>
  <c r="G88" i="14"/>
  <c r="F88" i="14"/>
  <c r="H87" i="14"/>
  <c r="G87" i="14"/>
  <c r="F87" i="14"/>
  <c r="H86" i="14"/>
  <c r="G86" i="14"/>
  <c r="F86" i="14"/>
  <c r="H85" i="14"/>
  <c r="G85" i="14"/>
  <c r="F85" i="14"/>
  <c r="H84" i="14"/>
  <c r="G84" i="14"/>
  <c r="F84" i="14"/>
  <c r="H83" i="14"/>
  <c r="G83" i="14"/>
  <c r="F83" i="14"/>
  <c r="H82" i="14"/>
  <c r="G82" i="14"/>
  <c r="F82" i="14"/>
  <c r="H81" i="14"/>
  <c r="G81" i="14"/>
  <c r="F81" i="14"/>
  <c r="H80" i="14"/>
  <c r="G80" i="14"/>
  <c r="F80" i="14"/>
  <c r="H79" i="14"/>
  <c r="G79" i="14"/>
  <c r="F79" i="14"/>
  <c r="H78" i="14"/>
  <c r="G78" i="14"/>
  <c r="F78" i="14"/>
  <c r="H77" i="14"/>
  <c r="G77" i="14"/>
  <c r="F77" i="14"/>
  <c r="H76" i="14"/>
  <c r="G76" i="14"/>
  <c r="F76" i="14"/>
  <c r="H75" i="14"/>
  <c r="G75" i="14"/>
  <c r="F75" i="14"/>
  <c r="H74" i="14"/>
  <c r="G74" i="14"/>
  <c r="F74" i="14"/>
  <c r="H73" i="14"/>
  <c r="G73" i="14"/>
  <c r="F73" i="14"/>
  <c r="H72" i="14"/>
  <c r="G72" i="14"/>
  <c r="F72" i="14"/>
  <c r="H71" i="14"/>
  <c r="G71" i="14"/>
  <c r="F71" i="14"/>
  <c r="H70" i="14"/>
  <c r="G70" i="14"/>
  <c r="F70" i="14"/>
  <c r="H69" i="14"/>
  <c r="G69" i="14"/>
  <c r="F69" i="14"/>
  <c r="H68" i="14"/>
  <c r="G68" i="14"/>
  <c r="F68" i="14"/>
  <c r="H67" i="14"/>
  <c r="G67" i="14"/>
  <c r="F67" i="14"/>
  <c r="H66" i="14"/>
  <c r="G66" i="14"/>
  <c r="F66" i="14"/>
  <c r="H65" i="14"/>
  <c r="G65" i="14"/>
  <c r="F65" i="14"/>
  <c r="H64" i="14"/>
  <c r="G64" i="14"/>
  <c r="F64" i="14"/>
  <c r="H63" i="14"/>
  <c r="G63" i="14"/>
  <c r="F63" i="14"/>
  <c r="H62" i="14"/>
  <c r="G62" i="14"/>
  <c r="F62" i="14"/>
  <c r="H61" i="14"/>
  <c r="G61" i="14"/>
  <c r="F61" i="14"/>
  <c r="H60" i="14"/>
  <c r="G60" i="14"/>
  <c r="F60" i="14"/>
  <c r="H59" i="14"/>
  <c r="G59" i="14"/>
  <c r="F59" i="14"/>
  <c r="H58" i="14"/>
  <c r="G58" i="14"/>
  <c r="F58" i="14"/>
  <c r="H57" i="14"/>
  <c r="G57" i="14"/>
  <c r="F57" i="14"/>
  <c r="H56" i="14"/>
  <c r="G56" i="14"/>
  <c r="F56" i="14"/>
  <c r="H55" i="14"/>
  <c r="G55" i="14"/>
  <c r="F55" i="14"/>
  <c r="H54" i="14"/>
  <c r="G54" i="14"/>
  <c r="F54" i="14"/>
  <c r="H53" i="14"/>
  <c r="G53" i="14"/>
  <c r="F53" i="14"/>
  <c r="H52" i="14"/>
  <c r="G52" i="14"/>
  <c r="F52" i="14"/>
  <c r="H51" i="14"/>
  <c r="G51" i="14"/>
  <c r="F51" i="14"/>
  <c r="H50" i="14"/>
  <c r="G50" i="14"/>
  <c r="F50" i="14"/>
  <c r="H49" i="14"/>
  <c r="G49" i="14"/>
  <c r="F49" i="14"/>
  <c r="H48" i="14"/>
  <c r="G48" i="14"/>
  <c r="F48" i="14"/>
  <c r="H47" i="14"/>
  <c r="G47" i="14"/>
  <c r="F47" i="14"/>
  <c r="H46" i="14"/>
  <c r="G46" i="14"/>
  <c r="F46" i="14"/>
  <c r="H45" i="14"/>
  <c r="G45" i="14"/>
  <c r="F45" i="14"/>
  <c r="H44" i="14"/>
  <c r="G44" i="14"/>
  <c r="F44" i="14"/>
  <c r="H43" i="14"/>
  <c r="G43" i="14"/>
  <c r="F43" i="14"/>
  <c r="H42" i="14"/>
  <c r="G42" i="14"/>
  <c r="F42" i="14"/>
  <c r="H41" i="14"/>
  <c r="G41" i="14"/>
  <c r="F41" i="14"/>
  <c r="H40" i="14"/>
  <c r="G40" i="14"/>
  <c r="F40" i="14"/>
  <c r="H39" i="14"/>
  <c r="G39" i="14"/>
  <c r="F39" i="14"/>
  <c r="H38" i="14"/>
  <c r="G38" i="14"/>
  <c r="F38" i="14"/>
  <c r="H37" i="14"/>
  <c r="G37" i="14"/>
  <c r="F37" i="14"/>
  <c r="H36" i="14"/>
  <c r="G36" i="14"/>
  <c r="F36" i="14"/>
  <c r="H35" i="14"/>
  <c r="G35" i="14"/>
  <c r="F35" i="14"/>
  <c r="H34" i="14"/>
  <c r="G34" i="14"/>
  <c r="F34" i="14"/>
  <c r="H33" i="14"/>
  <c r="G33" i="14"/>
  <c r="F33" i="14"/>
  <c r="H32" i="14"/>
  <c r="G32" i="14"/>
  <c r="F32" i="14"/>
  <c r="H31" i="14"/>
  <c r="G31" i="14"/>
  <c r="F31" i="14"/>
  <c r="H30" i="14"/>
  <c r="G30" i="14"/>
  <c r="F30" i="14"/>
  <c r="H29" i="14"/>
  <c r="G29" i="14"/>
  <c r="F29" i="14"/>
  <c r="H28" i="14"/>
  <c r="G28" i="14"/>
  <c r="F28" i="14"/>
  <c r="H27" i="14"/>
  <c r="G27" i="14"/>
  <c r="F27" i="14"/>
  <c r="H26" i="14"/>
  <c r="G26" i="14"/>
  <c r="F26" i="14"/>
  <c r="H25" i="14"/>
  <c r="G25" i="14"/>
  <c r="F25" i="14"/>
  <c r="H24" i="14"/>
  <c r="G24" i="14"/>
  <c r="F24" i="14"/>
  <c r="H23" i="14"/>
  <c r="G23" i="14"/>
  <c r="F23" i="14"/>
  <c r="H22" i="14"/>
  <c r="G22" i="14"/>
  <c r="F22" i="14"/>
  <c r="H21" i="14"/>
  <c r="G21" i="14"/>
  <c r="F21" i="14"/>
  <c r="H20" i="14"/>
  <c r="G20" i="14"/>
  <c r="F20" i="14"/>
  <c r="H19" i="14"/>
  <c r="G19" i="14"/>
  <c r="F19" i="14"/>
  <c r="H18" i="14"/>
  <c r="G18" i="14"/>
  <c r="F18" i="14"/>
  <c r="H17" i="14"/>
  <c r="G17" i="14"/>
  <c r="F17" i="14"/>
  <c r="H16" i="14"/>
  <c r="G16" i="14"/>
  <c r="F16" i="14"/>
  <c r="H15" i="14"/>
  <c r="G15" i="14"/>
  <c r="F15" i="14"/>
  <c r="H14" i="14"/>
  <c r="G14" i="14"/>
  <c r="F14" i="14"/>
  <c r="H13" i="14"/>
  <c r="G13" i="14"/>
  <c r="F13" i="14"/>
  <c r="H12" i="14"/>
  <c r="G12" i="14"/>
  <c r="F12" i="14"/>
  <c r="H11" i="14"/>
  <c r="G11" i="14"/>
  <c r="F11" i="14"/>
  <c r="H10" i="14"/>
  <c r="G10" i="14"/>
  <c r="F10" i="14"/>
  <c r="L5" i="14"/>
  <c r="E5" i="14"/>
  <c r="L4" i="14"/>
  <c r="E4" i="14"/>
  <c r="H181" i="13"/>
  <c r="G181" i="13"/>
  <c r="F181" i="13"/>
  <c r="H180" i="13"/>
  <c r="G180" i="13"/>
  <c r="F180" i="13"/>
  <c r="H179" i="13"/>
  <c r="G179" i="13"/>
  <c r="F179" i="13"/>
  <c r="H178" i="13"/>
  <c r="G178" i="13"/>
  <c r="F178" i="13"/>
  <c r="H177" i="13"/>
  <c r="G177" i="13"/>
  <c r="F177" i="13"/>
  <c r="H176" i="13"/>
  <c r="G176" i="13"/>
  <c r="F176" i="13"/>
  <c r="H175" i="13"/>
  <c r="G175" i="13"/>
  <c r="F175" i="13"/>
  <c r="H174" i="13"/>
  <c r="G174" i="13"/>
  <c r="F174" i="13"/>
  <c r="H173" i="13"/>
  <c r="G173" i="13"/>
  <c r="F173" i="13"/>
  <c r="H172" i="13"/>
  <c r="G172" i="13"/>
  <c r="F172" i="13"/>
  <c r="H171" i="13"/>
  <c r="G171" i="13"/>
  <c r="F171" i="13"/>
  <c r="H170" i="13"/>
  <c r="G170" i="13"/>
  <c r="F170" i="13"/>
  <c r="H169" i="13"/>
  <c r="G169" i="13"/>
  <c r="F169" i="13"/>
  <c r="H168" i="13"/>
  <c r="G168" i="13"/>
  <c r="F168" i="13"/>
  <c r="H167" i="13"/>
  <c r="G167" i="13"/>
  <c r="F167" i="13"/>
  <c r="H166" i="13"/>
  <c r="G166" i="13"/>
  <c r="F166" i="13"/>
  <c r="H165" i="13"/>
  <c r="G165" i="13"/>
  <c r="F165" i="13"/>
  <c r="H164" i="13"/>
  <c r="G164" i="13"/>
  <c r="F164" i="13"/>
  <c r="H163" i="13"/>
  <c r="G163" i="13"/>
  <c r="F163" i="13"/>
  <c r="H162" i="13"/>
  <c r="G162" i="13"/>
  <c r="F162" i="13"/>
  <c r="H161" i="13"/>
  <c r="G161" i="13"/>
  <c r="F161" i="13"/>
  <c r="H160" i="13"/>
  <c r="G160" i="13"/>
  <c r="F160" i="13"/>
  <c r="H159" i="13"/>
  <c r="G159" i="13"/>
  <c r="F159" i="13"/>
  <c r="H158" i="13"/>
  <c r="G158" i="13"/>
  <c r="F158" i="13"/>
  <c r="H157" i="13"/>
  <c r="G157" i="13"/>
  <c r="F157" i="13"/>
  <c r="H156" i="13"/>
  <c r="G156" i="13"/>
  <c r="F156" i="13"/>
  <c r="H155" i="13"/>
  <c r="G155" i="13"/>
  <c r="F155" i="13"/>
  <c r="H154" i="13"/>
  <c r="G154" i="13"/>
  <c r="F154" i="13"/>
  <c r="H153" i="13"/>
  <c r="G153" i="13"/>
  <c r="F153" i="13"/>
  <c r="H152" i="13"/>
  <c r="G152" i="13"/>
  <c r="F152" i="13"/>
  <c r="H151" i="13"/>
  <c r="G151" i="13"/>
  <c r="F151" i="13"/>
  <c r="H150" i="13"/>
  <c r="G150" i="13"/>
  <c r="F150" i="13"/>
  <c r="H149" i="13"/>
  <c r="G149" i="13"/>
  <c r="F149" i="13"/>
  <c r="H148" i="13"/>
  <c r="G148" i="13"/>
  <c r="F148" i="13"/>
  <c r="H147" i="13"/>
  <c r="G147" i="13"/>
  <c r="F147" i="13"/>
  <c r="H146" i="13"/>
  <c r="G146" i="13"/>
  <c r="F146" i="13"/>
  <c r="H145" i="13"/>
  <c r="G145" i="13"/>
  <c r="F145" i="13"/>
  <c r="H144" i="13"/>
  <c r="G144" i="13"/>
  <c r="F144" i="13"/>
  <c r="H143" i="13"/>
  <c r="G143" i="13"/>
  <c r="F143" i="13"/>
  <c r="H142" i="13"/>
  <c r="G142" i="13"/>
  <c r="F142" i="13"/>
  <c r="H141" i="13"/>
  <c r="G141" i="13"/>
  <c r="F141" i="13"/>
  <c r="H140" i="13"/>
  <c r="G140" i="13"/>
  <c r="F140" i="13"/>
  <c r="H139" i="13"/>
  <c r="G139" i="13"/>
  <c r="F139" i="13"/>
  <c r="H138" i="13"/>
  <c r="G138" i="13"/>
  <c r="F138" i="13"/>
  <c r="H137" i="13"/>
  <c r="G137" i="13"/>
  <c r="F137" i="13"/>
  <c r="H136" i="13"/>
  <c r="G136" i="13"/>
  <c r="F136" i="13"/>
  <c r="H135" i="13"/>
  <c r="G135" i="13"/>
  <c r="F135" i="13"/>
  <c r="H134" i="13"/>
  <c r="G134" i="13"/>
  <c r="F134" i="13"/>
  <c r="H133" i="13"/>
  <c r="G133" i="13"/>
  <c r="F133" i="13"/>
  <c r="H132" i="13"/>
  <c r="G132" i="13"/>
  <c r="F132" i="13"/>
  <c r="H131" i="13"/>
  <c r="G131" i="13"/>
  <c r="F131" i="13"/>
  <c r="H130" i="13"/>
  <c r="G130" i="13"/>
  <c r="F130" i="13"/>
  <c r="H129" i="13"/>
  <c r="G129" i="13"/>
  <c r="F129" i="13"/>
  <c r="H128" i="13"/>
  <c r="G128" i="13"/>
  <c r="F128" i="13"/>
  <c r="H127" i="13"/>
  <c r="G127" i="13"/>
  <c r="F127" i="13"/>
  <c r="H126" i="13"/>
  <c r="G126" i="13"/>
  <c r="F126" i="13"/>
  <c r="H125" i="13"/>
  <c r="G125" i="13"/>
  <c r="F125" i="13"/>
  <c r="H124" i="13"/>
  <c r="G124" i="13"/>
  <c r="F124" i="13"/>
  <c r="H123" i="13"/>
  <c r="G123" i="13"/>
  <c r="F123" i="13"/>
  <c r="H122" i="13"/>
  <c r="G122" i="13"/>
  <c r="F122" i="13"/>
  <c r="H121" i="13"/>
  <c r="G121" i="13"/>
  <c r="F121" i="13"/>
  <c r="H120" i="13"/>
  <c r="G120" i="13"/>
  <c r="F120" i="13"/>
  <c r="H119" i="13"/>
  <c r="G119" i="13"/>
  <c r="F119" i="13"/>
  <c r="H118" i="13"/>
  <c r="G118" i="13"/>
  <c r="F118" i="13"/>
  <c r="H117" i="13"/>
  <c r="G117" i="13"/>
  <c r="F117" i="13"/>
  <c r="H116" i="13"/>
  <c r="G116" i="13"/>
  <c r="F116" i="13"/>
  <c r="H115" i="13"/>
  <c r="G115" i="13"/>
  <c r="F115" i="13"/>
  <c r="H114" i="13"/>
  <c r="G114" i="13"/>
  <c r="F114" i="13"/>
  <c r="H113" i="13"/>
  <c r="G113" i="13"/>
  <c r="F113" i="13"/>
  <c r="H112" i="13"/>
  <c r="G112" i="13"/>
  <c r="F112" i="13"/>
  <c r="H111" i="13"/>
  <c r="G111" i="13"/>
  <c r="F111" i="13"/>
  <c r="H110" i="13"/>
  <c r="G110" i="13"/>
  <c r="F110" i="13"/>
  <c r="H109" i="13"/>
  <c r="G109" i="13"/>
  <c r="F109" i="13"/>
  <c r="H108" i="13"/>
  <c r="G108" i="13"/>
  <c r="F108" i="13"/>
  <c r="H107" i="13"/>
  <c r="G107" i="13"/>
  <c r="F107" i="13"/>
  <c r="H106" i="13"/>
  <c r="G106" i="13"/>
  <c r="F106" i="13"/>
  <c r="H105" i="13"/>
  <c r="G105" i="13"/>
  <c r="F105" i="13"/>
  <c r="H104" i="13"/>
  <c r="G104" i="13"/>
  <c r="F104" i="13"/>
  <c r="H103" i="13"/>
  <c r="G103" i="13"/>
  <c r="F103" i="13"/>
  <c r="H102" i="13"/>
  <c r="G102" i="13"/>
  <c r="F102" i="13"/>
  <c r="H101" i="13"/>
  <c r="G101" i="13"/>
  <c r="F101" i="13"/>
  <c r="H100" i="13"/>
  <c r="G100" i="13"/>
  <c r="F100" i="13"/>
  <c r="H99" i="13"/>
  <c r="G99" i="13"/>
  <c r="F99" i="13"/>
  <c r="H98" i="13"/>
  <c r="G98" i="13"/>
  <c r="F98" i="13"/>
  <c r="H97" i="13"/>
  <c r="G97" i="13"/>
  <c r="F97" i="13"/>
  <c r="H96" i="13"/>
  <c r="G96" i="13"/>
  <c r="F96" i="13"/>
  <c r="H95" i="13"/>
  <c r="G95" i="13"/>
  <c r="F95" i="13"/>
  <c r="H94" i="13"/>
  <c r="G94" i="13"/>
  <c r="F94" i="13"/>
  <c r="H93" i="13"/>
  <c r="G93" i="13"/>
  <c r="F93" i="13"/>
  <c r="H92" i="13"/>
  <c r="G92" i="13"/>
  <c r="F92" i="13"/>
  <c r="H91" i="13"/>
  <c r="G91" i="13"/>
  <c r="F91" i="13"/>
  <c r="H90" i="13"/>
  <c r="G90" i="13"/>
  <c r="F90" i="13"/>
  <c r="H89" i="13"/>
  <c r="G89" i="13"/>
  <c r="F89" i="13"/>
  <c r="H88" i="13"/>
  <c r="G88" i="13"/>
  <c r="F88" i="13"/>
  <c r="H87" i="13"/>
  <c r="G87" i="13"/>
  <c r="F87" i="13"/>
  <c r="H86" i="13"/>
  <c r="G86" i="13"/>
  <c r="F86" i="13"/>
  <c r="H85" i="13"/>
  <c r="G85" i="13"/>
  <c r="F85" i="13"/>
  <c r="H84" i="13"/>
  <c r="G84" i="13"/>
  <c r="F84" i="13"/>
  <c r="H83" i="13"/>
  <c r="G83" i="13"/>
  <c r="F83" i="13"/>
  <c r="H82" i="13"/>
  <c r="G82" i="13"/>
  <c r="F82" i="13"/>
  <c r="H81" i="13"/>
  <c r="G81" i="13"/>
  <c r="F81" i="13"/>
  <c r="H80" i="13"/>
  <c r="G80" i="13"/>
  <c r="F80" i="13"/>
  <c r="H79" i="13"/>
  <c r="G79" i="13"/>
  <c r="F79" i="13"/>
  <c r="H78" i="13"/>
  <c r="G78" i="13"/>
  <c r="F78" i="13"/>
  <c r="H77" i="13"/>
  <c r="G77" i="13"/>
  <c r="F77" i="13"/>
  <c r="H76" i="13"/>
  <c r="G76" i="13"/>
  <c r="F76" i="13"/>
  <c r="H75" i="13"/>
  <c r="G75" i="13"/>
  <c r="F75" i="13"/>
  <c r="H74" i="13"/>
  <c r="G74" i="13"/>
  <c r="F74" i="13"/>
  <c r="H73" i="13"/>
  <c r="G73" i="13"/>
  <c r="F73" i="13"/>
  <c r="H72" i="13"/>
  <c r="G72" i="13"/>
  <c r="F72" i="13"/>
  <c r="H71" i="13"/>
  <c r="G71" i="13"/>
  <c r="F71" i="13"/>
  <c r="H70" i="13"/>
  <c r="G70" i="13"/>
  <c r="F70" i="13"/>
  <c r="H69" i="13"/>
  <c r="G69" i="13"/>
  <c r="F69" i="13"/>
  <c r="H68" i="13"/>
  <c r="G68" i="13"/>
  <c r="F68" i="13"/>
  <c r="H67" i="13"/>
  <c r="G67" i="13"/>
  <c r="F67" i="13"/>
  <c r="H66" i="13"/>
  <c r="G66" i="13"/>
  <c r="F66" i="13"/>
  <c r="H65" i="13"/>
  <c r="G65" i="13"/>
  <c r="F65" i="13"/>
  <c r="H64" i="13"/>
  <c r="G64" i="13"/>
  <c r="F64" i="13"/>
  <c r="H63" i="13"/>
  <c r="G63" i="13"/>
  <c r="F63" i="13"/>
  <c r="H62" i="13"/>
  <c r="G62" i="13"/>
  <c r="F62" i="13"/>
  <c r="H61" i="13"/>
  <c r="G61" i="13"/>
  <c r="F61" i="13"/>
  <c r="H60" i="13"/>
  <c r="G60" i="13"/>
  <c r="F60" i="13"/>
  <c r="H59" i="13"/>
  <c r="G59" i="13"/>
  <c r="F59" i="13"/>
  <c r="H58" i="13"/>
  <c r="G58" i="13"/>
  <c r="F58" i="13"/>
  <c r="H57" i="13"/>
  <c r="G57" i="13"/>
  <c r="F57" i="13"/>
  <c r="H56" i="13"/>
  <c r="G56" i="13"/>
  <c r="F56" i="13"/>
  <c r="H55" i="13"/>
  <c r="G55" i="13"/>
  <c r="F55" i="13"/>
  <c r="H54" i="13"/>
  <c r="G54" i="13"/>
  <c r="F54" i="13"/>
  <c r="H53" i="13"/>
  <c r="G53" i="13"/>
  <c r="F53" i="13"/>
  <c r="H52" i="13"/>
  <c r="G52" i="13"/>
  <c r="F52" i="13"/>
  <c r="H51" i="13"/>
  <c r="G51" i="13"/>
  <c r="F51" i="13"/>
  <c r="H50" i="13"/>
  <c r="G50" i="13"/>
  <c r="F50" i="13"/>
  <c r="H49" i="13"/>
  <c r="G49" i="13"/>
  <c r="F49" i="13"/>
  <c r="H48" i="13"/>
  <c r="G48" i="13"/>
  <c r="F48" i="13"/>
  <c r="H47" i="13"/>
  <c r="G47" i="13"/>
  <c r="F47" i="13"/>
  <c r="H46" i="13"/>
  <c r="G46" i="13"/>
  <c r="F46" i="13"/>
  <c r="H45" i="13"/>
  <c r="G45" i="13"/>
  <c r="F45" i="13"/>
  <c r="H44" i="13"/>
  <c r="G44" i="13"/>
  <c r="F44" i="13"/>
  <c r="H43" i="13"/>
  <c r="G43" i="13"/>
  <c r="F43" i="13"/>
  <c r="H42" i="13"/>
  <c r="G42" i="13"/>
  <c r="F42" i="13"/>
  <c r="H41" i="13"/>
  <c r="G41" i="13"/>
  <c r="F41" i="13"/>
  <c r="H40" i="13"/>
  <c r="G40" i="13"/>
  <c r="F40" i="13"/>
  <c r="H39" i="13"/>
  <c r="G39" i="13"/>
  <c r="F39" i="13"/>
  <c r="H38" i="13"/>
  <c r="G38" i="13"/>
  <c r="F38" i="13"/>
  <c r="H37" i="13"/>
  <c r="G37" i="13"/>
  <c r="F37" i="13"/>
  <c r="H36" i="13"/>
  <c r="G36" i="13"/>
  <c r="F36" i="13"/>
  <c r="H35" i="13"/>
  <c r="G35" i="13"/>
  <c r="F35" i="13"/>
  <c r="H34" i="13"/>
  <c r="G34" i="13"/>
  <c r="F34" i="13"/>
  <c r="H33" i="13"/>
  <c r="G33" i="13"/>
  <c r="F33" i="13"/>
  <c r="H32" i="13"/>
  <c r="G32" i="13"/>
  <c r="F32" i="13"/>
  <c r="H31" i="13"/>
  <c r="G31" i="13"/>
  <c r="F31" i="13"/>
  <c r="H30" i="13"/>
  <c r="G30" i="13"/>
  <c r="F30" i="13"/>
  <c r="H29" i="13"/>
  <c r="G29" i="13"/>
  <c r="F29" i="13"/>
  <c r="H28" i="13"/>
  <c r="G28" i="13"/>
  <c r="F28" i="13"/>
  <c r="H27" i="13"/>
  <c r="G27" i="13"/>
  <c r="F27" i="13"/>
  <c r="H26" i="13"/>
  <c r="G26" i="13"/>
  <c r="F26" i="13"/>
  <c r="H25" i="13"/>
  <c r="G25" i="13"/>
  <c r="F25" i="13"/>
  <c r="H24" i="13"/>
  <c r="G24" i="13"/>
  <c r="F24" i="13"/>
  <c r="H23" i="13"/>
  <c r="G23" i="13"/>
  <c r="F23" i="13"/>
  <c r="H22" i="13"/>
  <c r="G22" i="13"/>
  <c r="F22" i="13"/>
  <c r="H21" i="13"/>
  <c r="G21" i="13"/>
  <c r="F21" i="13"/>
  <c r="H20" i="13"/>
  <c r="G20" i="13"/>
  <c r="F20" i="13"/>
  <c r="H19" i="13"/>
  <c r="G19" i="13"/>
  <c r="F19" i="13"/>
  <c r="H18" i="13"/>
  <c r="G18" i="13"/>
  <c r="F18" i="13"/>
  <c r="H17" i="13"/>
  <c r="G17" i="13"/>
  <c r="F17" i="13"/>
  <c r="H16" i="13"/>
  <c r="G16" i="13"/>
  <c r="F16" i="13"/>
  <c r="H15" i="13"/>
  <c r="G15" i="13"/>
  <c r="F15" i="13"/>
  <c r="H14" i="13"/>
  <c r="G14" i="13"/>
  <c r="F14" i="13"/>
  <c r="H13" i="13"/>
  <c r="G13" i="13"/>
  <c r="F13" i="13"/>
  <c r="H12" i="13"/>
  <c r="G12" i="13"/>
  <c r="F12" i="13"/>
  <c r="H11" i="13"/>
  <c r="G11" i="13"/>
  <c r="F11" i="13"/>
  <c r="H10" i="13"/>
  <c r="G10" i="13"/>
  <c r="F10" i="13"/>
  <c r="L5" i="13"/>
  <c r="E5" i="13"/>
  <c r="L4" i="13"/>
  <c r="E4" i="13"/>
  <c r="L5" i="12"/>
  <c r="L4" i="12"/>
  <c r="H181" i="12"/>
  <c r="G181" i="12"/>
  <c r="F181" i="12"/>
  <c r="H180" i="12"/>
  <c r="G180" i="12"/>
  <c r="F180" i="12"/>
  <c r="H179" i="12"/>
  <c r="G179" i="12"/>
  <c r="F179" i="12"/>
  <c r="H178" i="12"/>
  <c r="G178" i="12"/>
  <c r="F178" i="12"/>
  <c r="H177" i="12"/>
  <c r="G177" i="12"/>
  <c r="F177" i="12"/>
  <c r="H176" i="12"/>
  <c r="G176" i="12"/>
  <c r="F176" i="12"/>
  <c r="H175" i="12"/>
  <c r="G175" i="12"/>
  <c r="F175" i="12"/>
  <c r="H174" i="12"/>
  <c r="G174" i="12"/>
  <c r="F174" i="12"/>
  <c r="H173" i="12"/>
  <c r="G173" i="12"/>
  <c r="F173" i="12"/>
  <c r="H172" i="12"/>
  <c r="G172" i="12"/>
  <c r="F172" i="12"/>
  <c r="H171" i="12"/>
  <c r="G171" i="12"/>
  <c r="F171" i="12"/>
  <c r="H170" i="12"/>
  <c r="G170" i="12"/>
  <c r="F170" i="12"/>
  <c r="H169" i="12"/>
  <c r="G169" i="12"/>
  <c r="F169" i="12"/>
  <c r="H168" i="12"/>
  <c r="G168" i="12"/>
  <c r="F168" i="12"/>
  <c r="H167" i="12"/>
  <c r="G167" i="12"/>
  <c r="F167" i="12"/>
  <c r="H166" i="12"/>
  <c r="G166" i="12"/>
  <c r="F166" i="12"/>
  <c r="H165" i="12"/>
  <c r="G165" i="12"/>
  <c r="F165" i="12"/>
  <c r="H164" i="12"/>
  <c r="G164" i="12"/>
  <c r="F164" i="12"/>
  <c r="H163" i="12"/>
  <c r="G163" i="12"/>
  <c r="F163" i="12"/>
  <c r="H162" i="12"/>
  <c r="G162" i="12"/>
  <c r="F162" i="12"/>
  <c r="H161" i="12"/>
  <c r="G161" i="12"/>
  <c r="F161" i="12"/>
  <c r="H160" i="12"/>
  <c r="G160" i="12"/>
  <c r="F160" i="12"/>
  <c r="H159" i="12"/>
  <c r="G159" i="12"/>
  <c r="F159" i="12"/>
  <c r="H158" i="12"/>
  <c r="G158" i="12"/>
  <c r="F158" i="12"/>
  <c r="H157" i="12"/>
  <c r="G157" i="12"/>
  <c r="F157" i="12"/>
  <c r="H156" i="12"/>
  <c r="G156" i="12"/>
  <c r="F156" i="12"/>
  <c r="H155" i="12"/>
  <c r="G155" i="12"/>
  <c r="F155" i="12"/>
  <c r="H154" i="12"/>
  <c r="G154" i="12"/>
  <c r="F154" i="12"/>
  <c r="H153" i="12"/>
  <c r="G153" i="12"/>
  <c r="F153" i="12"/>
  <c r="H152" i="12"/>
  <c r="G152" i="12"/>
  <c r="F152" i="12"/>
  <c r="H151" i="12"/>
  <c r="G151" i="12"/>
  <c r="F151" i="12"/>
  <c r="H150" i="12"/>
  <c r="G150" i="12"/>
  <c r="F150" i="12"/>
  <c r="H149" i="12"/>
  <c r="G149" i="12"/>
  <c r="F149" i="12"/>
  <c r="H148" i="12"/>
  <c r="G148" i="12"/>
  <c r="F148" i="12"/>
  <c r="H147" i="12"/>
  <c r="G147" i="12"/>
  <c r="F147" i="12"/>
  <c r="H146" i="12"/>
  <c r="G146" i="12"/>
  <c r="F146" i="12"/>
  <c r="H145" i="12"/>
  <c r="G145" i="12"/>
  <c r="F145" i="12"/>
  <c r="H144" i="12"/>
  <c r="G144" i="12"/>
  <c r="F144" i="12"/>
  <c r="H143" i="12"/>
  <c r="G143" i="12"/>
  <c r="F143" i="12"/>
  <c r="H142" i="12"/>
  <c r="G142" i="12"/>
  <c r="F142" i="12"/>
  <c r="H141" i="12"/>
  <c r="G141" i="12"/>
  <c r="F141" i="12"/>
  <c r="H140" i="12"/>
  <c r="G140" i="12"/>
  <c r="F140" i="12"/>
  <c r="H139" i="12"/>
  <c r="G139" i="12"/>
  <c r="F139" i="12"/>
  <c r="H138" i="12"/>
  <c r="G138" i="12"/>
  <c r="F138" i="12"/>
  <c r="H137" i="12"/>
  <c r="G137" i="12"/>
  <c r="F137" i="12"/>
  <c r="H136" i="12"/>
  <c r="G136" i="12"/>
  <c r="F136" i="12"/>
  <c r="H135" i="12"/>
  <c r="G135" i="12"/>
  <c r="F135" i="12"/>
  <c r="H134" i="12"/>
  <c r="G134" i="12"/>
  <c r="F134" i="12"/>
  <c r="H133" i="12"/>
  <c r="G133" i="12"/>
  <c r="F133" i="12"/>
  <c r="H132" i="12"/>
  <c r="G132" i="12"/>
  <c r="F132" i="12"/>
  <c r="H131" i="12"/>
  <c r="G131" i="12"/>
  <c r="F131" i="12"/>
  <c r="H130" i="12"/>
  <c r="G130" i="12"/>
  <c r="F130" i="12"/>
  <c r="H129" i="12"/>
  <c r="G129" i="12"/>
  <c r="F129" i="12"/>
  <c r="H128" i="12"/>
  <c r="G128" i="12"/>
  <c r="F128" i="12"/>
  <c r="H127" i="12"/>
  <c r="G127" i="12"/>
  <c r="F127" i="12"/>
  <c r="H126" i="12"/>
  <c r="G126" i="12"/>
  <c r="F126" i="12"/>
  <c r="H125" i="12"/>
  <c r="G125" i="12"/>
  <c r="F125" i="12"/>
  <c r="H124" i="12"/>
  <c r="G124" i="12"/>
  <c r="F124" i="12"/>
  <c r="H123" i="12"/>
  <c r="G123" i="12"/>
  <c r="F123" i="12"/>
  <c r="H122" i="12"/>
  <c r="G122" i="12"/>
  <c r="F122" i="12"/>
  <c r="H121" i="12"/>
  <c r="G121" i="12"/>
  <c r="F121" i="12"/>
  <c r="H120" i="12"/>
  <c r="G120" i="12"/>
  <c r="F120" i="12"/>
  <c r="H119" i="12"/>
  <c r="G119" i="12"/>
  <c r="F119" i="12"/>
  <c r="H118" i="12"/>
  <c r="G118" i="12"/>
  <c r="F118" i="12"/>
  <c r="H117" i="12"/>
  <c r="G117" i="12"/>
  <c r="F117" i="12"/>
  <c r="H116" i="12"/>
  <c r="G116" i="12"/>
  <c r="F116" i="12"/>
  <c r="H115" i="12"/>
  <c r="G115" i="12"/>
  <c r="F115" i="12"/>
  <c r="H114" i="12"/>
  <c r="G114" i="12"/>
  <c r="F114" i="12"/>
  <c r="H113" i="12"/>
  <c r="G113" i="12"/>
  <c r="F113" i="12"/>
  <c r="H112" i="12"/>
  <c r="G112" i="12"/>
  <c r="F112" i="12"/>
  <c r="H111" i="12"/>
  <c r="G111" i="12"/>
  <c r="F111" i="12"/>
  <c r="H110" i="12"/>
  <c r="G110" i="12"/>
  <c r="F110" i="12"/>
  <c r="H109" i="12"/>
  <c r="G109" i="12"/>
  <c r="F109" i="12"/>
  <c r="H108" i="12"/>
  <c r="G108" i="12"/>
  <c r="F108" i="12"/>
  <c r="H107" i="12"/>
  <c r="G107" i="12"/>
  <c r="F107" i="12"/>
  <c r="H106" i="12"/>
  <c r="G106" i="12"/>
  <c r="F106" i="12"/>
  <c r="H105" i="12"/>
  <c r="G105" i="12"/>
  <c r="F105" i="12"/>
  <c r="H104" i="12"/>
  <c r="G104" i="12"/>
  <c r="F104" i="12"/>
  <c r="H103" i="12"/>
  <c r="G103" i="12"/>
  <c r="F103" i="12"/>
  <c r="H102" i="12"/>
  <c r="G102" i="12"/>
  <c r="F102" i="12"/>
  <c r="H101" i="12"/>
  <c r="G101" i="12"/>
  <c r="F101" i="12"/>
  <c r="H100" i="12"/>
  <c r="G100" i="12"/>
  <c r="F100" i="12"/>
  <c r="H99" i="12"/>
  <c r="G99" i="12"/>
  <c r="F99" i="12"/>
  <c r="H98" i="12"/>
  <c r="G98" i="12"/>
  <c r="F98" i="12"/>
  <c r="H97" i="12"/>
  <c r="G97" i="12"/>
  <c r="F97" i="12"/>
  <c r="H96" i="12"/>
  <c r="G96" i="12"/>
  <c r="F96" i="12"/>
  <c r="H95" i="12"/>
  <c r="G95" i="12"/>
  <c r="F95" i="12"/>
  <c r="H94" i="12"/>
  <c r="G94" i="12"/>
  <c r="F94" i="12"/>
  <c r="H93" i="12"/>
  <c r="G93" i="12"/>
  <c r="F93" i="12"/>
  <c r="H92" i="12"/>
  <c r="G92" i="12"/>
  <c r="F92" i="12"/>
  <c r="H91" i="12"/>
  <c r="G91" i="12"/>
  <c r="F91" i="12"/>
  <c r="H90" i="12"/>
  <c r="G90" i="12"/>
  <c r="F90" i="12"/>
  <c r="H89" i="12"/>
  <c r="G89" i="12"/>
  <c r="F89" i="12"/>
  <c r="H88" i="12"/>
  <c r="G88" i="12"/>
  <c r="F88" i="12"/>
  <c r="H87" i="12"/>
  <c r="G87" i="12"/>
  <c r="F87" i="12"/>
  <c r="H86" i="12"/>
  <c r="G86" i="12"/>
  <c r="F86" i="12"/>
  <c r="H85" i="12"/>
  <c r="G85" i="12"/>
  <c r="F85" i="12"/>
  <c r="H84" i="12"/>
  <c r="G84" i="12"/>
  <c r="F84" i="12"/>
  <c r="H83" i="12"/>
  <c r="G83" i="12"/>
  <c r="F83" i="12"/>
  <c r="H82" i="12"/>
  <c r="G82" i="12"/>
  <c r="F82" i="12"/>
  <c r="H81" i="12"/>
  <c r="G81" i="12"/>
  <c r="F81" i="12"/>
  <c r="H80" i="12"/>
  <c r="G80" i="12"/>
  <c r="F80" i="12"/>
  <c r="H79" i="12"/>
  <c r="G79" i="12"/>
  <c r="F79" i="12"/>
  <c r="H78" i="12"/>
  <c r="G78" i="12"/>
  <c r="F78" i="12"/>
  <c r="H77" i="12"/>
  <c r="G77" i="12"/>
  <c r="F77" i="12"/>
  <c r="H76" i="12"/>
  <c r="G76" i="12"/>
  <c r="F76" i="12"/>
  <c r="H75" i="12"/>
  <c r="G75" i="12"/>
  <c r="F75" i="12"/>
  <c r="H74" i="12"/>
  <c r="G74" i="12"/>
  <c r="F74" i="12"/>
  <c r="H73" i="12"/>
  <c r="G73" i="12"/>
  <c r="F73" i="12"/>
  <c r="H72" i="12"/>
  <c r="G72" i="12"/>
  <c r="F72" i="12"/>
  <c r="H71" i="12"/>
  <c r="G71" i="12"/>
  <c r="F71" i="12"/>
  <c r="H70" i="12"/>
  <c r="G70" i="12"/>
  <c r="F70" i="12"/>
  <c r="H69" i="12"/>
  <c r="G69" i="12"/>
  <c r="F69" i="12"/>
  <c r="H68" i="12"/>
  <c r="G68" i="12"/>
  <c r="F68" i="12"/>
  <c r="H67" i="12"/>
  <c r="G67" i="12"/>
  <c r="F67" i="12"/>
  <c r="H66" i="12"/>
  <c r="G66" i="12"/>
  <c r="F66" i="12"/>
  <c r="H65" i="12"/>
  <c r="G65" i="12"/>
  <c r="F65" i="12"/>
  <c r="H64" i="12"/>
  <c r="G64" i="12"/>
  <c r="F64" i="12"/>
  <c r="H63" i="12"/>
  <c r="G63" i="12"/>
  <c r="F63" i="12"/>
  <c r="H62" i="12"/>
  <c r="G62" i="12"/>
  <c r="F62" i="12"/>
  <c r="H61" i="12"/>
  <c r="G61" i="12"/>
  <c r="F61" i="12"/>
  <c r="H60" i="12"/>
  <c r="G60" i="12"/>
  <c r="F60" i="12"/>
  <c r="H59" i="12"/>
  <c r="G59" i="12"/>
  <c r="F59" i="12"/>
  <c r="H58" i="12"/>
  <c r="G58" i="12"/>
  <c r="F58" i="12"/>
  <c r="H57" i="12"/>
  <c r="G57" i="12"/>
  <c r="F57" i="12"/>
  <c r="H56" i="12"/>
  <c r="G56" i="12"/>
  <c r="F56" i="12"/>
  <c r="H55" i="12"/>
  <c r="G55" i="12"/>
  <c r="F55" i="12"/>
  <c r="H54" i="12"/>
  <c r="G54" i="12"/>
  <c r="F54" i="12"/>
  <c r="H53" i="12"/>
  <c r="G53" i="12"/>
  <c r="F53" i="12"/>
  <c r="H52" i="12"/>
  <c r="G52" i="12"/>
  <c r="F52" i="12"/>
  <c r="H51" i="12"/>
  <c r="G51" i="12"/>
  <c r="F51" i="12"/>
  <c r="H50" i="12"/>
  <c r="G50" i="12"/>
  <c r="F50" i="12"/>
  <c r="H49" i="12"/>
  <c r="G49" i="12"/>
  <c r="F49" i="12"/>
  <c r="H48" i="12"/>
  <c r="G48" i="12"/>
  <c r="F48" i="12"/>
  <c r="H47" i="12"/>
  <c r="G47" i="12"/>
  <c r="F47" i="12"/>
  <c r="H46" i="12"/>
  <c r="G46" i="12"/>
  <c r="F46" i="12"/>
  <c r="H45" i="12"/>
  <c r="G45" i="12"/>
  <c r="F45" i="12"/>
  <c r="H44" i="12"/>
  <c r="G44" i="12"/>
  <c r="F44" i="12"/>
  <c r="H43" i="12"/>
  <c r="G43" i="12"/>
  <c r="F43" i="12"/>
  <c r="H42" i="12"/>
  <c r="G42" i="12"/>
  <c r="F42" i="12"/>
  <c r="H41" i="12"/>
  <c r="G41" i="12"/>
  <c r="F41" i="12"/>
  <c r="H40" i="12"/>
  <c r="G40" i="12"/>
  <c r="F40" i="12"/>
  <c r="H39" i="12"/>
  <c r="G39" i="12"/>
  <c r="F39" i="12"/>
  <c r="H38" i="12"/>
  <c r="G38" i="12"/>
  <c r="F38" i="12"/>
  <c r="H37" i="12"/>
  <c r="G37" i="12"/>
  <c r="F37" i="12"/>
  <c r="H36" i="12"/>
  <c r="G36" i="12"/>
  <c r="F36" i="12"/>
  <c r="H35" i="12"/>
  <c r="G35" i="12"/>
  <c r="F35" i="12"/>
  <c r="H34" i="12"/>
  <c r="G34" i="12"/>
  <c r="F34" i="12"/>
  <c r="H33" i="12"/>
  <c r="G33" i="12"/>
  <c r="F33" i="12"/>
  <c r="H32" i="12"/>
  <c r="G32" i="12"/>
  <c r="F32" i="12"/>
  <c r="H31" i="12"/>
  <c r="G31" i="12"/>
  <c r="F31" i="12"/>
  <c r="H30" i="12"/>
  <c r="G30" i="12"/>
  <c r="F30" i="12"/>
  <c r="H29" i="12"/>
  <c r="G29" i="12"/>
  <c r="F29" i="12"/>
  <c r="H28" i="12"/>
  <c r="G28" i="12"/>
  <c r="F28" i="12"/>
  <c r="H27" i="12"/>
  <c r="G27" i="12"/>
  <c r="F27" i="12"/>
  <c r="H26" i="12"/>
  <c r="G26" i="12"/>
  <c r="F26" i="12"/>
  <c r="H25" i="12"/>
  <c r="G25" i="12"/>
  <c r="F25" i="12"/>
  <c r="H24" i="12"/>
  <c r="G24" i="12"/>
  <c r="F24" i="12"/>
  <c r="H23" i="12"/>
  <c r="G23" i="12"/>
  <c r="F23" i="12"/>
  <c r="H22" i="12"/>
  <c r="G22" i="12"/>
  <c r="F22" i="12"/>
  <c r="H21" i="12"/>
  <c r="G21" i="12"/>
  <c r="F21" i="12"/>
  <c r="H20" i="12"/>
  <c r="G20" i="12"/>
  <c r="F20" i="12"/>
  <c r="H19" i="12"/>
  <c r="G19" i="12"/>
  <c r="F19" i="12"/>
  <c r="H18" i="12"/>
  <c r="G18" i="12"/>
  <c r="F18" i="12"/>
  <c r="H17" i="12"/>
  <c r="G17" i="12"/>
  <c r="F17" i="12"/>
  <c r="H16" i="12"/>
  <c r="G16" i="12"/>
  <c r="F16" i="12"/>
  <c r="H15" i="12"/>
  <c r="G15" i="12"/>
  <c r="F15" i="12"/>
  <c r="H14" i="12"/>
  <c r="G14" i="12"/>
  <c r="F14" i="12"/>
  <c r="H13" i="12"/>
  <c r="G13" i="12"/>
  <c r="F13" i="12"/>
  <c r="H12" i="12"/>
  <c r="G12" i="12"/>
  <c r="F12" i="12"/>
  <c r="H11" i="12"/>
  <c r="G11" i="12"/>
  <c r="F11" i="12"/>
  <c r="H10" i="12"/>
  <c r="G10" i="12"/>
  <c r="F10" i="12"/>
  <c r="E5" i="12"/>
  <c r="E4" i="12"/>
  <c r="F92" i="11"/>
  <c r="H181" i="11"/>
  <c r="G181" i="11"/>
  <c r="F181" i="11"/>
  <c r="H180" i="11"/>
  <c r="G180" i="11"/>
  <c r="F180" i="11"/>
  <c r="H179" i="11"/>
  <c r="G179" i="11"/>
  <c r="F179" i="11"/>
  <c r="H178" i="11"/>
  <c r="G178" i="11"/>
  <c r="F178" i="11"/>
  <c r="H177" i="11"/>
  <c r="G177" i="11"/>
  <c r="F177" i="11"/>
  <c r="H176" i="11"/>
  <c r="G176" i="11"/>
  <c r="F176" i="11"/>
  <c r="H175" i="11"/>
  <c r="G175" i="11"/>
  <c r="F175" i="11"/>
  <c r="H174" i="11"/>
  <c r="G174" i="11"/>
  <c r="F174" i="11"/>
  <c r="H173" i="11"/>
  <c r="G173" i="11"/>
  <c r="F173" i="11"/>
  <c r="H172" i="11"/>
  <c r="G172" i="11"/>
  <c r="F172" i="11"/>
  <c r="H171" i="11"/>
  <c r="G171" i="11"/>
  <c r="F171" i="11"/>
  <c r="H170" i="11"/>
  <c r="G170" i="11"/>
  <c r="F170" i="11"/>
  <c r="H169" i="11"/>
  <c r="G169" i="11"/>
  <c r="F169" i="11"/>
  <c r="H168" i="11"/>
  <c r="G168" i="11"/>
  <c r="F168" i="11"/>
  <c r="H167" i="11"/>
  <c r="G167" i="11"/>
  <c r="F167" i="11"/>
  <c r="H166" i="11"/>
  <c r="G166" i="11"/>
  <c r="F166" i="11"/>
  <c r="H165" i="11"/>
  <c r="G165" i="11"/>
  <c r="F165" i="11"/>
  <c r="H164" i="11"/>
  <c r="G164" i="11"/>
  <c r="F164" i="11"/>
  <c r="H163" i="11"/>
  <c r="G163" i="11"/>
  <c r="F163" i="11"/>
  <c r="H162" i="11"/>
  <c r="G162" i="11"/>
  <c r="F162" i="11"/>
  <c r="H161" i="11"/>
  <c r="G161" i="11"/>
  <c r="F161" i="11"/>
  <c r="H160" i="11"/>
  <c r="G160" i="11"/>
  <c r="F160" i="11"/>
  <c r="H159" i="11"/>
  <c r="G159" i="11"/>
  <c r="F159" i="11"/>
  <c r="H158" i="11"/>
  <c r="G158" i="11"/>
  <c r="F158" i="11"/>
  <c r="H157" i="11"/>
  <c r="G157" i="11"/>
  <c r="F157" i="11"/>
  <c r="H156" i="11"/>
  <c r="G156" i="11"/>
  <c r="F156" i="11"/>
  <c r="H155" i="11"/>
  <c r="G155" i="11"/>
  <c r="F155" i="11"/>
  <c r="H154" i="11"/>
  <c r="G154" i="11"/>
  <c r="F154" i="11"/>
  <c r="H153" i="11"/>
  <c r="G153" i="11"/>
  <c r="F153" i="11"/>
  <c r="H152" i="11"/>
  <c r="G152" i="11"/>
  <c r="F152" i="11"/>
  <c r="H151" i="11"/>
  <c r="G151" i="11"/>
  <c r="F151" i="11"/>
  <c r="H150" i="11"/>
  <c r="G150" i="11"/>
  <c r="F150" i="11"/>
  <c r="H149" i="11"/>
  <c r="G149" i="11"/>
  <c r="F149" i="11"/>
  <c r="H148" i="11"/>
  <c r="G148" i="11"/>
  <c r="F148" i="11"/>
  <c r="H147" i="11"/>
  <c r="G147" i="11"/>
  <c r="F147" i="11"/>
  <c r="H146" i="11"/>
  <c r="G146" i="11"/>
  <c r="F146" i="11"/>
  <c r="H145" i="11"/>
  <c r="G145" i="11"/>
  <c r="F145" i="11"/>
  <c r="H144" i="11"/>
  <c r="G144" i="11"/>
  <c r="F144" i="11"/>
  <c r="H143" i="11"/>
  <c r="G143" i="11"/>
  <c r="F143" i="11"/>
  <c r="H142" i="11"/>
  <c r="G142" i="11"/>
  <c r="F142" i="11"/>
  <c r="H141" i="11"/>
  <c r="G141" i="11"/>
  <c r="F141" i="11"/>
  <c r="H140" i="11"/>
  <c r="G140" i="11"/>
  <c r="F140" i="11"/>
  <c r="H139" i="11"/>
  <c r="G139" i="11"/>
  <c r="F139" i="11"/>
  <c r="H138" i="11"/>
  <c r="G138" i="11"/>
  <c r="F138" i="11"/>
  <c r="H137" i="11"/>
  <c r="G137" i="11"/>
  <c r="F137" i="11"/>
  <c r="H136" i="11"/>
  <c r="G136" i="11"/>
  <c r="F136" i="11"/>
  <c r="H135" i="11"/>
  <c r="G135" i="11"/>
  <c r="F135" i="11"/>
  <c r="H134" i="11"/>
  <c r="G134" i="11"/>
  <c r="F134" i="11"/>
  <c r="H133" i="11"/>
  <c r="G133" i="11"/>
  <c r="F133" i="11"/>
  <c r="H132" i="11"/>
  <c r="G132" i="11"/>
  <c r="F132" i="11"/>
  <c r="H131" i="11"/>
  <c r="G131" i="11"/>
  <c r="F131" i="11"/>
  <c r="H130" i="11"/>
  <c r="G130" i="11"/>
  <c r="F130" i="11"/>
  <c r="H129" i="11"/>
  <c r="G129" i="11"/>
  <c r="F129" i="11"/>
  <c r="H128" i="11"/>
  <c r="G128" i="11"/>
  <c r="F128" i="11"/>
  <c r="H127" i="11"/>
  <c r="G127" i="11"/>
  <c r="F127" i="11"/>
  <c r="H126" i="11"/>
  <c r="G126" i="11"/>
  <c r="F126" i="11"/>
  <c r="H125" i="11"/>
  <c r="G125" i="11"/>
  <c r="F125" i="11"/>
  <c r="H124" i="11"/>
  <c r="G124" i="11"/>
  <c r="F124" i="11"/>
  <c r="H123" i="11"/>
  <c r="G123" i="11"/>
  <c r="F123" i="11"/>
  <c r="H122" i="11"/>
  <c r="G122" i="11"/>
  <c r="F122" i="11"/>
  <c r="H121" i="11"/>
  <c r="G121" i="11"/>
  <c r="F121" i="11"/>
  <c r="H120" i="11"/>
  <c r="G120" i="11"/>
  <c r="F120" i="11"/>
  <c r="H119" i="11"/>
  <c r="G119" i="11"/>
  <c r="F119" i="11"/>
  <c r="H118" i="11"/>
  <c r="G118" i="11"/>
  <c r="F118" i="11"/>
  <c r="H117" i="11"/>
  <c r="G117" i="11"/>
  <c r="F117" i="11"/>
  <c r="H116" i="11"/>
  <c r="G116" i="11"/>
  <c r="F116" i="11"/>
  <c r="H115" i="11"/>
  <c r="G115" i="11"/>
  <c r="F115" i="11"/>
  <c r="H114" i="11"/>
  <c r="G114" i="11"/>
  <c r="F114" i="11"/>
  <c r="H113" i="11"/>
  <c r="G113" i="11"/>
  <c r="F113" i="11"/>
  <c r="H112" i="11"/>
  <c r="G112" i="11"/>
  <c r="F112" i="11"/>
  <c r="H111" i="11"/>
  <c r="G111" i="11"/>
  <c r="F111" i="11"/>
  <c r="H110" i="11"/>
  <c r="G110" i="11"/>
  <c r="F110" i="11"/>
  <c r="H109" i="11"/>
  <c r="G109" i="11"/>
  <c r="F109" i="11"/>
  <c r="H108" i="11"/>
  <c r="G108" i="11"/>
  <c r="F108" i="11"/>
  <c r="H107" i="11"/>
  <c r="G107" i="11"/>
  <c r="F107" i="11"/>
  <c r="H106" i="11"/>
  <c r="G106" i="11"/>
  <c r="F106" i="11"/>
  <c r="H105" i="11"/>
  <c r="G105" i="11"/>
  <c r="F105" i="11"/>
  <c r="H104" i="11"/>
  <c r="G104" i="11"/>
  <c r="F104" i="11"/>
  <c r="H103" i="11"/>
  <c r="G103" i="11"/>
  <c r="F103" i="11"/>
  <c r="H102" i="11"/>
  <c r="G102" i="11"/>
  <c r="F102" i="11"/>
  <c r="H101" i="11"/>
  <c r="G101" i="11"/>
  <c r="F101" i="11"/>
  <c r="H100" i="11"/>
  <c r="G100" i="11"/>
  <c r="F100" i="11"/>
  <c r="H99" i="11"/>
  <c r="G99" i="11"/>
  <c r="F99" i="11"/>
  <c r="H98" i="11"/>
  <c r="G98" i="11"/>
  <c r="F98" i="11"/>
  <c r="H97" i="11"/>
  <c r="G97" i="11"/>
  <c r="F97" i="11"/>
  <c r="H96" i="11"/>
  <c r="G96" i="11"/>
  <c r="F96" i="11"/>
  <c r="H95" i="11"/>
  <c r="G95" i="11"/>
  <c r="F95" i="11"/>
  <c r="H94" i="11"/>
  <c r="G94" i="11"/>
  <c r="F94" i="11"/>
  <c r="H93" i="11"/>
  <c r="G93" i="11"/>
  <c r="F93" i="11"/>
  <c r="H92" i="11"/>
  <c r="G92" i="11"/>
  <c r="H91" i="11"/>
  <c r="G91" i="11"/>
  <c r="F91" i="11"/>
  <c r="H90" i="11"/>
  <c r="G90" i="11"/>
  <c r="F90" i="11"/>
  <c r="H89" i="11"/>
  <c r="G89" i="11"/>
  <c r="F89" i="11"/>
  <c r="H88" i="11"/>
  <c r="G88" i="11"/>
  <c r="F88" i="11"/>
  <c r="H87" i="11"/>
  <c r="G87" i="11"/>
  <c r="F87" i="11"/>
  <c r="H86" i="11"/>
  <c r="G86" i="11"/>
  <c r="F86" i="11"/>
  <c r="H85" i="11"/>
  <c r="G85" i="11"/>
  <c r="F85" i="11"/>
  <c r="H84" i="11"/>
  <c r="G84" i="11"/>
  <c r="F84" i="11"/>
  <c r="H83" i="11"/>
  <c r="G83" i="11"/>
  <c r="F83" i="11"/>
  <c r="H82" i="11"/>
  <c r="G82" i="11"/>
  <c r="F82" i="11"/>
  <c r="H81" i="11"/>
  <c r="G81" i="11"/>
  <c r="F81" i="11"/>
  <c r="H80" i="11"/>
  <c r="G80" i="11"/>
  <c r="F80" i="11"/>
  <c r="H79" i="11"/>
  <c r="G79" i="11"/>
  <c r="F79" i="11"/>
  <c r="H78" i="11"/>
  <c r="G78" i="11"/>
  <c r="F78" i="11"/>
  <c r="H77" i="11"/>
  <c r="G77" i="11"/>
  <c r="F77" i="11"/>
  <c r="H76" i="11"/>
  <c r="G76" i="11"/>
  <c r="F76" i="11"/>
  <c r="H75" i="11"/>
  <c r="G75" i="11"/>
  <c r="F75" i="11"/>
  <c r="H74" i="11"/>
  <c r="G74" i="11"/>
  <c r="F74" i="11"/>
  <c r="H73" i="11"/>
  <c r="G73" i="11"/>
  <c r="F73" i="11"/>
  <c r="H72" i="11"/>
  <c r="G72" i="11"/>
  <c r="F72" i="11"/>
  <c r="H71" i="11"/>
  <c r="G71" i="11"/>
  <c r="F71" i="11"/>
  <c r="H70" i="11"/>
  <c r="G70" i="11"/>
  <c r="F70" i="11"/>
  <c r="H69" i="11"/>
  <c r="G69" i="11"/>
  <c r="F69" i="11"/>
  <c r="H68" i="11"/>
  <c r="G68" i="11"/>
  <c r="F68" i="11"/>
  <c r="H67" i="11"/>
  <c r="G67" i="11"/>
  <c r="F67" i="11"/>
  <c r="H66" i="11"/>
  <c r="G66" i="11"/>
  <c r="F66" i="11"/>
  <c r="H65" i="11"/>
  <c r="G65" i="11"/>
  <c r="F65" i="11"/>
  <c r="H64" i="11"/>
  <c r="G64" i="11"/>
  <c r="F64" i="11"/>
  <c r="H63" i="11"/>
  <c r="G63" i="11"/>
  <c r="F63" i="11"/>
  <c r="H62" i="11"/>
  <c r="G62" i="11"/>
  <c r="F62" i="11"/>
  <c r="H61" i="11"/>
  <c r="G61" i="11"/>
  <c r="F61" i="11"/>
  <c r="H60" i="11"/>
  <c r="G60" i="11"/>
  <c r="F60" i="11"/>
  <c r="H59" i="11"/>
  <c r="G59" i="11"/>
  <c r="F59" i="11"/>
  <c r="H58" i="11"/>
  <c r="G58" i="11"/>
  <c r="F58" i="11"/>
  <c r="H57" i="11"/>
  <c r="G57" i="11"/>
  <c r="F57" i="11"/>
  <c r="H56" i="11"/>
  <c r="G56" i="11"/>
  <c r="F56" i="11"/>
  <c r="H55" i="11"/>
  <c r="G55" i="11"/>
  <c r="F55" i="11"/>
  <c r="H54" i="11"/>
  <c r="G54" i="11"/>
  <c r="F54" i="11"/>
  <c r="H53" i="11"/>
  <c r="G53" i="11"/>
  <c r="F53" i="11"/>
  <c r="H52" i="11"/>
  <c r="G52" i="11"/>
  <c r="F52" i="11"/>
  <c r="H51" i="11"/>
  <c r="G51" i="11"/>
  <c r="F51" i="11"/>
  <c r="H50" i="11"/>
  <c r="G50" i="11"/>
  <c r="F50" i="11"/>
  <c r="H49" i="11"/>
  <c r="G49" i="11"/>
  <c r="F49" i="11"/>
  <c r="H48" i="11"/>
  <c r="G48" i="11"/>
  <c r="F48" i="11"/>
  <c r="H47" i="11"/>
  <c r="G47" i="11"/>
  <c r="F47" i="11"/>
  <c r="H46" i="11"/>
  <c r="G46" i="11"/>
  <c r="F46" i="11"/>
  <c r="H45" i="11"/>
  <c r="G45" i="11"/>
  <c r="F45" i="11"/>
  <c r="H44" i="11"/>
  <c r="G44" i="11"/>
  <c r="F44" i="11"/>
  <c r="H43" i="11"/>
  <c r="G43" i="11"/>
  <c r="F43" i="11"/>
  <c r="H42" i="11"/>
  <c r="G42" i="11"/>
  <c r="F42" i="11"/>
  <c r="H41" i="11"/>
  <c r="G41" i="11"/>
  <c r="F41" i="11"/>
  <c r="H40" i="11"/>
  <c r="G40" i="11"/>
  <c r="F40" i="11"/>
  <c r="H39" i="11"/>
  <c r="G39" i="11"/>
  <c r="F39" i="11"/>
  <c r="H38" i="11"/>
  <c r="G38" i="11"/>
  <c r="F38" i="11"/>
  <c r="H37" i="11"/>
  <c r="G37" i="11"/>
  <c r="F37" i="11"/>
  <c r="H36" i="11"/>
  <c r="G36" i="11"/>
  <c r="F36" i="11"/>
  <c r="H35" i="11"/>
  <c r="G35" i="11"/>
  <c r="F35" i="11"/>
  <c r="H34" i="11"/>
  <c r="G34" i="11"/>
  <c r="F34" i="11"/>
  <c r="H33" i="11"/>
  <c r="G33" i="11"/>
  <c r="F33" i="11"/>
  <c r="H32" i="11"/>
  <c r="G32" i="11"/>
  <c r="F32" i="11"/>
  <c r="H31" i="11"/>
  <c r="G31" i="11"/>
  <c r="F31" i="11"/>
  <c r="H30" i="11"/>
  <c r="G30" i="11"/>
  <c r="F30" i="11"/>
  <c r="H29" i="11"/>
  <c r="G29" i="11"/>
  <c r="F29" i="11"/>
  <c r="H28" i="11"/>
  <c r="G28" i="11"/>
  <c r="F28" i="11"/>
  <c r="H27" i="11"/>
  <c r="G27" i="11"/>
  <c r="F27" i="11"/>
  <c r="H26" i="11"/>
  <c r="G26" i="11"/>
  <c r="F26" i="11"/>
  <c r="H25" i="11"/>
  <c r="G25" i="11"/>
  <c r="F25" i="11"/>
  <c r="H24" i="11"/>
  <c r="G24" i="11"/>
  <c r="F24" i="11"/>
  <c r="H23" i="11"/>
  <c r="G23" i="11"/>
  <c r="F23" i="11"/>
  <c r="H22" i="11"/>
  <c r="G22" i="11"/>
  <c r="F22" i="11"/>
  <c r="H21" i="11"/>
  <c r="G21" i="11"/>
  <c r="F21" i="11"/>
  <c r="H20" i="11"/>
  <c r="G20" i="11"/>
  <c r="F20" i="11"/>
  <c r="H19" i="11"/>
  <c r="G19" i="11"/>
  <c r="F19" i="11"/>
  <c r="H18" i="11"/>
  <c r="G18" i="11"/>
  <c r="F18" i="11"/>
  <c r="H17" i="11"/>
  <c r="G17" i="11"/>
  <c r="F17" i="11"/>
  <c r="H16" i="11"/>
  <c r="G16" i="11"/>
  <c r="F16" i="11"/>
  <c r="H15" i="11"/>
  <c r="G15" i="11"/>
  <c r="F15" i="11"/>
  <c r="H14" i="11"/>
  <c r="G14" i="11"/>
  <c r="F14" i="11"/>
  <c r="H13" i="11"/>
  <c r="G13" i="11"/>
  <c r="F13" i="11"/>
  <c r="H12" i="11"/>
  <c r="G12" i="11"/>
  <c r="F12" i="11"/>
  <c r="H11" i="11"/>
  <c r="G11" i="11"/>
  <c r="F11" i="11"/>
  <c r="H10" i="11"/>
  <c r="G10" i="11"/>
  <c r="F10" i="11"/>
  <c r="E5" i="11"/>
  <c r="E4" i="11"/>
  <c r="N4" i="8"/>
  <c r="M4" i="8"/>
  <c r="L4" i="8"/>
  <c r="N5" i="9"/>
  <c r="M5" i="9"/>
  <c r="L5" i="9"/>
  <c r="E4" i="9"/>
  <c r="E4" i="10"/>
  <c r="E5" i="10"/>
  <c r="H181" i="10"/>
  <c r="G181" i="10"/>
  <c r="F181" i="10"/>
  <c r="H180" i="10"/>
  <c r="G180" i="10"/>
  <c r="F180" i="10"/>
  <c r="H179" i="10"/>
  <c r="G179" i="10"/>
  <c r="F179" i="10"/>
  <c r="H178" i="10"/>
  <c r="G178" i="10"/>
  <c r="F178" i="10"/>
  <c r="H177" i="10"/>
  <c r="G177" i="10"/>
  <c r="F177" i="10"/>
  <c r="H176" i="10"/>
  <c r="G176" i="10"/>
  <c r="F176" i="10"/>
  <c r="H175" i="10"/>
  <c r="G175" i="10"/>
  <c r="F175" i="10"/>
  <c r="H174" i="10"/>
  <c r="G174" i="10"/>
  <c r="F174" i="10"/>
  <c r="H173" i="10"/>
  <c r="G173" i="10"/>
  <c r="F173" i="10"/>
  <c r="H172" i="10"/>
  <c r="G172" i="10"/>
  <c r="F172" i="10"/>
  <c r="H171" i="10"/>
  <c r="G171" i="10"/>
  <c r="F171" i="10"/>
  <c r="H170" i="10"/>
  <c r="G170" i="10"/>
  <c r="F170" i="10"/>
  <c r="H169" i="10"/>
  <c r="G169" i="10"/>
  <c r="F169" i="10"/>
  <c r="H168" i="10"/>
  <c r="G168" i="10"/>
  <c r="F168" i="10"/>
  <c r="H167" i="10"/>
  <c r="G167" i="10"/>
  <c r="F167" i="10"/>
  <c r="H166" i="10"/>
  <c r="G166" i="10"/>
  <c r="F166" i="10"/>
  <c r="H165" i="10"/>
  <c r="G165" i="10"/>
  <c r="F165" i="10"/>
  <c r="H164" i="10"/>
  <c r="G164" i="10"/>
  <c r="F164" i="10"/>
  <c r="H163" i="10"/>
  <c r="G163" i="10"/>
  <c r="F163" i="10"/>
  <c r="H162" i="10"/>
  <c r="G162" i="10"/>
  <c r="F162" i="10"/>
  <c r="H161" i="10"/>
  <c r="G161" i="10"/>
  <c r="F161" i="10"/>
  <c r="H160" i="10"/>
  <c r="G160" i="10"/>
  <c r="F160" i="10"/>
  <c r="H159" i="10"/>
  <c r="G159" i="10"/>
  <c r="F159" i="10"/>
  <c r="H158" i="10"/>
  <c r="G158" i="10"/>
  <c r="F158" i="10"/>
  <c r="H157" i="10"/>
  <c r="G157" i="10"/>
  <c r="F157" i="10"/>
  <c r="H156" i="10"/>
  <c r="G156" i="10"/>
  <c r="F156" i="10"/>
  <c r="H155" i="10"/>
  <c r="G155" i="10"/>
  <c r="F155" i="10"/>
  <c r="H154" i="10"/>
  <c r="G154" i="10"/>
  <c r="F154" i="10"/>
  <c r="H153" i="10"/>
  <c r="G153" i="10"/>
  <c r="F153" i="10"/>
  <c r="H152" i="10"/>
  <c r="G152" i="10"/>
  <c r="F152" i="10"/>
  <c r="H151" i="10"/>
  <c r="G151" i="10"/>
  <c r="F151" i="10"/>
  <c r="H150" i="10"/>
  <c r="G150" i="10"/>
  <c r="F150" i="10"/>
  <c r="H149" i="10"/>
  <c r="G149" i="10"/>
  <c r="F149" i="10"/>
  <c r="H148" i="10"/>
  <c r="G148" i="10"/>
  <c r="F148" i="10"/>
  <c r="H147" i="10"/>
  <c r="G147" i="10"/>
  <c r="F147" i="10"/>
  <c r="H146" i="10"/>
  <c r="G146" i="10"/>
  <c r="F146" i="10"/>
  <c r="H145" i="10"/>
  <c r="G145" i="10"/>
  <c r="F145" i="10"/>
  <c r="H144" i="10"/>
  <c r="G144" i="10"/>
  <c r="F144" i="10"/>
  <c r="H143" i="10"/>
  <c r="G143" i="10"/>
  <c r="F143" i="10"/>
  <c r="H142" i="10"/>
  <c r="G142" i="10"/>
  <c r="F142" i="10"/>
  <c r="H141" i="10"/>
  <c r="G141" i="10"/>
  <c r="F141" i="10"/>
  <c r="H140" i="10"/>
  <c r="G140" i="10"/>
  <c r="F140" i="10"/>
  <c r="H139" i="10"/>
  <c r="G139" i="10"/>
  <c r="F139" i="10"/>
  <c r="H138" i="10"/>
  <c r="G138" i="10"/>
  <c r="F138" i="10"/>
  <c r="H137" i="10"/>
  <c r="G137" i="10"/>
  <c r="F137" i="10"/>
  <c r="H136" i="10"/>
  <c r="G136" i="10"/>
  <c r="F136" i="10"/>
  <c r="H135" i="10"/>
  <c r="G135" i="10"/>
  <c r="F135" i="10"/>
  <c r="H134" i="10"/>
  <c r="G134" i="10"/>
  <c r="F134" i="10"/>
  <c r="H133" i="10"/>
  <c r="G133" i="10"/>
  <c r="F133" i="10"/>
  <c r="H132" i="10"/>
  <c r="G132" i="10"/>
  <c r="F132" i="10"/>
  <c r="H131" i="10"/>
  <c r="G131" i="10"/>
  <c r="F131" i="10"/>
  <c r="H130" i="10"/>
  <c r="G130" i="10"/>
  <c r="F130" i="10"/>
  <c r="H129" i="10"/>
  <c r="G129" i="10"/>
  <c r="F129" i="10"/>
  <c r="H128" i="10"/>
  <c r="G128" i="10"/>
  <c r="F128" i="10"/>
  <c r="H127" i="10"/>
  <c r="G127" i="10"/>
  <c r="F127" i="10"/>
  <c r="H126" i="10"/>
  <c r="G126" i="10"/>
  <c r="F126" i="10"/>
  <c r="H125" i="10"/>
  <c r="G125" i="10"/>
  <c r="F125" i="10"/>
  <c r="H124" i="10"/>
  <c r="G124" i="10"/>
  <c r="F124" i="10"/>
  <c r="H123" i="10"/>
  <c r="G123" i="10"/>
  <c r="F123" i="10"/>
  <c r="H122" i="10"/>
  <c r="G122" i="10"/>
  <c r="F122" i="10"/>
  <c r="H121" i="10"/>
  <c r="G121" i="10"/>
  <c r="F121" i="10"/>
  <c r="H120" i="10"/>
  <c r="G120" i="10"/>
  <c r="F120" i="10"/>
  <c r="H119" i="10"/>
  <c r="G119" i="10"/>
  <c r="F119" i="10"/>
  <c r="H118" i="10"/>
  <c r="G118" i="10"/>
  <c r="F118" i="10"/>
  <c r="H117" i="10"/>
  <c r="G117" i="10"/>
  <c r="F117" i="10"/>
  <c r="H116" i="10"/>
  <c r="G116" i="10"/>
  <c r="F116" i="10"/>
  <c r="H115" i="10"/>
  <c r="G115" i="10"/>
  <c r="F115" i="10"/>
  <c r="H114" i="10"/>
  <c r="G114" i="10"/>
  <c r="F114" i="10"/>
  <c r="H113" i="10"/>
  <c r="G113" i="10"/>
  <c r="F113" i="10"/>
  <c r="H112" i="10"/>
  <c r="G112" i="10"/>
  <c r="F112" i="10"/>
  <c r="H111" i="10"/>
  <c r="G111" i="10"/>
  <c r="F111" i="10"/>
  <c r="H110" i="10"/>
  <c r="G110" i="10"/>
  <c r="F110" i="10"/>
  <c r="H109" i="10"/>
  <c r="G109" i="10"/>
  <c r="F109" i="10"/>
  <c r="H108" i="10"/>
  <c r="G108" i="10"/>
  <c r="F108" i="10"/>
  <c r="H107" i="10"/>
  <c r="G107" i="10"/>
  <c r="F107" i="10"/>
  <c r="H106" i="10"/>
  <c r="G106" i="10"/>
  <c r="F106" i="10"/>
  <c r="H105" i="10"/>
  <c r="G105" i="10"/>
  <c r="F105" i="10"/>
  <c r="H104" i="10"/>
  <c r="G104" i="10"/>
  <c r="F104" i="10"/>
  <c r="H103" i="10"/>
  <c r="G103" i="10"/>
  <c r="F103" i="10"/>
  <c r="H102" i="10"/>
  <c r="G102" i="10"/>
  <c r="F102" i="10"/>
  <c r="H101" i="10"/>
  <c r="G101" i="10"/>
  <c r="F101" i="10"/>
  <c r="H100" i="10"/>
  <c r="G100" i="10"/>
  <c r="F100" i="10"/>
  <c r="H99" i="10"/>
  <c r="G99" i="10"/>
  <c r="F99" i="10"/>
  <c r="H98" i="10"/>
  <c r="G98" i="10"/>
  <c r="F98" i="10"/>
  <c r="H97" i="10"/>
  <c r="G97" i="10"/>
  <c r="F97" i="10"/>
  <c r="H96" i="10"/>
  <c r="G96" i="10"/>
  <c r="F96" i="10"/>
  <c r="H95" i="10"/>
  <c r="G95" i="10"/>
  <c r="F95" i="10"/>
  <c r="H94" i="10"/>
  <c r="G94" i="10"/>
  <c r="F94" i="10"/>
  <c r="H93" i="10"/>
  <c r="G93" i="10"/>
  <c r="F93" i="10"/>
  <c r="H92" i="10"/>
  <c r="G92" i="10"/>
  <c r="F92" i="10"/>
  <c r="H91" i="10"/>
  <c r="G91" i="10"/>
  <c r="F91" i="10"/>
  <c r="H90" i="10"/>
  <c r="G90" i="10"/>
  <c r="F90" i="10"/>
  <c r="H89" i="10"/>
  <c r="G89" i="10"/>
  <c r="F89" i="10"/>
  <c r="H88" i="10"/>
  <c r="G88" i="10"/>
  <c r="F88" i="10"/>
  <c r="H87" i="10"/>
  <c r="G87" i="10"/>
  <c r="F87" i="10"/>
  <c r="H86" i="10"/>
  <c r="G86" i="10"/>
  <c r="F86" i="10"/>
  <c r="H85" i="10"/>
  <c r="G85" i="10"/>
  <c r="F85" i="10"/>
  <c r="H84" i="10"/>
  <c r="G84" i="10"/>
  <c r="F84" i="10"/>
  <c r="H83" i="10"/>
  <c r="G83" i="10"/>
  <c r="F83" i="10"/>
  <c r="H82" i="10"/>
  <c r="G82" i="10"/>
  <c r="F82" i="10"/>
  <c r="H81" i="10"/>
  <c r="G81" i="10"/>
  <c r="F81" i="10"/>
  <c r="H80" i="10"/>
  <c r="G80" i="10"/>
  <c r="F80" i="10"/>
  <c r="H79" i="10"/>
  <c r="G79" i="10"/>
  <c r="F79" i="10"/>
  <c r="H78" i="10"/>
  <c r="G78" i="10"/>
  <c r="F78" i="10"/>
  <c r="H77" i="10"/>
  <c r="G77" i="10"/>
  <c r="F77" i="10"/>
  <c r="H76" i="10"/>
  <c r="G76" i="10"/>
  <c r="F76" i="10"/>
  <c r="H75" i="10"/>
  <c r="G75" i="10"/>
  <c r="F75" i="10"/>
  <c r="H74" i="10"/>
  <c r="G74" i="10"/>
  <c r="F74" i="10"/>
  <c r="H73" i="10"/>
  <c r="G73" i="10"/>
  <c r="F73" i="10"/>
  <c r="H72" i="10"/>
  <c r="G72" i="10"/>
  <c r="F72" i="10"/>
  <c r="H71" i="10"/>
  <c r="G71" i="10"/>
  <c r="F71" i="10"/>
  <c r="H70" i="10"/>
  <c r="G70" i="10"/>
  <c r="F70" i="10"/>
  <c r="H69" i="10"/>
  <c r="G69" i="10"/>
  <c r="F69" i="10"/>
  <c r="H68" i="10"/>
  <c r="G68" i="10"/>
  <c r="F68" i="10"/>
  <c r="H67" i="10"/>
  <c r="G67" i="10"/>
  <c r="F67" i="10"/>
  <c r="H66" i="10"/>
  <c r="G66" i="10"/>
  <c r="F66" i="10"/>
  <c r="H65" i="10"/>
  <c r="G65" i="10"/>
  <c r="F65" i="10"/>
  <c r="H64" i="10"/>
  <c r="G64" i="10"/>
  <c r="F64" i="10"/>
  <c r="H63" i="10"/>
  <c r="G63" i="10"/>
  <c r="F63" i="10"/>
  <c r="H62" i="10"/>
  <c r="G62" i="10"/>
  <c r="F62" i="10"/>
  <c r="H61" i="10"/>
  <c r="G61" i="10"/>
  <c r="F61" i="10"/>
  <c r="H60" i="10"/>
  <c r="G60" i="10"/>
  <c r="F60" i="10"/>
  <c r="H59" i="10"/>
  <c r="G59" i="10"/>
  <c r="F59" i="10"/>
  <c r="H58" i="10"/>
  <c r="G58" i="10"/>
  <c r="F58" i="10"/>
  <c r="H57" i="10"/>
  <c r="G57" i="10"/>
  <c r="F57" i="10"/>
  <c r="H56" i="10"/>
  <c r="G56" i="10"/>
  <c r="F56" i="10"/>
  <c r="H55" i="10"/>
  <c r="G55" i="10"/>
  <c r="F55" i="10"/>
  <c r="H54" i="10"/>
  <c r="G54" i="10"/>
  <c r="F54" i="10"/>
  <c r="H53" i="10"/>
  <c r="G53" i="10"/>
  <c r="F53" i="10"/>
  <c r="H52" i="10"/>
  <c r="G52" i="10"/>
  <c r="F52" i="10"/>
  <c r="H51" i="10"/>
  <c r="G51" i="10"/>
  <c r="F51" i="10"/>
  <c r="H50" i="10"/>
  <c r="G50" i="10"/>
  <c r="F50" i="10"/>
  <c r="H49" i="10"/>
  <c r="G49" i="10"/>
  <c r="F49" i="10"/>
  <c r="H48" i="10"/>
  <c r="G48" i="10"/>
  <c r="F48" i="10"/>
  <c r="H47" i="10"/>
  <c r="G47" i="10"/>
  <c r="F47" i="10"/>
  <c r="H46" i="10"/>
  <c r="G46" i="10"/>
  <c r="F46" i="10"/>
  <c r="H45" i="10"/>
  <c r="G45" i="10"/>
  <c r="F45" i="10"/>
  <c r="H44" i="10"/>
  <c r="G44" i="10"/>
  <c r="F44" i="10"/>
  <c r="H43" i="10"/>
  <c r="G43" i="10"/>
  <c r="F43" i="10"/>
  <c r="H42" i="10"/>
  <c r="G42" i="10"/>
  <c r="F42" i="10"/>
  <c r="H41" i="10"/>
  <c r="G41" i="10"/>
  <c r="F41" i="10"/>
  <c r="H40" i="10"/>
  <c r="G40" i="10"/>
  <c r="F40" i="10"/>
  <c r="H39" i="10"/>
  <c r="G39" i="10"/>
  <c r="F39" i="10"/>
  <c r="H38" i="10"/>
  <c r="G38" i="10"/>
  <c r="F38" i="10"/>
  <c r="H37" i="10"/>
  <c r="G37" i="10"/>
  <c r="F37" i="10"/>
  <c r="H36" i="10"/>
  <c r="G36" i="10"/>
  <c r="F36" i="10"/>
  <c r="H35" i="10"/>
  <c r="G35" i="10"/>
  <c r="F35" i="10"/>
  <c r="H34" i="10"/>
  <c r="G34" i="10"/>
  <c r="F34" i="10"/>
  <c r="H33" i="10"/>
  <c r="G33" i="10"/>
  <c r="F33" i="10"/>
  <c r="H32" i="10"/>
  <c r="G32" i="10"/>
  <c r="F32" i="10"/>
  <c r="H31" i="10"/>
  <c r="G31" i="10"/>
  <c r="F31" i="10"/>
  <c r="H30" i="10"/>
  <c r="G30" i="10"/>
  <c r="F30" i="10"/>
  <c r="H29" i="10"/>
  <c r="G29" i="10"/>
  <c r="F29" i="10"/>
  <c r="H28" i="10"/>
  <c r="G28" i="10"/>
  <c r="F28" i="10"/>
  <c r="H27" i="10"/>
  <c r="G27" i="10"/>
  <c r="F27" i="10"/>
  <c r="H26" i="10"/>
  <c r="G26" i="10"/>
  <c r="F26" i="10"/>
  <c r="H25" i="10"/>
  <c r="G25" i="10"/>
  <c r="F25" i="10"/>
  <c r="H24" i="10"/>
  <c r="G24" i="10"/>
  <c r="F24" i="10"/>
  <c r="H23" i="10"/>
  <c r="G23" i="10"/>
  <c r="F23" i="10"/>
  <c r="H22" i="10"/>
  <c r="G22" i="10"/>
  <c r="F22" i="10"/>
  <c r="H21" i="10"/>
  <c r="G21" i="10"/>
  <c r="F21" i="10"/>
  <c r="H20" i="10"/>
  <c r="G20" i="10"/>
  <c r="F20" i="10"/>
  <c r="H19" i="10"/>
  <c r="G19" i="10"/>
  <c r="F19" i="10"/>
  <c r="H18" i="10"/>
  <c r="G18" i="10"/>
  <c r="F18" i="10"/>
  <c r="H17" i="10"/>
  <c r="G17" i="10"/>
  <c r="F17" i="10"/>
  <c r="H16" i="10"/>
  <c r="G16" i="10"/>
  <c r="F16" i="10"/>
  <c r="H15" i="10"/>
  <c r="G15" i="10"/>
  <c r="F15" i="10"/>
  <c r="H14" i="10"/>
  <c r="G14" i="10"/>
  <c r="F14" i="10"/>
  <c r="H13" i="10"/>
  <c r="G13" i="10"/>
  <c r="F13" i="10"/>
  <c r="H12" i="10"/>
  <c r="G12" i="10"/>
  <c r="F12" i="10"/>
  <c r="H11" i="10"/>
  <c r="G11" i="10"/>
  <c r="F11" i="10"/>
  <c r="H10" i="10"/>
  <c r="G10" i="10"/>
  <c r="F10" i="10"/>
  <c r="H181" i="9"/>
  <c r="G181" i="9"/>
  <c r="F181" i="9"/>
  <c r="H180" i="9"/>
  <c r="G180" i="9"/>
  <c r="F180" i="9"/>
  <c r="H179" i="9"/>
  <c r="G179" i="9"/>
  <c r="F179" i="9"/>
  <c r="H178" i="9"/>
  <c r="G178" i="9"/>
  <c r="F178" i="9"/>
  <c r="H177" i="9"/>
  <c r="G177" i="9"/>
  <c r="F177" i="9"/>
  <c r="H176" i="9"/>
  <c r="G176" i="9"/>
  <c r="F176" i="9"/>
  <c r="H175" i="9"/>
  <c r="G175" i="9"/>
  <c r="F175" i="9"/>
  <c r="H174" i="9"/>
  <c r="G174" i="9"/>
  <c r="F174" i="9"/>
  <c r="H173" i="9"/>
  <c r="G173" i="9"/>
  <c r="F173" i="9"/>
  <c r="H172" i="9"/>
  <c r="G172" i="9"/>
  <c r="F172" i="9"/>
  <c r="H171" i="9"/>
  <c r="G171" i="9"/>
  <c r="F171" i="9"/>
  <c r="H170" i="9"/>
  <c r="G170" i="9"/>
  <c r="F170" i="9"/>
  <c r="H169" i="9"/>
  <c r="G169" i="9"/>
  <c r="F169" i="9"/>
  <c r="H168" i="9"/>
  <c r="G168" i="9"/>
  <c r="F168" i="9"/>
  <c r="H167" i="9"/>
  <c r="G167" i="9"/>
  <c r="F167" i="9"/>
  <c r="H166" i="9"/>
  <c r="G166" i="9"/>
  <c r="F166" i="9"/>
  <c r="H165" i="9"/>
  <c r="G165" i="9"/>
  <c r="F165" i="9"/>
  <c r="H164" i="9"/>
  <c r="G164" i="9"/>
  <c r="F164" i="9"/>
  <c r="H163" i="9"/>
  <c r="G163" i="9"/>
  <c r="F163" i="9"/>
  <c r="H162" i="9"/>
  <c r="G162" i="9"/>
  <c r="F162" i="9"/>
  <c r="H161" i="9"/>
  <c r="G161" i="9"/>
  <c r="F161" i="9"/>
  <c r="H160" i="9"/>
  <c r="G160" i="9"/>
  <c r="F160" i="9"/>
  <c r="H159" i="9"/>
  <c r="G159" i="9"/>
  <c r="F159" i="9"/>
  <c r="H158" i="9"/>
  <c r="G158" i="9"/>
  <c r="F158" i="9"/>
  <c r="H157" i="9"/>
  <c r="G157" i="9"/>
  <c r="F157" i="9"/>
  <c r="H156" i="9"/>
  <c r="G156" i="9"/>
  <c r="F156" i="9"/>
  <c r="H155" i="9"/>
  <c r="G155" i="9"/>
  <c r="F155" i="9"/>
  <c r="H154" i="9"/>
  <c r="G154" i="9"/>
  <c r="F154" i="9"/>
  <c r="H153" i="9"/>
  <c r="G153" i="9"/>
  <c r="F153" i="9"/>
  <c r="H152" i="9"/>
  <c r="G152" i="9"/>
  <c r="F152" i="9"/>
  <c r="H151" i="9"/>
  <c r="G151" i="9"/>
  <c r="F151" i="9"/>
  <c r="H150" i="9"/>
  <c r="G150" i="9"/>
  <c r="F150" i="9"/>
  <c r="H149" i="9"/>
  <c r="G149" i="9"/>
  <c r="F149" i="9"/>
  <c r="H148" i="9"/>
  <c r="G148" i="9"/>
  <c r="F148" i="9"/>
  <c r="H147" i="9"/>
  <c r="G147" i="9"/>
  <c r="F147" i="9"/>
  <c r="H146" i="9"/>
  <c r="G146" i="9"/>
  <c r="F146" i="9"/>
  <c r="H145" i="9"/>
  <c r="G145" i="9"/>
  <c r="F145" i="9"/>
  <c r="H144" i="9"/>
  <c r="G144" i="9"/>
  <c r="F144" i="9"/>
  <c r="H143" i="9"/>
  <c r="G143" i="9"/>
  <c r="F143" i="9"/>
  <c r="H142" i="9"/>
  <c r="G142" i="9"/>
  <c r="F142" i="9"/>
  <c r="H141" i="9"/>
  <c r="G141" i="9"/>
  <c r="F141" i="9"/>
  <c r="H140" i="9"/>
  <c r="G140" i="9"/>
  <c r="F140" i="9"/>
  <c r="H139" i="9"/>
  <c r="G139" i="9"/>
  <c r="F139" i="9"/>
  <c r="H138" i="9"/>
  <c r="G138" i="9"/>
  <c r="F138" i="9"/>
  <c r="H137" i="9"/>
  <c r="G137" i="9"/>
  <c r="F137" i="9"/>
  <c r="H136" i="9"/>
  <c r="G136" i="9"/>
  <c r="F136" i="9"/>
  <c r="H135" i="9"/>
  <c r="G135" i="9"/>
  <c r="F135" i="9"/>
  <c r="H134" i="9"/>
  <c r="G134" i="9"/>
  <c r="F134" i="9"/>
  <c r="H133" i="9"/>
  <c r="G133" i="9"/>
  <c r="F133" i="9"/>
  <c r="H132" i="9"/>
  <c r="G132" i="9"/>
  <c r="F132" i="9"/>
  <c r="H131" i="9"/>
  <c r="G131" i="9"/>
  <c r="F131" i="9"/>
  <c r="H130" i="9"/>
  <c r="G130" i="9"/>
  <c r="F130" i="9"/>
  <c r="H129" i="9"/>
  <c r="G129" i="9"/>
  <c r="F129" i="9"/>
  <c r="H128" i="9"/>
  <c r="G128" i="9"/>
  <c r="F128" i="9"/>
  <c r="H127" i="9"/>
  <c r="G127" i="9"/>
  <c r="F127" i="9"/>
  <c r="H126" i="9"/>
  <c r="G126" i="9"/>
  <c r="F126" i="9"/>
  <c r="H125" i="9"/>
  <c r="G125" i="9"/>
  <c r="F125" i="9"/>
  <c r="H124" i="9"/>
  <c r="G124" i="9"/>
  <c r="F124" i="9"/>
  <c r="H123" i="9"/>
  <c r="G123" i="9"/>
  <c r="F123" i="9"/>
  <c r="H122" i="9"/>
  <c r="G122" i="9"/>
  <c r="F122" i="9"/>
  <c r="H121" i="9"/>
  <c r="G121" i="9"/>
  <c r="F121" i="9"/>
  <c r="H120" i="9"/>
  <c r="G120" i="9"/>
  <c r="F120" i="9"/>
  <c r="H119" i="9"/>
  <c r="G119" i="9"/>
  <c r="F119" i="9"/>
  <c r="H118" i="9"/>
  <c r="G118" i="9"/>
  <c r="F118" i="9"/>
  <c r="H117" i="9"/>
  <c r="G117" i="9"/>
  <c r="F117" i="9"/>
  <c r="H116" i="9"/>
  <c r="G116" i="9"/>
  <c r="F116" i="9"/>
  <c r="H115" i="9"/>
  <c r="G115" i="9"/>
  <c r="F115" i="9"/>
  <c r="H114" i="9"/>
  <c r="G114" i="9"/>
  <c r="F114" i="9"/>
  <c r="H113" i="9"/>
  <c r="G113" i="9"/>
  <c r="F113" i="9"/>
  <c r="H112" i="9"/>
  <c r="G112" i="9"/>
  <c r="F112" i="9"/>
  <c r="H111" i="9"/>
  <c r="G111" i="9"/>
  <c r="F111" i="9"/>
  <c r="H110" i="9"/>
  <c r="G110" i="9"/>
  <c r="F110" i="9"/>
  <c r="H109" i="9"/>
  <c r="G109" i="9"/>
  <c r="F109" i="9"/>
  <c r="H108" i="9"/>
  <c r="G108" i="9"/>
  <c r="F108" i="9"/>
  <c r="H107" i="9"/>
  <c r="G107" i="9"/>
  <c r="F107" i="9"/>
  <c r="H106" i="9"/>
  <c r="G106" i="9"/>
  <c r="F106" i="9"/>
  <c r="H105" i="9"/>
  <c r="G105" i="9"/>
  <c r="F105" i="9"/>
  <c r="H104" i="9"/>
  <c r="G104" i="9"/>
  <c r="F104" i="9"/>
  <c r="H103" i="9"/>
  <c r="G103" i="9"/>
  <c r="F103" i="9"/>
  <c r="H102" i="9"/>
  <c r="G102" i="9"/>
  <c r="F102" i="9"/>
  <c r="H101" i="9"/>
  <c r="G101" i="9"/>
  <c r="F101" i="9"/>
  <c r="H100" i="9"/>
  <c r="G100" i="9"/>
  <c r="F100" i="9"/>
  <c r="H99" i="9"/>
  <c r="G99" i="9"/>
  <c r="F99" i="9"/>
  <c r="H98" i="9"/>
  <c r="G98" i="9"/>
  <c r="F98" i="9"/>
  <c r="H97" i="9"/>
  <c r="G97" i="9"/>
  <c r="F97" i="9"/>
  <c r="H96" i="9"/>
  <c r="G96" i="9"/>
  <c r="F96" i="9"/>
  <c r="H95" i="9"/>
  <c r="G95" i="9"/>
  <c r="F95" i="9"/>
  <c r="H94" i="9"/>
  <c r="G94" i="9"/>
  <c r="F94" i="9"/>
  <c r="H93" i="9"/>
  <c r="G93" i="9"/>
  <c r="F93" i="9"/>
  <c r="H92" i="9"/>
  <c r="G92" i="9"/>
  <c r="F92" i="9"/>
  <c r="H91" i="9"/>
  <c r="G91" i="9"/>
  <c r="F91" i="9"/>
  <c r="H90" i="9"/>
  <c r="G90" i="9"/>
  <c r="F90" i="9"/>
  <c r="H89" i="9"/>
  <c r="G89" i="9"/>
  <c r="F89" i="9"/>
  <c r="H88" i="9"/>
  <c r="G88" i="9"/>
  <c r="F88" i="9"/>
  <c r="H87" i="9"/>
  <c r="G87" i="9"/>
  <c r="F87" i="9"/>
  <c r="H86" i="9"/>
  <c r="G86" i="9"/>
  <c r="F86" i="9"/>
  <c r="H85" i="9"/>
  <c r="G85" i="9"/>
  <c r="F85" i="9"/>
  <c r="H84" i="9"/>
  <c r="G84" i="9"/>
  <c r="F84" i="9"/>
  <c r="H83" i="9"/>
  <c r="G83" i="9"/>
  <c r="F83" i="9"/>
  <c r="H82" i="9"/>
  <c r="G82" i="9"/>
  <c r="F82" i="9"/>
  <c r="H81" i="9"/>
  <c r="G81" i="9"/>
  <c r="F81" i="9"/>
  <c r="H80" i="9"/>
  <c r="G80" i="9"/>
  <c r="F80" i="9"/>
  <c r="H79" i="9"/>
  <c r="G79" i="9"/>
  <c r="F79" i="9"/>
  <c r="H78" i="9"/>
  <c r="G78" i="9"/>
  <c r="F78" i="9"/>
  <c r="H77" i="9"/>
  <c r="G77" i="9"/>
  <c r="F77" i="9"/>
  <c r="H76" i="9"/>
  <c r="G76" i="9"/>
  <c r="F76" i="9"/>
  <c r="H75" i="9"/>
  <c r="G75" i="9"/>
  <c r="F75" i="9"/>
  <c r="H74" i="9"/>
  <c r="G74" i="9"/>
  <c r="F74" i="9"/>
  <c r="H73" i="9"/>
  <c r="G73" i="9"/>
  <c r="F73" i="9"/>
  <c r="H72" i="9"/>
  <c r="G72" i="9"/>
  <c r="F72" i="9"/>
  <c r="H71" i="9"/>
  <c r="G71" i="9"/>
  <c r="F71" i="9"/>
  <c r="H70" i="9"/>
  <c r="G70" i="9"/>
  <c r="F70" i="9"/>
  <c r="H69" i="9"/>
  <c r="G69" i="9"/>
  <c r="F69" i="9"/>
  <c r="H68" i="9"/>
  <c r="G68" i="9"/>
  <c r="F68" i="9"/>
  <c r="H67" i="9"/>
  <c r="G67" i="9"/>
  <c r="F67" i="9"/>
  <c r="H66" i="9"/>
  <c r="G66" i="9"/>
  <c r="F66" i="9"/>
  <c r="H65" i="9"/>
  <c r="G65" i="9"/>
  <c r="F65" i="9"/>
  <c r="H64" i="9"/>
  <c r="G64" i="9"/>
  <c r="F64" i="9"/>
  <c r="H63" i="9"/>
  <c r="G63" i="9"/>
  <c r="F63" i="9"/>
  <c r="H62" i="9"/>
  <c r="G62" i="9"/>
  <c r="F62" i="9"/>
  <c r="H61" i="9"/>
  <c r="G61" i="9"/>
  <c r="F61" i="9"/>
  <c r="H60" i="9"/>
  <c r="G60" i="9"/>
  <c r="F60" i="9"/>
  <c r="H59" i="9"/>
  <c r="G59" i="9"/>
  <c r="F59" i="9"/>
  <c r="H58" i="9"/>
  <c r="G58" i="9"/>
  <c r="F58" i="9"/>
  <c r="H57" i="9"/>
  <c r="G57" i="9"/>
  <c r="F57" i="9"/>
  <c r="H56" i="9"/>
  <c r="G56" i="9"/>
  <c r="F56" i="9"/>
  <c r="H55" i="9"/>
  <c r="G55" i="9"/>
  <c r="F55" i="9"/>
  <c r="H54" i="9"/>
  <c r="G54" i="9"/>
  <c r="F54" i="9"/>
  <c r="H53" i="9"/>
  <c r="G53" i="9"/>
  <c r="F53" i="9"/>
  <c r="H52" i="9"/>
  <c r="G52" i="9"/>
  <c r="F52" i="9"/>
  <c r="H51" i="9"/>
  <c r="G51" i="9"/>
  <c r="F51" i="9"/>
  <c r="H50" i="9"/>
  <c r="G50" i="9"/>
  <c r="F50" i="9"/>
  <c r="H49" i="9"/>
  <c r="G49" i="9"/>
  <c r="F49" i="9"/>
  <c r="H48" i="9"/>
  <c r="G48" i="9"/>
  <c r="F48" i="9"/>
  <c r="H47" i="9"/>
  <c r="G47" i="9"/>
  <c r="F47" i="9"/>
  <c r="H46" i="9"/>
  <c r="G46" i="9"/>
  <c r="F46" i="9"/>
  <c r="H45" i="9"/>
  <c r="G45" i="9"/>
  <c r="F45" i="9"/>
  <c r="H44" i="9"/>
  <c r="G44" i="9"/>
  <c r="F44" i="9"/>
  <c r="H43" i="9"/>
  <c r="G43" i="9"/>
  <c r="F43" i="9"/>
  <c r="H42" i="9"/>
  <c r="G42" i="9"/>
  <c r="F42" i="9"/>
  <c r="H41" i="9"/>
  <c r="G41" i="9"/>
  <c r="F41" i="9"/>
  <c r="H40" i="9"/>
  <c r="G40" i="9"/>
  <c r="F40" i="9"/>
  <c r="H39" i="9"/>
  <c r="G39" i="9"/>
  <c r="F39" i="9"/>
  <c r="H38" i="9"/>
  <c r="G38" i="9"/>
  <c r="F38" i="9"/>
  <c r="H37" i="9"/>
  <c r="G37" i="9"/>
  <c r="F37" i="9"/>
  <c r="H36" i="9"/>
  <c r="G36" i="9"/>
  <c r="F36" i="9"/>
  <c r="H35" i="9"/>
  <c r="G35" i="9"/>
  <c r="F35" i="9"/>
  <c r="H34" i="9"/>
  <c r="G34" i="9"/>
  <c r="F34" i="9"/>
  <c r="H33" i="9"/>
  <c r="G33" i="9"/>
  <c r="F33" i="9"/>
  <c r="H32" i="9"/>
  <c r="G32" i="9"/>
  <c r="F32" i="9"/>
  <c r="H31" i="9"/>
  <c r="G31" i="9"/>
  <c r="F31" i="9"/>
  <c r="H30" i="9"/>
  <c r="G30" i="9"/>
  <c r="F30" i="9"/>
  <c r="H29" i="9"/>
  <c r="G29" i="9"/>
  <c r="F29" i="9"/>
  <c r="H28" i="9"/>
  <c r="G28" i="9"/>
  <c r="F28" i="9"/>
  <c r="H27" i="9"/>
  <c r="G27" i="9"/>
  <c r="F27" i="9"/>
  <c r="H26" i="9"/>
  <c r="G26" i="9"/>
  <c r="F26" i="9"/>
  <c r="H25" i="9"/>
  <c r="G25" i="9"/>
  <c r="F25" i="9"/>
  <c r="H24" i="9"/>
  <c r="G24" i="9"/>
  <c r="F24" i="9"/>
  <c r="H23" i="9"/>
  <c r="G23" i="9"/>
  <c r="F23" i="9"/>
  <c r="H22" i="9"/>
  <c r="G22" i="9"/>
  <c r="F22" i="9"/>
  <c r="H21" i="9"/>
  <c r="G21" i="9"/>
  <c r="F21" i="9"/>
  <c r="H20" i="9"/>
  <c r="G20" i="9"/>
  <c r="F20" i="9"/>
  <c r="H19" i="9"/>
  <c r="G19" i="9"/>
  <c r="F19" i="9"/>
  <c r="H18" i="9"/>
  <c r="G18" i="9"/>
  <c r="F18" i="9"/>
  <c r="H17" i="9"/>
  <c r="G17" i="9"/>
  <c r="F17" i="9"/>
  <c r="H16" i="9"/>
  <c r="G16" i="9"/>
  <c r="F16" i="9"/>
  <c r="H15" i="9"/>
  <c r="G15" i="9"/>
  <c r="F15" i="9"/>
  <c r="H14" i="9"/>
  <c r="G14" i="9"/>
  <c r="F14" i="9"/>
  <c r="H13" i="9"/>
  <c r="G13" i="9"/>
  <c r="F13" i="9"/>
  <c r="H12" i="9"/>
  <c r="G12" i="9"/>
  <c r="F12" i="9"/>
  <c r="H11" i="9"/>
  <c r="G11" i="9"/>
  <c r="F11" i="9"/>
  <c r="H10" i="9"/>
  <c r="G10" i="9"/>
  <c r="F10" i="9"/>
  <c r="E5" i="9"/>
  <c r="G149" i="8"/>
  <c r="G59" i="8"/>
  <c r="G61" i="8"/>
  <c r="G69" i="8"/>
  <c r="G17" i="8"/>
  <c r="G18" i="8"/>
  <c r="G19" i="8"/>
  <c r="G20" i="8"/>
  <c r="G21" i="8"/>
  <c r="G22" i="8"/>
  <c r="G23" i="8"/>
  <c r="G24" i="8"/>
  <c r="G25" i="8"/>
  <c r="G79" i="8"/>
  <c r="G80" i="8"/>
  <c r="G81" i="8"/>
  <c r="G82" i="8"/>
  <c r="G83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50" i="8"/>
  <c r="G151" i="8"/>
  <c r="G152" i="8"/>
  <c r="G153" i="8"/>
  <c r="G154" i="8"/>
  <c r="G155" i="8"/>
  <c r="G156" i="8"/>
  <c r="G157" i="8"/>
  <c r="G158" i="8"/>
  <c r="H17" i="8"/>
  <c r="H18" i="8"/>
  <c r="H19" i="8"/>
  <c r="H20" i="8"/>
  <c r="H21" i="8"/>
  <c r="H22" i="8"/>
  <c r="H23" i="8"/>
  <c r="H24" i="8"/>
  <c r="H25" i="8"/>
  <c r="H79" i="8"/>
  <c r="H80" i="8"/>
  <c r="H81" i="8"/>
  <c r="H82" i="8"/>
  <c r="H83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K4" i="7"/>
  <c r="J4" i="7"/>
  <c r="H181" i="8"/>
  <c r="G181" i="8"/>
  <c r="F181" i="8"/>
  <c r="H180" i="8"/>
  <c r="G180" i="8"/>
  <c r="F180" i="8"/>
  <c r="H179" i="8"/>
  <c r="G179" i="8"/>
  <c r="F179" i="8"/>
  <c r="H178" i="8"/>
  <c r="G178" i="8"/>
  <c r="F178" i="8"/>
  <c r="H177" i="8"/>
  <c r="G177" i="8"/>
  <c r="F177" i="8"/>
  <c r="H176" i="8"/>
  <c r="G176" i="8"/>
  <c r="F176" i="8"/>
  <c r="H175" i="8"/>
  <c r="G175" i="8"/>
  <c r="F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H169" i="8"/>
  <c r="G169" i="8"/>
  <c r="F169" i="8"/>
  <c r="H168" i="8"/>
  <c r="G168" i="8"/>
  <c r="F168" i="8"/>
  <c r="H167" i="8"/>
  <c r="G167" i="8"/>
  <c r="F167" i="8"/>
  <c r="H166" i="8"/>
  <c r="G166" i="8"/>
  <c r="F166" i="8"/>
  <c r="H165" i="8"/>
  <c r="G165" i="8"/>
  <c r="F165" i="8"/>
  <c r="H164" i="8"/>
  <c r="G164" i="8"/>
  <c r="F164" i="8"/>
  <c r="H163" i="8"/>
  <c r="G163" i="8"/>
  <c r="F163" i="8"/>
  <c r="H162" i="8"/>
  <c r="G162" i="8"/>
  <c r="F162" i="8"/>
  <c r="H161" i="8"/>
  <c r="G161" i="8"/>
  <c r="F161" i="8"/>
  <c r="H160" i="8"/>
  <c r="G160" i="8"/>
  <c r="F160" i="8"/>
  <c r="H159" i="8"/>
  <c r="G159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H121" i="8"/>
  <c r="G121" i="8"/>
  <c r="F121" i="8"/>
  <c r="H120" i="8"/>
  <c r="G120" i="8"/>
  <c r="F120" i="8"/>
  <c r="H119" i="8"/>
  <c r="G119" i="8"/>
  <c r="F119" i="8"/>
  <c r="H118" i="8"/>
  <c r="G118" i="8"/>
  <c r="F118" i="8"/>
  <c r="H117" i="8"/>
  <c r="G117" i="8"/>
  <c r="F117" i="8"/>
  <c r="H116" i="8"/>
  <c r="G116" i="8"/>
  <c r="F116" i="8"/>
  <c r="H115" i="8"/>
  <c r="G115" i="8"/>
  <c r="F115" i="8"/>
  <c r="H114" i="8"/>
  <c r="G114" i="8"/>
  <c r="F114" i="8"/>
  <c r="H113" i="8"/>
  <c r="G113" i="8"/>
  <c r="F113" i="8"/>
  <c r="H112" i="8"/>
  <c r="G112" i="8"/>
  <c r="F112" i="8"/>
  <c r="H111" i="8"/>
  <c r="G111" i="8"/>
  <c r="F111" i="8"/>
  <c r="H110" i="8"/>
  <c r="G110" i="8"/>
  <c r="F110" i="8"/>
  <c r="H109" i="8"/>
  <c r="G109" i="8"/>
  <c r="F109" i="8"/>
  <c r="H108" i="8"/>
  <c r="G108" i="8"/>
  <c r="F108" i="8"/>
  <c r="H107" i="8"/>
  <c r="G107" i="8"/>
  <c r="F107" i="8"/>
  <c r="H106" i="8"/>
  <c r="G106" i="8"/>
  <c r="F106" i="8"/>
  <c r="H105" i="8"/>
  <c r="G105" i="8"/>
  <c r="F105" i="8"/>
  <c r="H104" i="8"/>
  <c r="G104" i="8"/>
  <c r="F104" i="8"/>
  <c r="H103" i="8"/>
  <c r="G103" i="8"/>
  <c r="F103" i="8"/>
  <c r="H102" i="8"/>
  <c r="G102" i="8"/>
  <c r="F102" i="8"/>
  <c r="H101" i="8"/>
  <c r="G101" i="8"/>
  <c r="F101" i="8"/>
  <c r="H100" i="8"/>
  <c r="G100" i="8"/>
  <c r="F100" i="8"/>
  <c r="H99" i="8"/>
  <c r="G99" i="8"/>
  <c r="F99" i="8"/>
  <c r="H98" i="8"/>
  <c r="G98" i="8"/>
  <c r="F98" i="8"/>
  <c r="H97" i="8"/>
  <c r="G97" i="8"/>
  <c r="F97" i="8"/>
  <c r="H96" i="8"/>
  <c r="G96" i="8"/>
  <c r="F96" i="8"/>
  <c r="H95" i="8"/>
  <c r="G95" i="8"/>
  <c r="F95" i="8"/>
  <c r="H94" i="8"/>
  <c r="G94" i="8"/>
  <c r="F94" i="8"/>
  <c r="H93" i="8"/>
  <c r="G93" i="8"/>
  <c r="F93" i="8"/>
  <c r="H92" i="8"/>
  <c r="G92" i="8"/>
  <c r="F92" i="8"/>
  <c r="H91" i="8"/>
  <c r="G91" i="8"/>
  <c r="F91" i="8"/>
  <c r="H90" i="8"/>
  <c r="G90" i="8"/>
  <c r="F90" i="8"/>
  <c r="H89" i="8"/>
  <c r="G89" i="8"/>
  <c r="F89" i="8"/>
  <c r="H88" i="8"/>
  <c r="G88" i="8"/>
  <c r="F88" i="8"/>
  <c r="H87" i="8"/>
  <c r="G87" i="8"/>
  <c r="F87" i="8"/>
  <c r="H86" i="8"/>
  <c r="G86" i="8"/>
  <c r="F86" i="8"/>
  <c r="H85" i="8"/>
  <c r="G85" i="8"/>
  <c r="F85" i="8"/>
  <c r="H84" i="8"/>
  <c r="G84" i="8"/>
  <c r="F84" i="8"/>
  <c r="F83" i="8"/>
  <c r="F82" i="8"/>
  <c r="F81" i="8"/>
  <c r="F80" i="8"/>
  <c r="F79" i="8"/>
  <c r="H78" i="8"/>
  <c r="G78" i="8"/>
  <c r="F78" i="8"/>
  <c r="H77" i="8"/>
  <c r="G77" i="8"/>
  <c r="F77" i="8"/>
  <c r="H76" i="8"/>
  <c r="G76" i="8"/>
  <c r="F76" i="8"/>
  <c r="H75" i="8"/>
  <c r="G75" i="8"/>
  <c r="F75" i="8"/>
  <c r="H74" i="8"/>
  <c r="G74" i="8"/>
  <c r="F74" i="8"/>
  <c r="H73" i="8"/>
  <c r="G73" i="8"/>
  <c r="F73" i="8"/>
  <c r="H72" i="8"/>
  <c r="G72" i="8"/>
  <c r="F72" i="8"/>
  <c r="H71" i="8"/>
  <c r="G71" i="8"/>
  <c r="F71" i="8"/>
  <c r="H70" i="8"/>
  <c r="G70" i="8"/>
  <c r="F70" i="8"/>
  <c r="H69" i="8"/>
  <c r="F69" i="8"/>
  <c r="H68" i="8"/>
  <c r="G68" i="8"/>
  <c r="F68" i="8"/>
  <c r="H67" i="8"/>
  <c r="G67" i="8"/>
  <c r="F67" i="8"/>
  <c r="H66" i="8"/>
  <c r="G66" i="8"/>
  <c r="F66" i="8"/>
  <c r="H65" i="8"/>
  <c r="G65" i="8"/>
  <c r="F65" i="8"/>
  <c r="H64" i="8"/>
  <c r="G64" i="8"/>
  <c r="F64" i="8"/>
  <c r="H63" i="8"/>
  <c r="G63" i="8"/>
  <c r="F63" i="8"/>
  <c r="H62" i="8"/>
  <c r="G62" i="8"/>
  <c r="F62" i="8"/>
  <c r="H61" i="8"/>
  <c r="F61" i="8"/>
  <c r="H60" i="8"/>
  <c r="G60" i="8"/>
  <c r="F60" i="8"/>
  <c r="H59" i="8"/>
  <c r="F59" i="8"/>
  <c r="H58" i="8"/>
  <c r="G58" i="8"/>
  <c r="F58" i="8"/>
  <c r="H57" i="8"/>
  <c r="G57" i="8"/>
  <c r="F57" i="8"/>
  <c r="H56" i="8"/>
  <c r="G56" i="8"/>
  <c r="F56" i="8"/>
  <c r="H55" i="8"/>
  <c r="G55" i="8"/>
  <c r="F55" i="8"/>
  <c r="H54" i="8"/>
  <c r="G54" i="8"/>
  <c r="F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H46" i="8"/>
  <c r="G46" i="8"/>
  <c r="F46" i="8"/>
  <c r="H45" i="8"/>
  <c r="G45" i="8"/>
  <c r="F45" i="8"/>
  <c r="H44" i="8"/>
  <c r="G44" i="8"/>
  <c r="F44" i="8"/>
  <c r="H43" i="8"/>
  <c r="G43" i="8"/>
  <c r="F43" i="8"/>
  <c r="H42" i="8"/>
  <c r="G42" i="8"/>
  <c r="F42" i="8"/>
  <c r="H41" i="8"/>
  <c r="G41" i="8"/>
  <c r="F41" i="8"/>
  <c r="H40" i="8"/>
  <c r="G40" i="8"/>
  <c r="F40" i="8"/>
  <c r="H39" i="8"/>
  <c r="G39" i="8"/>
  <c r="F39" i="8"/>
  <c r="H38" i="8"/>
  <c r="G38" i="8"/>
  <c r="F38" i="8"/>
  <c r="H37" i="8"/>
  <c r="G37" i="8"/>
  <c r="F37" i="8"/>
  <c r="H36" i="8"/>
  <c r="G36" i="8"/>
  <c r="F36" i="8"/>
  <c r="H35" i="8"/>
  <c r="G35" i="8"/>
  <c r="F35" i="8"/>
  <c r="H34" i="8"/>
  <c r="G34" i="8"/>
  <c r="F34" i="8"/>
  <c r="H33" i="8"/>
  <c r="G33" i="8"/>
  <c r="F33" i="8"/>
  <c r="H32" i="8"/>
  <c r="G32" i="8"/>
  <c r="F32" i="8"/>
  <c r="H31" i="8"/>
  <c r="G31" i="8"/>
  <c r="F31" i="8"/>
  <c r="H30" i="8"/>
  <c r="G30" i="8"/>
  <c r="F30" i="8"/>
  <c r="H29" i="8"/>
  <c r="G29" i="8"/>
  <c r="F29" i="8"/>
  <c r="H28" i="8"/>
  <c r="G28" i="8"/>
  <c r="F28" i="8"/>
  <c r="H27" i="8"/>
  <c r="G27" i="8"/>
  <c r="F27" i="8"/>
  <c r="H26" i="8"/>
  <c r="G26" i="8"/>
  <c r="F26" i="8"/>
  <c r="F25" i="8"/>
  <c r="F24" i="8"/>
  <c r="F23" i="8"/>
  <c r="F22" i="8"/>
  <c r="F21" i="8"/>
  <c r="F20" i="8"/>
  <c r="F19" i="8"/>
  <c r="F18" i="8"/>
  <c r="F17" i="8"/>
  <c r="H16" i="8"/>
  <c r="G16" i="8"/>
  <c r="F16" i="8"/>
  <c r="H15" i="8"/>
  <c r="G15" i="8"/>
  <c r="F15" i="8"/>
  <c r="H14" i="8"/>
  <c r="G14" i="8"/>
  <c r="F14" i="8"/>
  <c r="H13" i="8"/>
  <c r="G13" i="8"/>
  <c r="F13" i="8"/>
  <c r="H12" i="8"/>
  <c r="G12" i="8"/>
  <c r="F12" i="8"/>
  <c r="H11" i="8"/>
  <c r="G11" i="8"/>
  <c r="F11" i="8"/>
  <c r="H10" i="8"/>
  <c r="G10" i="8"/>
  <c r="F10" i="8"/>
  <c r="E5" i="8"/>
  <c r="E4" i="8"/>
  <c r="I5" i="6"/>
  <c r="H5" i="6"/>
  <c r="E5" i="7"/>
  <c r="E4" i="7"/>
  <c r="H46" i="7"/>
  <c r="I224" i="7"/>
  <c r="H224" i="7"/>
  <c r="G224" i="7"/>
  <c r="I223" i="7"/>
  <c r="H223" i="7"/>
  <c r="G223" i="7"/>
  <c r="I222" i="7"/>
  <c r="H222" i="7"/>
  <c r="G222" i="7"/>
  <c r="I221" i="7"/>
  <c r="H221" i="7"/>
  <c r="G221" i="7"/>
  <c r="I220" i="7"/>
  <c r="H220" i="7"/>
  <c r="G220" i="7"/>
  <c r="I219" i="7"/>
  <c r="H219" i="7"/>
  <c r="G219" i="7"/>
  <c r="I218" i="7"/>
  <c r="H218" i="7"/>
  <c r="G218" i="7"/>
  <c r="I217" i="7"/>
  <c r="H217" i="7"/>
  <c r="G217" i="7"/>
  <c r="I216" i="7"/>
  <c r="H216" i="7"/>
  <c r="G216" i="7"/>
  <c r="I215" i="7"/>
  <c r="H215" i="7"/>
  <c r="G215" i="7"/>
  <c r="I214" i="7"/>
  <c r="H214" i="7"/>
  <c r="G214" i="7"/>
  <c r="I213" i="7"/>
  <c r="H213" i="7"/>
  <c r="G213" i="7"/>
  <c r="I212" i="7"/>
  <c r="H212" i="7"/>
  <c r="G212" i="7"/>
  <c r="I211" i="7"/>
  <c r="H211" i="7"/>
  <c r="G211" i="7"/>
  <c r="I210" i="7"/>
  <c r="H210" i="7"/>
  <c r="G210" i="7"/>
  <c r="I209" i="7"/>
  <c r="H209" i="7"/>
  <c r="G209" i="7"/>
  <c r="I208" i="7"/>
  <c r="H208" i="7"/>
  <c r="G208" i="7"/>
  <c r="I207" i="7"/>
  <c r="H207" i="7"/>
  <c r="G207" i="7"/>
  <c r="I206" i="7"/>
  <c r="H206" i="7"/>
  <c r="G206" i="7"/>
  <c r="I205" i="7"/>
  <c r="H205" i="7"/>
  <c r="G205" i="7"/>
  <c r="I204" i="7"/>
  <c r="H204" i="7"/>
  <c r="G204" i="7"/>
  <c r="I203" i="7"/>
  <c r="H203" i="7"/>
  <c r="G203" i="7"/>
  <c r="I202" i="7"/>
  <c r="H202" i="7"/>
  <c r="G202" i="7"/>
  <c r="I201" i="7"/>
  <c r="H201" i="7"/>
  <c r="G201" i="7"/>
  <c r="I200" i="7"/>
  <c r="H200" i="7"/>
  <c r="G200" i="7"/>
  <c r="I199" i="7"/>
  <c r="H199" i="7"/>
  <c r="G199" i="7"/>
  <c r="I198" i="7"/>
  <c r="H198" i="7"/>
  <c r="G198" i="7"/>
  <c r="I197" i="7"/>
  <c r="H197" i="7"/>
  <c r="G197" i="7"/>
  <c r="I196" i="7"/>
  <c r="H196" i="7"/>
  <c r="G196" i="7"/>
  <c r="I195" i="7"/>
  <c r="H195" i="7"/>
  <c r="G195" i="7"/>
  <c r="I194" i="7"/>
  <c r="H194" i="7"/>
  <c r="G194" i="7"/>
  <c r="I193" i="7"/>
  <c r="H193" i="7"/>
  <c r="G193" i="7"/>
  <c r="I192" i="7"/>
  <c r="H192" i="7"/>
  <c r="G192" i="7"/>
  <c r="I191" i="7"/>
  <c r="H191" i="7"/>
  <c r="G191" i="7"/>
  <c r="I190" i="7"/>
  <c r="H190" i="7"/>
  <c r="G190" i="7"/>
  <c r="I189" i="7"/>
  <c r="H189" i="7"/>
  <c r="G189" i="7"/>
  <c r="I188" i="7"/>
  <c r="H188" i="7"/>
  <c r="G188" i="7"/>
  <c r="I187" i="7"/>
  <c r="H187" i="7"/>
  <c r="G187" i="7"/>
  <c r="I186" i="7"/>
  <c r="H186" i="7"/>
  <c r="G186" i="7"/>
  <c r="I185" i="7"/>
  <c r="H185" i="7"/>
  <c r="G185" i="7"/>
  <c r="I184" i="7"/>
  <c r="H184" i="7"/>
  <c r="G184" i="7"/>
  <c r="I183" i="7"/>
  <c r="H183" i="7"/>
  <c r="G183" i="7"/>
  <c r="I182" i="7"/>
  <c r="H182" i="7"/>
  <c r="G182" i="7"/>
  <c r="I181" i="7"/>
  <c r="H181" i="7"/>
  <c r="G181" i="7"/>
  <c r="I180" i="7"/>
  <c r="H180" i="7"/>
  <c r="G180" i="7"/>
  <c r="I179" i="7"/>
  <c r="H179" i="7"/>
  <c r="G179" i="7"/>
  <c r="I178" i="7"/>
  <c r="H178" i="7"/>
  <c r="G178" i="7"/>
  <c r="I177" i="7"/>
  <c r="H177" i="7"/>
  <c r="G177" i="7"/>
  <c r="I176" i="7"/>
  <c r="H176" i="7"/>
  <c r="G176" i="7"/>
  <c r="I175" i="7"/>
  <c r="H175" i="7"/>
  <c r="G175" i="7"/>
  <c r="I174" i="7"/>
  <c r="H174" i="7"/>
  <c r="G174" i="7"/>
  <c r="I173" i="7"/>
  <c r="H173" i="7"/>
  <c r="G173" i="7"/>
  <c r="I172" i="7"/>
  <c r="H172" i="7"/>
  <c r="G172" i="7"/>
  <c r="I171" i="7"/>
  <c r="H171" i="7"/>
  <c r="G171" i="7"/>
  <c r="I170" i="7"/>
  <c r="H170" i="7"/>
  <c r="G170" i="7"/>
  <c r="I169" i="7"/>
  <c r="H169" i="7"/>
  <c r="G169" i="7"/>
  <c r="I168" i="7"/>
  <c r="H168" i="7"/>
  <c r="G168" i="7"/>
  <c r="I167" i="7"/>
  <c r="H167" i="7"/>
  <c r="G167" i="7"/>
  <c r="I166" i="7"/>
  <c r="H166" i="7"/>
  <c r="G166" i="7"/>
  <c r="I165" i="7"/>
  <c r="H165" i="7"/>
  <c r="G165" i="7"/>
  <c r="I164" i="7"/>
  <c r="H164" i="7"/>
  <c r="G164" i="7"/>
  <c r="I163" i="7"/>
  <c r="H163" i="7"/>
  <c r="G163" i="7"/>
  <c r="I162" i="7"/>
  <c r="H162" i="7"/>
  <c r="G162" i="7"/>
  <c r="I161" i="7"/>
  <c r="H161" i="7"/>
  <c r="G161" i="7"/>
  <c r="I160" i="7"/>
  <c r="H160" i="7"/>
  <c r="G160" i="7"/>
  <c r="I159" i="7"/>
  <c r="H159" i="7"/>
  <c r="G159" i="7"/>
  <c r="I158" i="7"/>
  <c r="H158" i="7"/>
  <c r="G158" i="7"/>
  <c r="I157" i="7"/>
  <c r="H157" i="7"/>
  <c r="G157" i="7"/>
  <c r="I156" i="7"/>
  <c r="H156" i="7"/>
  <c r="G156" i="7"/>
  <c r="I155" i="7"/>
  <c r="H155" i="7"/>
  <c r="G155" i="7"/>
  <c r="I154" i="7"/>
  <c r="H154" i="7"/>
  <c r="G154" i="7"/>
  <c r="I153" i="7"/>
  <c r="H153" i="7"/>
  <c r="G153" i="7"/>
  <c r="I152" i="7"/>
  <c r="H152" i="7"/>
  <c r="G152" i="7"/>
  <c r="I151" i="7"/>
  <c r="H151" i="7"/>
  <c r="G151" i="7"/>
  <c r="I150" i="7"/>
  <c r="H150" i="7"/>
  <c r="G150" i="7"/>
  <c r="I149" i="7"/>
  <c r="H149" i="7"/>
  <c r="G149" i="7"/>
  <c r="I148" i="7"/>
  <c r="H148" i="7"/>
  <c r="G148" i="7"/>
  <c r="I147" i="7"/>
  <c r="H147" i="7"/>
  <c r="G147" i="7"/>
  <c r="I146" i="7"/>
  <c r="H146" i="7"/>
  <c r="G146" i="7"/>
  <c r="I145" i="7"/>
  <c r="H145" i="7"/>
  <c r="G145" i="7"/>
  <c r="I144" i="7"/>
  <c r="H144" i="7"/>
  <c r="G144" i="7"/>
  <c r="I143" i="7"/>
  <c r="H143" i="7"/>
  <c r="G143" i="7"/>
  <c r="I142" i="7"/>
  <c r="H142" i="7"/>
  <c r="G142" i="7"/>
  <c r="I141" i="7"/>
  <c r="H141" i="7"/>
  <c r="G141" i="7"/>
  <c r="I140" i="7"/>
  <c r="H140" i="7"/>
  <c r="G140" i="7"/>
  <c r="I139" i="7"/>
  <c r="H139" i="7"/>
  <c r="G139" i="7"/>
  <c r="I138" i="7"/>
  <c r="H138" i="7"/>
  <c r="G138" i="7"/>
  <c r="I137" i="7"/>
  <c r="H137" i="7"/>
  <c r="G137" i="7"/>
  <c r="I136" i="7"/>
  <c r="H136" i="7"/>
  <c r="G136" i="7"/>
  <c r="I135" i="7"/>
  <c r="H135" i="7"/>
  <c r="G135" i="7"/>
  <c r="I134" i="7"/>
  <c r="H134" i="7"/>
  <c r="G134" i="7"/>
  <c r="I133" i="7"/>
  <c r="H133" i="7"/>
  <c r="G133" i="7"/>
  <c r="I132" i="7"/>
  <c r="H132" i="7"/>
  <c r="G132" i="7"/>
  <c r="I131" i="7"/>
  <c r="H131" i="7"/>
  <c r="G131" i="7"/>
  <c r="I130" i="7"/>
  <c r="H130" i="7"/>
  <c r="G130" i="7"/>
  <c r="I129" i="7"/>
  <c r="H129" i="7"/>
  <c r="G129" i="7"/>
  <c r="I128" i="7"/>
  <c r="H128" i="7"/>
  <c r="G128" i="7"/>
  <c r="I127" i="7"/>
  <c r="H127" i="7"/>
  <c r="G127" i="7"/>
  <c r="I126" i="7"/>
  <c r="H126" i="7"/>
  <c r="G126" i="7"/>
  <c r="I125" i="7"/>
  <c r="H125" i="7"/>
  <c r="G125" i="7"/>
  <c r="I124" i="7"/>
  <c r="H124" i="7"/>
  <c r="G124" i="7"/>
  <c r="I123" i="7"/>
  <c r="H123" i="7"/>
  <c r="G123" i="7"/>
  <c r="I122" i="7"/>
  <c r="H122" i="7"/>
  <c r="G122" i="7"/>
  <c r="I121" i="7"/>
  <c r="H121" i="7"/>
  <c r="G121" i="7"/>
  <c r="I120" i="7"/>
  <c r="H120" i="7"/>
  <c r="G120" i="7"/>
  <c r="I119" i="7"/>
  <c r="H119" i="7"/>
  <c r="G119" i="7"/>
  <c r="I118" i="7"/>
  <c r="H118" i="7"/>
  <c r="G118" i="7"/>
  <c r="I117" i="7"/>
  <c r="H117" i="7"/>
  <c r="G117" i="7"/>
  <c r="I116" i="7"/>
  <c r="H116" i="7"/>
  <c r="G116" i="7"/>
  <c r="I115" i="7"/>
  <c r="H115" i="7"/>
  <c r="G115" i="7"/>
  <c r="I114" i="7"/>
  <c r="H114" i="7"/>
  <c r="G114" i="7"/>
  <c r="I113" i="7"/>
  <c r="H113" i="7"/>
  <c r="G113" i="7"/>
  <c r="I112" i="7"/>
  <c r="H112" i="7"/>
  <c r="G112" i="7"/>
  <c r="I111" i="7"/>
  <c r="H111" i="7"/>
  <c r="G111" i="7"/>
  <c r="I110" i="7"/>
  <c r="H110" i="7"/>
  <c r="G110" i="7"/>
  <c r="I109" i="7"/>
  <c r="H109" i="7"/>
  <c r="G109" i="7"/>
  <c r="I108" i="7"/>
  <c r="H108" i="7"/>
  <c r="G108" i="7"/>
  <c r="I107" i="7"/>
  <c r="H107" i="7"/>
  <c r="G107" i="7"/>
  <c r="I106" i="7"/>
  <c r="H106" i="7"/>
  <c r="G106" i="7"/>
  <c r="I105" i="7"/>
  <c r="H105" i="7"/>
  <c r="G105" i="7"/>
  <c r="I104" i="7"/>
  <c r="H104" i="7"/>
  <c r="G104" i="7"/>
  <c r="I103" i="7"/>
  <c r="H103" i="7"/>
  <c r="G103" i="7"/>
  <c r="I102" i="7"/>
  <c r="H102" i="7"/>
  <c r="G102" i="7"/>
  <c r="I101" i="7"/>
  <c r="H101" i="7"/>
  <c r="G101" i="7"/>
  <c r="I100" i="7"/>
  <c r="H100" i="7"/>
  <c r="G100" i="7"/>
  <c r="I99" i="7"/>
  <c r="H99" i="7"/>
  <c r="G99" i="7"/>
  <c r="I98" i="7"/>
  <c r="H98" i="7"/>
  <c r="G98" i="7"/>
  <c r="I97" i="7"/>
  <c r="H97" i="7"/>
  <c r="G97" i="7"/>
  <c r="I96" i="7"/>
  <c r="H96" i="7"/>
  <c r="G96" i="7"/>
  <c r="I95" i="7"/>
  <c r="H95" i="7"/>
  <c r="G95" i="7"/>
  <c r="I94" i="7"/>
  <c r="H94" i="7"/>
  <c r="G94" i="7"/>
  <c r="I93" i="7"/>
  <c r="H93" i="7"/>
  <c r="G93" i="7"/>
  <c r="I92" i="7"/>
  <c r="H92" i="7"/>
  <c r="G92" i="7"/>
  <c r="I91" i="7"/>
  <c r="H91" i="7"/>
  <c r="G91" i="7"/>
  <c r="I90" i="7"/>
  <c r="H90" i="7"/>
  <c r="G90" i="7"/>
  <c r="I89" i="7"/>
  <c r="H89" i="7"/>
  <c r="G89" i="7"/>
  <c r="I88" i="7"/>
  <c r="H88" i="7"/>
  <c r="G88" i="7"/>
  <c r="I87" i="7"/>
  <c r="H87" i="7"/>
  <c r="G87" i="7"/>
  <c r="I86" i="7"/>
  <c r="H86" i="7"/>
  <c r="G86" i="7"/>
  <c r="I85" i="7"/>
  <c r="H85" i="7"/>
  <c r="G85" i="7"/>
  <c r="I84" i="7"/>
  <c r="H84" i="7"/>
  <c r="G84" i="7"/>
  <c r="I83" i="7"/>
  <c r="H83" i="7"/>
  <c r="G83" i="7"/>
  <c r="I82" i="7"/>
  <c r="H82" i="7"/>
  <c r="G82" i="7"/>
  <c r="I81" i="7"/>
  <c r="H81" i="7"/>
  <c r="G81" i="7"/>
  <c r="I80" i="7"/>
  <c r="H80" i="7"/>
  <c r="G80" i="7"/>
  <c r="I79" i="7"/>
  <c r="H79" i="7"/>
  <c r="G79" i="7"/>
  <c r="I78" i="7"/>
  <c r="H78" i="7"/>
  <c r="G78" i="7"/>
  <c r="I77" i="7"/>
  <c r="H77" i="7"/>
  <c r="G77" i="7"/>
  <c r="I76" i="7"/>
  <c r="H76" i="7"/>
  <c r="G76" i="7"/>
  <c r="I75" i="7"/>
  <c r="H75" i="7"/>
  <c r="G75" i="7"/>
  <c r="I74" i="7"/>
  <c r="H74" i="7"/>
  <c r="G74" i="7"/>
  <c r="I73" i="7"/>
  <c r="H73" i="7"/>
  <c r="G73" i="7"/>
  <c r="I72" i="7"/>
  <c r="H72" i="7"/>
  <c r="G72" i="7"/>
  <c r="I71" i="7"/>
  <c r="H71" i="7"/>
  <c r="G71" i="7"/>
  <c r="I70" i="7"/>
  <c r="H70" i="7"/>
  <c r="G70" i="7"/>
  <c r="I69" i="7"/>
  <c r="H69" i="7"/>
  <c r="G69" i="7"/>
  <c r="I68" i="7"/>
  <c r="H68" i="7"/>
  <c r="G68" i="7"/>
  <c r="I67" i="7"/>
  <c r="H67" i="7"/>
  <c r="G67" i="7"/>
  <c r="I66" i="7"/>
  <c r="H66" i="7"/>
  <c r="G66" i="7"/>
  <c r="I65" i="7"/>
  <c r="H65" i="7"/>
  <c r="G65" i="7"/>
  <c r="I64" i="7"/>
  <c r="H64" i="7"/>
  <c r="G64" i="7"/>
  <c r="I63" i="7"/>
  <c r="H63" i="7"/>
  <c r="G63" i="7"/>
  <c r="I62" i="7"/>
  <c r="H62" i="7"/>
  <c r="G62" i="7"/>
  <c r="I61" i="7"/>
  <c r="H61" i="7"/>
  <c r="G61" i="7"/>
  <c r="I60" i="7"/>
  <c r="H60" i="7"/>
  <c r="G60" i="7"/>
  <c r="I59" i="7"/>
  <c r="H59" i="7"/>
  <c r="G59" i="7"/>
  <c r="I58" i="7"/>
  <c r="H58" i="7"/>
  <c r="G58" i="7"/>
  <c r="I57" i="7"/>
  <c r="H57" i="7"/>
  <c r="G57" i="7"/>
  <c r="I56" i="7"/>
  <c r="H56" i="7"/>
  <c r="G56" i="7"/>
  <c r="I55" i="7"/>
  <c r="H55" i="7"/>
  <c r="G55" i="7"/>
  <c r="I54" i="7"/>
  <c r="H54" i="7"/>
  <c r="G54" i="7"/>
  <c r="I53" i="7"/>
  <c r="H53" i="7"/>
  <c r="G53" i="7"/>
  <c r="I52" i="7"/>
  <c r="H52" i="7"/>
  <c r="G52" i="7"/>
  <c r="I51" i="7"/>
  <c r="H51" i="7"/>
  <c r="G51" i="7"/>
  <c r="I50" i="7"/>
  <c r="H50" i="7"/>
  <c r="G50" i="7"/>
  <c r="I49" i="7"/>
  <c r="H49" i="7"/>
  <c r="G49" i="7"/>
  <c r="I48" i="7"/>
  <c r="H48" i="7"/>
  <c r="G48" i="7"/>
  <c r="I47" i="7"/>
  <c r="H47" i="7"/>
  <c r="G47" i="7"/>
  <c r="I46" i="7"/>
  <c r="G46" i="7"/>
  <c r="I45" i="7"/>
  <c r="H45" i="7"/>
  <c r="G45" i="7"/>
  <c r="I44" i="7"/>
  <c r="H44" i="7"/>
  <c r="G44" i="7"/>
  <c r="I43" i="7"/>
  <c r="H43" i="7"/>
  <c r="G43" i="7"/>
  <c r="I42" i="7"/>
  <c r="H42" i="7"/>
  <c r="G42" i="7"/>
  <c r="I41" i="7"/>
  <c r="H41" i="7"/>
  <c r="G41" i="7"/>
  <c r="I40" i="7"/>
  <c r="H40" i="7"/>
  <c r="G40" i="7"/>
  <c r="I39" i="7"/>
  <c r="H39" i="7"/>
  <c r="G39" i="7"/>
  <c r="I38" i="7"/>
  <c r="H38" i="7"/>
  <c r="G38" i="7"/>
  <c r="I37" i="7"/>
  <c r="H37" i="7"/>
  <c r="G37" i="7"/>
  <c r="I36" i="7"/>
  <c r="H36" i="7"/>
  <c r="G36" i="7"/>
  <c r="I35" i="7"/>
  <c r="H35" i="7"/>
  <c r="G35" i="7"/>
  <c r="I34" i="7"/>
  <c r="H34" i="7"/>
  <c r="G34" i="7"/>
  <c r="I33" i="7"/>
  <c r="H33" i="7"/>
  <c r="G33" i="7"/>
  <c r="I32" i="7"/>
  <c r="H32" i="7"/>
  <c r="G32" i="7"/>
  <c r="I31" i="7"/>
  <c r="H31" i="7"/>
  <c r="G31" i="7"/>
  <c r="I30" i="7"/>
  <c r="H30" i="7"/>
  <c r="G30" i="7"/>
  <c r="I29" i="7"/>
  <c r="H29" i="7"/>
  <c r="G29" i="7"/>
  <c r="I28" i="7"/>
  <c r="H28" i="7"/>
  <c r="G28" i="7"/>
  <c r="I27" i="7"/>
  <c r="H27" i="7"/>
  <c r="G27" i="7"/>
  <c r="I26" i="7"/>
  <c r="H26" i="7"/>
  <c r="G26" i="7"/>
  <c r="I25" i="7"/>
  <c r="H25" i="7"/>
  <c r="G25" i="7"/>
  <c r="I24" i="7"/>
  <c r="H24" i="7"/>
  <c r="G24" i="7"/>
  <c r="I23" i="7"/>
  <c r="H23" i="7"/>
  <c r="G23" i="7"/>
  <c r="I22" i="7"/>
  <c r="H22" i="7"/>
  <c r="G22" i="7"/>
  <c r="I21" i="7"/>
  <c r="H21" i="7"/>
  <c r="G21" i="7"/>
  <c r="I20" i="7"/>
  <c r="H20" i="7"/>
  <c r="G20" i="7"/>
  <c r="I19" i="7"/>
  <c r="H19" i="7"/>
  <c r="G19" i="7"/>
  <c r="I18" i="7"/>
  <c r="H18" i="7"/>
  <c r="G18" i="7"/>
  <c r="I17" i="7"/>
  <c r="H17" i="7"/>
  <c r="G17" i="7"/>
  <c r="I16" i="7"/>
  <c r="H16" i="7"/>
  <c r="G16" i="7"/>
  <c r="I15" i="7"/>
  <c r="H15" i="7"/>
  <c r="G15" i="7"/>
  <c r="I14" i="7"/>
  <c r="H14" i="7"/>
  <c r="G14" i="7"/>
  <c r="I13" i="7"/>
  <c r="H13" i="7"/>
  <c r="G13" i="7"/>
  <c r="I12" i="7"/>
  <c r="H12" i="7"/>
  <c r="G12" i="7"/>
  <c r="I11" i="7"/>
  <c r="H11" i="7"/>
  <c r="G11" i="7"/>
  <c r="I10" i="7"/>
  <c r="H10" i="7"/>
  <c r="G10" i="7"/>
  <c r="J224" i="6"/>
  <c r="I224" i="6"/>
  <c r="H224" i="6"/>
  <c r="J223" i="6"/>
  <c r="I223" i="6"/>
  <c r="H223" i="6"/>
  <c r="J222" i="6"/>
  <c r="I222" i="6"/>
  <c r="H222" i="6"/>
  <c r="J221" i="6"/>
  <c r="I221" i="6"/>
  <c r="H221" i="6"/>
  <c r="J220" i="6"/>
  <c r="I220" i="6"/>
  <c r="H220" i="6"/>
  <c r="J219" i="6"/>
  <c r="I219" i="6"/>
  <c r="H219" i="6"/>
  <c r="J218" i="6"/>
  <c r="I218" i="6"/>
  <c r="H218" i="6"/>
  <c r="J217" i="6"/>
  <c r="I217" i="6"/>
  <c r="H217" i="6"/>
  <c r="J216" i="6"/>
  <c r="I216" i="6"/>
  <c r="H216" i="6"/>
  <c r="J215" i="6"/>
  <c r="I215" i="6"/>
  <c r="H215" i="6"/>
  <c r="J214" i="6"/>
  <c r="I214" i="6"/>
  <c r="H214" i="6"/>
  <c r="J213" i="6"/>
  <c r="I213" i="6"/>
  <c r="H213" i="6"/>
  <c r="J212" i="6"/>
  <c r="I212" i="6"/>
  <c r="H212" i="6"/>
  <c r="J211" i="6"/>
  <c r="I211" i="6"/>
  <c r="H211" i="6"/>
  <c r="J210" i="6"/>
  <c r="I210" i="6"/>
  <c r="H210" i="6"/>
  <c r="J209" i="6"/>
  <c r="I209" i="6"/>
  <c r="H209" i="6"/>
  <c r="J208" i="6"/>
  <c r="I208" i="6"/>
  <c r="H208" i="6"/>
  <c r="J207" i="6"/>
  <c r="I207" i="6"/>
  <c r="H207" i="6"/>
  <c r="J206" i="6"/>
  <c r="I206" i="6"/>
  <c r="H206" i="6"/>
  <c r="J205" i="6"/>
  <c r="I205" i="6"/>
  <c r="H205" i="6"/>
  <c r="J204" i="6"/>
  <c r="I204" i="6"/>
  <c r="H204" i="6"/>
  <c r="J203" i="6"/>
  <c r="I203" i="6"/>
  <c r="H203" i="6"/>
  <c r="J202" i="6"/>
  <c r="I202" i="6"/>
  <c r="H202" i="6"/>
  <c r="J201" i="6"/>
  <c r="I201" i="6"/>
  <c r="H201" i="6"/>
  <c r="J200" i="6"/>
  <c r="I200" i="6"/>
  <c r="H200" i="6"/>
  <c r="J199" i="6"/>
  <c r="I199" i="6"/>
  <c r="H199" i="6"/>
  <c r="J198" i="6"/>
  <c r="I198" i="6"/>
  <c r="H198" i="6"/>
  <c r="J197" i="6"/>
  <c r="I197" i="6"/>
  <c r="H197" i="6"/>
  <c r="J196" i="6"/>
  <c r="I196" i="6"/>
  <c r="H196" i="6"/>
  <c r="J195" i="6"/>
  <c r="I195" i="6"/>
  <c r="H195" i="6"/>
  <c r="J194" i="6"/>
  <c r="I194" i="6"/>
  <c r="H194" i="6"/>
  <c r="J193" i="6"/>
  <c r="I193" i="6"/>
  <c r="H193" i="6"/>
  <c r="J192" i="6"/>
  <c r="I192" i="6"/>
  <c r="H192" i="6"/>
  <c r="J191" i="6"/>
  <c r="I191" i="6"/>
  <c r="H191" i="6"/>
  <c r="J190" i="6"/>
  <c r="I190" i="6"/>
  <c r="H190" i="6"/>
  <c r="J189" i="6"/>
  <c r="I189" i="6"/>
  <c r="H189" i="6"/>
  <c r="J188" i="6"/>
  <c r="I188" i="6"/>
  <c r="H188" i="6"/>
  <c r="J187" i="6"/>
  <c r="I187" i="6"/>
  <c r="H187" i="6"/>
  <c r="J186" i="6"/>
  <c r="I186" i="6"/>
  <c r="H186" i="6"/>
  <c r="J185" i="6"/>
  <c r="I185" i="6"/>
  <c r="H185" i="6"/>
  <c r="J184" i="6"/>
  <c r="I184" i="6"/>
  <c r="H184" i="6"/>
  <c r="J183" i="6"/>
  <c r="I183" i="6"/>
  <c r="H183" i="6"/>
  <c r="J182" i="6"/>
  <c r="I182" i="6"/>
  <c r="H182" i="6"/>
  <c r="J181" i="6"/>
  <c r="I181" i="6"/>
  <c r="H181" i="6"/>
  <c r="J180" i="6"/>
  <c r="I180" i="6"/>
  <c r="H180" i="6"/>
  <c r="J179" i="6"/>
  <c r="I179" i="6"/>
  <c r="H179" i="6"/>
  <c r="J178" i="6"/>
  <c r="I178" i="6"/>
  <c r="H178" i="6"/>
  <c r="J177" i="6"/>
  <c r="I177" i="6"/>
  <c r="H177" i="6"/>
  <c r="J176" i="6"/>
  <c r="I176" i="6"/>
  <c r="H176" i="6"/>
  <c r="J175" i="6"/>
  <c r="I175" i="6"/>
  <c r="H175" i="6"/>
  <c r="J174" i="6"/>
  <c r="I174" i="6"/>
  <c r="H174" i="6"/>
  <c r="J173" i="6"/>
  <c r="I173" i="6"/>
  <c r="H173" i="6"/>
  <c r="J172" i="6"/>
  <c r="I172" i="6"/>
  <c r="H172" i="6"/>
  <c r="J171" i="6"/>
  <c r="I171" i="6"/>
  <c r="H171" i="6"/>
  <c r="J170" i="6"/>
  <c r="I170" i="6"/>
  <c r="H170" i="6"/>
  <c r="J169" i="6"/>
  <c r="I169" i="6"/>
  <c r="H169" i="6"/>
  <c r="J168" i="6"/>
  <c r="I168" i="6"/>
  <c r="H168" i="6"/>
  <c r="J167" i="6"/>
  <c r="I167" i="6"/>
  <c r="H167" i="6"/>
  <c r="J166" i="6"/>
  <c r="I166" i="6"/>
  <c r="H166" i="6"/>
  <c r="J165" i="6"/>
  <c r="I165" i="6"/>
  <c r="H165" i="6"/>
  <c r="J164" i="6"/>
  <c r="I164" i="6"/>
  <c r="H164" i="6"/>
  <c r="J163" i="6"/>
  <c r="I163" i="6"/>
  <c r="H163" i="6"/>
  <c r="J162" i="6"/>
  <c r="I162" i="6"/>
  <c r="H162" i="6"/>
  <c r="J161" i="6"/>
  <c r="I161" i="6"/>
  <c r="H161" i="6"/>
  <c r="J160" i="6"/>
  <c r="I160" i="6"/>
  <c r="H160" i="6"/>
  <c r="J159" i="6"/>
  <c r="I159" i="6"/>
  <c r="H159" i="6"/>
  <c r="J158" i="6"/>
  <c r="I158" i="6"/>
  <c r="H158" i="6"/>
  <c r="J157" i="6"/>
  <c r="I157" i="6"/>
  <c r="H157" i="6"/>
  <c r="J156" i="6"/>
  <c r="I156" i="6"/>
  <c r="H156" i="6"/>
  <c r="J155" i="6"/>
  <c r="I155" i="6"/>
  <c r="H155" i="6"/>
  <c r="J154" i="6"/>
  <c r="I154" i="6"/>
  <c r="H154" i="6"/>
  <c r="J153" i="6"/>
  <c r="I153" i="6"/>
  <c r="H153" i="6"/>
  <c r="J152" i="6"/>
  <c r="I152" i="6"/>
  <c r="H152" i="6"/>
  <c r="J151" i="6"/>
  <c r="I151" i="6"/>
  <c r="H151" i="6"/>
  <c r="J150" i="6"/>
  <c r="I150" i="6"/>
  <c r="H150" i="6"/>
  <c r="J149" i="6"/>
  <c r="I149" i="6"/>
  <c r="H149" i="6"/>
  <c r="J148" i="6"/>
  <c r="I148" i="6"/>
  <c r="H148" i="6"/>
  <c r="J147" i="6"/>
  <c r="I147" i="6"/>
  <c r="H147" i="6"/>
  <c r="J146" i="6"/>
  <c r="I146" i="6"/>
  <c r="H146" i="6"/>
  <c r="J145" i="6"/>
  <c r="I145" i="6"/>
  <c r="H145" i="6"/>
  <c r="J144" i="6"/>
  <c r="I144" i="6"/>
  <c r="H144" i="6"/>
  <c r="J143" i="6"/>
  <c r="I143" i="6"/>
  <c r="H143" i="6"/>
  <c r="J142" i="6"/>
  <c r="I142" i="6"/>
  <c r="H142" i="6"/>
  <c r="J141" i="6"/>
  <c r="I141" i="6"/>
  <c r="H141" i="6"/>
  <c r="J140" i="6"/>
  <c r="I140" i="6"/>
  <c r="H140" i="6"/>
  <c r="J139" i="6"/>
  <c r="I139" i="6"/>
  <c r="H139" i="6"/>
  <c r="J138" i="6"/>
  <c r="I138" i="6"/>
  <c r="H138" i="6"/>
  <c r="J137" i="6"/>
  <c r="I137" i="6"/>
  <c r="H137" i="6"/>
  <c r="J136" i="6"/>
  <c r="I136" i="6"/>
  <c r="H136" i="6"/>
  <c r="J135" i="6"/>
  <c r="I135" i="6"/>
  <c r="H135" i="6"/>
  <c r="J134" i="6"/>
  <c r="I134" i="6"/>
  <c r="H134" i="6"/>
  <c r="J133" i="6"/>
  <c r="I133" i="6"/>
  <c r="H133" i="6"/>
  <c r="J132" i="6"/>
  <c r="I132" i="6"/>
  <c r="H132" i="6"/>
  <c r="J131" i="6"/>
  <c r="I131" i="6"/>
  <c r="H131" i="6"/>
  <c r="J130" i="6"/>
  <c r="I130" i="6"/>
  <c r="H130" i="6"/>
  <c r="J129" i="6"/>
  <c r="I129" i="6"/>
  <c r="H129" i="6"/>
  <c r="J128" i="6"/>
  <c r="I128" i="6"/>
  <c r="H128" i="6"/>
  <c r="J127" i="6"/>
  <c r="I127" i="6"/>
  <c r="H127" i="6"/>
  <c r="J126" i="6"/>
  <c r="I126" i="6"/>
  <c r="H126" i="6"/>
  <c r="J125" i="6"/>
  <c r="I125" i="6"/>
  <c r="H125" i="6"/>
  <c r="J124" i="6"/>
  <c r="I124" i="6"/>
  <c r="H124" i="6"/>
  <c r="J123" i="6"/>
  <c r="I123" i="6"/>
  <c r="H123" i="6"/>
  <c r="J122" i="6"/>
  <c r="I122" i="6"/>
  <c r="H122" i="6"/>
  <c r="J121" i="6"/>
  <c r="I121" i="6"/>
  <c r="H121" i="6"/>
  <c r="J120" i="6"/>
  <c r="I120" i="6"/>
  <c r="H120" i="6"/>
  <c r="J119" i="6"/>
  <c r="I119" i="6"/>
  <c r="H119" i="6"/>
  <c r="J118" i="6"/>
  <c r="I118" i="6"/>
  <c r="H118" i="6"/>
  <c r="J117" i="6"/>
  <c r="I117" i="6"/>
  <c r="H117" i="6"/>
  <c r="J116" i="6"/>
  <c r="I116" i="6"/>
  <c r="H116" i="6"/>
  <c r="J115" i="6"/>
  <c r="I115" i="6"/>
  <c r="H115" i="6"/>
  <c r="J114" i="6"/>
  <c r="I114" i="6"/>
  <c r="H114" i="6"/>
  <c r="J113" i="6"/>
  <c r="I113" i="6"/>
  <c r="H113" i="6"/>
  <c r="J112" i="6"/>
  <c r="I112" i="6"/>
  <c r="H112" i="6"/>
  <c r="J111" i="6"/>
  <c r="I111" i="6"/>
  <c r="H111" i="6"/>
  <c r="J110" i="6"/>
  <c r="I110" i="6"/>
  <c r="H110" i="6"/>
  <c r="J109" i="6"/>
  <c r="I109" i="6"/>
  <c r="H109" i="6"/>
  <c r="J108" i="6"/>
  <c r="I108" i="6"/>
  <c r="H108" i="6"/>
  <c r="J107" i="6"/>
  <c r="I107" i="6"/>
  <c r="H107" i="6"/>
  <c r="J106" i="6"/>
  <c r="I106" i="6"/>
  <c r="H106" i="6"/>
  <c r="J105" i="6"/>
  <c r="I105" i="6"/>
  <c r="H105" i="6"/>
  <c r="J104" i="6"/>
  <c r="I104" i="6"/>
  <c r="H104" i="6"/>
  <c r="J103" i="6"/>
  <c r="I103" i="6"/>
  <c r="H103" i="6"/>
  <c r="J102" i="6"/>
  <c r="I102" i="6"/>
  <c r="H102" i="6"/>
  <c r="J101" i="6"/>
  <c r="I101" i="6"/>
  <c r="H101" i="6"/>
  <c r="J100" i="6"/>
  <c r="I100" i="6"/>
  <c r="H100" i="6"/>
  <c r="J99" i="6"/>
  <c r="I99" i="6"/>
  <c r="H99" i="6"/>
  <c r="J98" i="6"/>
  <c r="I98" i="6"/>
  <c r="H98" i="6"/>
  <c r="J97" i="6"/>
  <c r="I97" i="6"/>
  <c r="H97" i="6"/>
  <c r="J96" i="6"/>
  <c r="I96" i="6"/>
  <c r="H96" i="6"/>
  <c r="J95" i="6"/>
  <c r="I95" i="6"/>
  <c r="H95" i="6"/>
  <c r="J94" i="6"/>
  <c r="I94" i="6"/>
  <c r="H94" i="6"/>
  <c r="J93" i="6"/>
  <c r="I93" i="6"/>
  <c r="H93" i="6"/>
  <c r="J92" i="6"/>
  <c r="I92" i="6"/>
  <c r="H92" i="6"/>
  <c r="J91" i="6"/>
  <c r="I91" i="6"/>
  <c r="H91" i="6"/>
  <c r="J90" i="6"/>
  <c r="I90" i="6"/>
  <c r="H90" i="6"/>
  <c r="J89" i="6"/>
  <c r="I89" i="6"/>
  <c r="H89" i="6"/>
  <c r="J88" i="6"/>
  <c r="I88" i="6"/>
  <c r="H88" i="6"/>
  <c r="J87" i="6"/>
  <c r="I87" i="6"/>
  <c r="H87" i="6"/>
  <c r="J86" i="6"/>
  <c r="I86" i="6"/>
  <c r="H86" i="6"/>
  <c r="J85" i="6"/>
  <c r="I85" i="6"/>
  <c r="H85" i="6"/>
  <c r="J84" i="6"/>
  <c r="I84" i="6"/>
  <c r="H84" i="6"/>
  <c r="J83" i="6"/>
  <c r="I83" i="6"/>
  <c r="H83" i="6"/>
  <c r="J82" i="6"/>
  <c r="I82" i="6"/>
  <c r="H82" i="6"/>
  <c r="J81" i="6"/>
  <c r="I81" i="6"/>
  <c r="H81" i="6"/>
  <c r="J80" i="6"/>
  <c r="I80" i="6"/>
  <c r="H80" i="6"/>
  <c r="J79" i="6"/>
  <c r="I79" i="6"/>
  <c r="H79" i="6"/>
  <c r="J78" i="6"/>
  <c r="I78" i="6"/>
  <c r="H78" i="6"/>
  <c r="J77" i="6"/>
  <c r="I77" i="6"/>
  <c r="H77" i="6"/>
  <c r="J76" i="6"/>
  <c r="I76" i="6"/>
  <c r="H76" i="6"/>
  <c r="J75" i="6"/>
  <c r="I75" i="6"/>
  <c r="H75" i="6"/>
  <c r="J74" i="6"/>
  <c r="I74" i="6"/>
  <c r="H74" i="6"/>
  <c r="J73" i="6"/>
  <c r="I73" i="6"/>
  <c r="H73" i="6"/>
  <c r="J72" i="6"/>
  <c r="I72" i="6"/>
  <c r="H72" i="6"/>
  <c r="J71" i="6"/>
  <c r="I71" i="6"/>
  <c r="H71" i="6"/>
  <c r="J70" i="6"/>
  <c r="I70" i="6"/>
  <c r="H70" i="6"/>
  <c r="J69" i="6"/>
  <c r="I69" i="6"/>
  <c r="H69" i="6"/>
  <c r="J68" i="6"/>
  <c r="I68" i="6"/>
  <c r="H68" i="6"/>
  <c r="J67" i="6"/>
  <c r="I67" i="6"/>
  <c r="H67" i="6"/>
  <c r="J66" i="6"/>
  <c r="I66" i="6"/>
  <c r="H66" i="6"/>
  <c r="J65" i="6"/>
  <c r="I65" i="6"/>
  <c r="H65" i="6"/>
  <c r="J64" i="6"/>
  <c r="I64" i="6"/>
  <c r="H64" i="6"/>
  <c r="J63" i="6"/>
  <c r="I63" i="6"/>
  <c r="H63" i="6"/>
  <c r="J62" i="6"/>
  <c r="I62" i="6"/>
  <c r="H62" i="6"/>
  <c r="J61" i="6"/>
  <c r="I61" i="6"/>
  <c r="H61" i="6"/>
  <c r="J60" i="6"/>
  <c r="I60" i="6"/>
  <c r="H60" i="6"/>
  <c r="J59" i="6"/>
  <c r="I59" i="6"/>
  <c r="H59" i="6"/>
  <c r="J58" i="6"/>
  <c r="I58" i="6"/>
  <c r="H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J49" i="6"/>
  <c r="I49" i="6"/>
  <c r="H49" i="6"/>
  <c r="J48" i="6"/>
  <c r="I48" i="6"/>
  <c r="H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J14" i="6"/>
  <c r="I14" i="6"/>
  <c r="H14" i="6"/>
  <c r="J13" i="6"/>
  <c r="I13" i="6"/>
  <c r="H13" i="6"/>
  <c r="J12" i="6"/>
  <c r="I12" i="6"/>
  <c r="H12" i="6"/>
  <c r="J11" i="6"/>
  <c r="I11" i="6"/>
  <c r="H11" i="6"/>
  <c r="J10" i="6"/>
  <c r="I10" i="6"/>
  <c r="H10" i="6"/>
  <c r="G4" i="6"/>
  <c r="G3" i="6"/>
  <c r="H24" i="4"/>
  <c r="J224" i="5"/>
  <c r="I224" i="5"/>
  <c r="H224" i="5"/>
  <c r="J223" i="5"/>
  <c r="I223" i="5"/>
  <c r="H223" i="5"/>
  <c r="J222" i="5"/>
  <c r="I222" i="5"/>
  <c r="H222" i="5"/>
  <c r="J221" i="5"/>
  <c r="I221" i="5"/>
  <c r="H221" i="5"/>
  <c r="J220" i="5"/>
  <c r="I220" i="5"/>
  <c r="H220" i="5"/>
  <c r="J219" i="5"/>
  <c r="I219" i="5"/>
  <c r="H219" i="5"/>
  <c r="J218" i="5"/>
  <c r="I218" i="5"/>
  <c r="H218" i="5"/>
  <c r="J217" i="5"/>
  <c r="I217" i="5"/>
  <c r="H217" i="5"/>
  <c r="J216" i="5"/>
  <c r="I216" i="5"/>
  <c r="H216" i="5"/>
  <c r="J215" i="5"/>
  <c r="I215" i="5"/>
  <c r="H215" i="5"/>
  <c r="J214" i="5"/>
  <c r="I214" i="5"/>
  <c r="H214" i="5"/>
  <c r="J213" i="5"/>
  <c r="I213" i="5"/>
  <c r="H213" i="5"/>
  <c r="J212" i="5"/>
  <c r="I212" i="5"/>
  <c r="H212" i="5"/>
  <c r="J211" i="5"/>
  <c r="I211" i="5"/>
  <c r="H211" i="5"/>
  <c r="J210" i="5"/>
  <c r="I210" i="5"/>
  <c r="H210" i="5"/>
  <c r="J209" i="5"/>
  <c r="I209" i="5"/>
  <c r="H209" i="5"/>
  <c r="J208" i="5"/>
  <c r="I208" i="5"/>
  <c r="H208" i="5"/>
  <c r="J207" i="5"/>
  <c r="I207" i="5"/>
  <c r="H207" i="5"/>
  <c r="J206" i="5"/>
  <c r="I206" i="5"/>
  <c r="H206" i="5"/>
  <c r="J205" i="5"/>
  <c r="I205" i="5"/>
  <c r="H205" i="5"/>
  <c r="J204" i="5"/>
  <c r="I204" i="5"/>
  <c r="H204" i="5"/>
  <c r="J203" i="5"/>
  <c r="I203" i="5"/>
  <c r="H203" i="5"/>
  <c r="J202" i="5"/>
  <c r="I202" i="5"/>
  <c r="H202" i="5"/>
  <c r="J201" i="5"/>
  <c r="I201" i="5"/>
  <c r="H201" i="5"/>
  <c r="J200" i="5"/>
  <c r="I200" i="5"/>
  <c r="H200" i="5"/>
  <c r="J199" i="5"/>
  <c r="I199" i="5"/>
  <c r="H199" i="5"/>
  <c r="J198" i="5"/>
  <c r="I198" i="5"/>
  <c r="H198" i="5"/>
  <c r="J197" i="5"/>
  <c r="I197" i="5"/>
  <c r="H197" i="5"/>
  <c r="J196" i="5"/>
  <c r="I196" i="5"/>
  <c r="H196" i="5"/>
  <c r="J195" i="5"/>
  <c r="I195" i="5"/>
  <c r="H195" i="5"/>
  <c r="J194" i="5"/>
  <c r="I194" i="5"/>
  <c r="H194" i="5"/>
  <c r="J193" i="5"/>
  <c r="I193" i="5"/>
  <c r="H193" i="5"/>
  <c r="J192" i="5"/>
  <c r="I192" i="5"/>
  <c r="H192" i="5"/>
  <c r="J191" i="5"/>
  <c r="I191" i="5"/>
  <c r="H191" i="5"/>
  <c r="J190" i="5"/>
  <c r="I190" i="5"/>
  <c r="H190" i="5"/>
  <c r="J189" i="5"/>
  <c r="I189" i="5"/>
  <c r="H189" i="5"/>
  <c r="J188" i="5"/>
  <c r="I188" i="5"/>
  <c r="H188" i="5"/>
  <c r="J187" i="5"/>
  <c r="I187" i="5"/>
  <c r="H187" i="5"/>
  <c r="J186" i="5"/>
  <c r="I186" i="5"/>
  <c r="H186" i="5"/>
  <c r="J185" i="5"/>
  <c r="I185" i="5"/>
  <c r="H185" i="5"/>
  <c r="J184" i="5"/>
  <c r="I184" i="5"/>
  <c r="H184" i="5"/>
  <c r="J183" i="5"/>
  <c r="I183" i="5"/>
  <c r="H183" i="5"/>
  <c r="J182" i="5"/>
  <c r="I182" i="5"/>
  <c r="H182" i="5"/>
  <c r="J181" i="5"/>
  <c r="I181" i="5"/>
  <c r="H181" i="5"/>
  <c r="J180" i="5"/>
  <c r="I180" i="5"/>
  <c r="H180" i="5"/>
  <c r="J179" i="5"/>
  <c r="I179" i="5"/>
  <c r="H179" i="5"/>
  <c r="J178" i="5"/>
  <c r="I178" i="5"/>
  <c r="H178" i="5"/>
  <c r="J177" i="5"/>
  <c r="I177" i="5"/>
  <c r="H177" i="5"/>
  <c r="J176" i="5"/>
  <c r="I176" i="5"/>
  <c r="H176" i="5"/>
  <c r="J175" i="5"/>
  <c r="I175" i="5"/>
  <c r="H175" i="5"/>
  <c r="J174" i="5"/>
  <c r="I174" i="5"/>
  <c r="H174" i="5"/>
  <c r="J173" i="5"/>
  <c r="I173" i="5"/>
  <c r="H173" i="5"/>
  <c r="J172" i="5"/>
  <c r="I172" i="5"/>
  <c r="H172" i="5"/>
  <c r="J171" i="5"/>
  <c r="I171" i="5"/>
  <c r="H171" i="5"/>
  <c r="J170" i="5"/>
  <c r="I170" i="5"/>
  <c r="H170" i="5"/>
  <c r="J169" i="5"/>
  <c r="I169" i="5"/>
  <c r="H169" i="5"/>
  <c r="J168" i="5"/>
  <c r="I168" i="5"/>
  <c r="H168" i="5"/>
  <c r="J167" i="5"/>
  <c r="I167" i="5"/>
  <c r="H167" i="5"/>
  <c r="J166" i="5"/>
  <c r="I166" i="5"/>
  <c r="H166" i="5"/>
  <c r="J165" i="5"/>
  <c r="I165" i="5"/>
  <c r="H165" i="5"/>
  <c r="J164" i="5"/>
  <c r="I164" i="5"/>
  <c r="H164" i="5"/>
  <c r="J163" i="5"/>
  <c r="I163" i="5"/>
  <c r="H163" i="5"/>
  <c r="J162" i="5"/>
  <c r="I162" i="5"/>
  <c r="H162" i="5"/>
  <c r="J161" i="5"/>
  <c r="I161" i="5"/>
  <c r="H161" i="5"/>
  <c r="J160" i="5"/>
  <c r="I160" i="5"/>
  <c r="H160" i="5"/>
  <c r="J159" i="5"/>
  <c r="I159" i="5"/>
  <c r="H159" i="5"/>
  <c r="J158" i="5"/>
  <c r="I158" i="5"/>
  <c r="H158" i="5"/>
  <c r="J157" i="5"/>
  <c r="I157" i="5"/>
  <c r="H157" i="5"/>
  <c r="J156" i="5"/>
  <c r="I156" i="5"/>
  <c r="H156" i="5"/>
  <c r="J155" i="5"/>
  <c r="I155" i="5"/>
  <c r="H155" i="5"/>
  <c r="J154" i="5"/>
  <c r="I154" i="5"/>
  <c r="H154" i="5"/>
  <c r="J153" i="5"/>
  <c r="I153" i="5"/>
  <c r="H153" i="5"/>
  <c r="J152" i="5"/>
  <c r="I152" i="5"/>
  <c r="H152" i="5"/>
  <c r="J151" i="5"/>
  <c r="I151" i="5"/>
  <c r="H151" i="5"/>
  <c r="J150" i="5"/>
  <c r="I150" i="5"/>
  <c r="H150" i="5"/>
  <c r="J149" i="5"/>
  <c r="I149" i="5"/>
  <c r="H149" i="5"/>
  <c r="J148" i="5"/>
  <c r="I148" i="5"/>
  <c r="H148" i="5"/>
  <c r="J147" i="5"/>
  <c r="I147" i="5"/>
  <c r="H147" i="5"/>
  <c r="J146" i="5"/>
  <c r="I146" i="5"/>
  <c r="H146" i="5"/>
  <c r="J145" i="5"/>
  <c r="I145" i="5"/>
  <c r="H145" i="5"/>
  <c r="J144" i="5"/>
  <c r="I144" i="5"/>
  <c r="H144" i="5"/>
  <c r="J143" i="5"/>
  <c r="I143" i="5"/>
  <c r="H143" i="5"/>
  <c r="J142" i="5"/>
  <c r="I142" i="5"/>
  <c r="H142" i="5"/>
  <c r="J141" i="5"/>
  <c r="I141" i="5"/>
  <c r="H141" i="5"/>
  <c r="J140" i="5"/>
  <c r="I140" i="5"/>
  <c r="H140" i="5"/>
  <c r="J139" i="5"/>
  <c r="I139" i="5"/>
  <c r="H139" i="5"/>
  <c r="J138" i="5"/>
  <c r="I138" i="5"/>
  <c r="H138" i="5"/>
  <c r="J137" i="5"/>
  <c r="I137" i="5"/>
  <c r="H137" i="5"/>
  <c r="J136" i="5"/>
  <c r="I136" i="5"/>
  <c r="H136" i="5"/>
  <c r="J135" i="5"/>
  <c r="I135" i="5"/>
  <c r="H135" i="5"/>
  <c r="J134" i="5"/>
  <c r="I134" i="5"/>
  <c r="H134" i="5"/>
  <c r="J133" i="5"/>
  <c r="I133" i="5"/>
  <c r="H133" i="5"/>
  <c r="J132" i="5"/>
  <c r="I132" i="5"/>
  <c r="H132" i="5"/>
  <c r="J131" i="5"/>
  <c r="I131" i="5"/>
  <c r="H131" i="5"/>
  <c r="J130" i="5"/>
  <c r="I130" i="5"/>
  <c r="H130" i="5"/>
  <c r="J129" i="5"/>
  <c r="I129" i="5"/>
  <c r="H129" i="5"/>
  <c r="J128" i="5"/>
  <c r="I128" i="5"/>
  <c r="H128" i="5"/>
  <c r="J127" i="5"/>
  <c r="I127" i="5"/>
  <c r="H127" i="5"/>
  <c r="J126" i="5"/>
  <c r="I126" i="5"/>
  <c r="H126" i="5"/>
  <c r="J125" i="5"/>
  <c r="I125" i="5"/>
  <c r="H125" i="5"/>
  <c r="J124" i="5"/>
  <c r="I124" i="5"/>
  <c r="H124" i="5"/>
  <c r="J123" i="5"/>
  <c r="I123" i="5"/>
  <c r="H123" i="5"/>
  <c r="J122" i="5"/>
  <c r="I122" i="5"/>
  <c r="H122" i="5"/>
  <c r="J121" i="5"/>
  <c r="I121" i="5"/>
  <c r="H121" i="5"/>
  <c r="J120" i="5"/>
  <c r="I120" i="5"/>
  <c r="H120" i="5"/>
  <c r="J119" i="5"/>
  <c r="I119" i="5"/>
  <c r="H119" i="5"/>
  <c r="J118" i="5"/>
  <c r="I118" i="5"/>
  <c r="H118" i="5"/>
  <c r="J117" i="5"/>
  <c r="I117" i="5"/>
  <c r="H117" i="5"/>
  <c r="J116" i="5"/>
  <c r="I116" i="5"/>
  <c r="H116" i="5"/>
  <c r="J115" i="5"/>
  <c r="I115" i="5"/>
  <c r="H115" i="5"/>
  <c r="J114" i="5"/>
  <c r="I114" i="5"/>
  <c r="H114" i="5"/>
  <c r="J113" i="5"/>
  <c r="I113" i="5"/>
  <c r="H113" i="5"/>
  <c r="J112" i="5"/>
  <c r="I112" i="5"/>
  <c r="H112" i="5"/>
  <c r="J111" i="5"/>
  <c r="I111" i="5"/>
  <c r="H111" i="5"/>
  <c r="J110" i="5"/>
  <c r="I110" i="5"/>
  <c r="H110" i="5"/>
  <c r="J109" i="5"/>
  <c r="I109" i="5"/>
  <c r="H109" i="5"/>
  <c r="J108" i="5"/>
  <c r="I108" i="5"/>
  <c r="H108" i="5"/>
  <c r="J107" i="5"/>
  <c r="I107" i="5"/>
  <c r="H107" i="5"/>
  <c r="J106" i="5"/>
  <c r="I106" i="5"/>
  <c r="H106" i="5"/>
  <c r="J105" i="5"/>
  <c r="I105" i="5"/>
  <c r="H105" i="5"/>
  <c r="J104" i="5"/>
  <c r="I104" i="5"/>
  <c r="H104" i="5"/>
  <c r="J103" i="5"/>
  <c r="I103" i="5"/>
  <c r="H103" i="5"/>
  <c r="J102" i="5"/>
  <c r="I102" i="5"/>
  <c r="H102" i="5"/>
  <c r="J101" i="5"/>
  <c r="I101" i="5"/>
  <c r="H101" i="5"/>
  <c r="J100" i="5"/>
  <c r="I100" i="5"/>
  <c r="H100" i="5"/>
  <c r="J99" i="5"/>
  <c r="I99" i="5"/>
  <c r="H99" i="5"/>
  <c r="J98" i="5"/>
  <c r="I98" i="5"/>
  <c r="H98" i="5"/>
  <c r="J97" i="5"/>
  <c r="I97" i="5"/>
  <c r="H97" i="5"/>
  <c r="J96" i="5"/>
  <c r="I96" i="5"/>
  <c r="H96" i="5"/>
  <c r="J95" i="5"/>
  <c r="I95" i="5"/>
  <c r="H95" i="5"/>
  <c r="J94" i="5"/>
  <c r="I94" i="5"/>
  <c r="H94" i="5"/>
  <c r="J93" i="5"/>
  <c r="I93" i="5"/>
  <c r="H93" i="5"/>
  <c r="J92" i="5"/>
  <c r="I92" i="5"/>
  <c r="H92" i="5"/>
  <c r="J91" i="5"/>
  <c r="I91" i="5"/>
  <c r="H91" i="5"/>
  <c r="J90" i="5"/>
  <c r="I90" i="5"/>
  <c r="H90" i="5"/>
  <c r="J89" i="5"/>
  <c r="I89" i="5"/>
  <c r="H89" i="5"/>
  <c r="J88" i="5"/>
  <c r="I88" i="5"/>
  <c r="H88" i="5"/>
  <c r="J87" i="5"/>
  <c r="I87" i="5"/>
  <c r="H87" i="5"/>
  <c r="J86" i="5"/>
  <c r="I86" i="5"/>
  <c r="H86" i="5"/>
  <c r="J85" i="5"/>
  <c r="I85" i="5"/>
  <c r="H85" i="5"/>
  <c r="J84" i="5"/>
  <c r="I84" i="5"/>
  <c r="H84" i="5"/>
  <c r="J83" i="5"/>
  <c r="I83" i="5"/>
  <c r="H83" i="5"/>
  <c r="J82" i="5"/>
  <c r="I82" i="5"/>
  <c r="H82" i="5"/>
  <c r="J81" i="5"/>
  <c r="I81" i="5"/>
  <c r="H81" i="5"/>
  <c r="J80" i="5"/>
  <c r="I80" i="5"/>
  <c r="H80" i="5"/>
  <c r="J79" i="5"/>
  <c r="I79" i="5"/>
  <c r="H79" i="5"/>
  <c r="J78" i="5"/>
  <c r="I78" i="5"/>
  <c r="H78" i="5"/>
  <c r="J77" i="5"/>
  <c r="I77" i="5"/>
  <c r="H77" i="5"/>
  <c r="J76" i="5"/>
  <c r="I76" i="5"/>
  <c r="H76" i="5"/>
  <c r="J75" i="5"/>
  <c r="I75" i="5"/>
  <c r="H75" i="5"/>
  <c r="J74" i="5"/>
  <c r="I74" i="5"/>
  <c r="H74" i="5"/>
  <c r="J73" i="5"/>
  <c r="I73" i="5"/>
  <c r="H73" i="5"/>
  <c r="J72" i="5"/>
  <c r="I72" i="5"/>
  <c r="H72" i="5"/>
  <c r="J71" i="5"/>
  <c r="I71" i="5"/>
  <c r="H71" i="5"/>
  <c r="J70" i="5"/>
  <c r="I70" i="5"/>
  <c r="H70" i="5"/>
  <c r="J69" i="5"/>
  <c r="I69" i="5"/>
  <c r="H69" i="5"/>
  <c r="J68" i="5"/>
  <c r="I68" i="5"/>
  <c r="H68" i="5"/>
  <c r="J67" i="5"/>
  <c r="I67" i="5"/>
  <c r="H67" i="5"/>
  <c r="J66" i="5"/>
  <c r="I66" i="5"/>
  <c r="H66" i="5"/>
  <c r="J65" i="5"/>
  <c r="I65" i="5"/>
  <c r="H65" i="5"/>
  <c r="J64" i="5"/>
  <c r="I64" i="5"/>
  <c r="H64" i="5"/>
  <c r="J63" i="5"/>
  <c r="I63" i="5"/>
  <c r="H63" i="5"/>
  <c r="J62" i="5"/>
  <c r="I62" i="5"/>
  <c r="H62" i="5"/>
  <c r="J61" i="5"/>
  <c r="I61" i="5"/>
  <c r="H61" i="5"/>
  <c r="J60" i="5"/>
  <c r="I60" i="5"/>
  <c r="H60" i="5"/>
  <c r="J59" i="5"/>
  <c r="I59" i="5"/>
  <c r="H59" i="5"/>
  <c r="J58" i="5"/>
  <c r="I58" i="5"/>
  <c r="H58" i="5"/>
  <c r="J57" i="5"/>
  <c r="I57" i="5"/>
  <c r="H57" i="5"/>
  <c r="J56" i="5"/>
  <c r="I56" i="5"/>
  <c r="H56" i="5"/>
  <c r="J55" i="5"/>
  <c r="I55" i="5"/>
  <c r="H55" i="5"/>
  <c r="J54" i="5"/>
  <c r="I54" i="5"/>
  <c r="H54" i="5"/>
  <c r="J53" i="5"/>
  <c r="I53" i="5"/>
  <c r="H53" i="5"/>
  <c r="J52" i="5"/>
  <c r="I52" i="5"/>
  <c r="H52" i="5"/>
  <c r="J51" i="5"/>
  <c r="I51" i="5"/>
  <c r="H51" i="5"/>
  <c r="J50" i="5"/>
  <c r="I50" i="5"/>
  <c r="H50" i="5"/>
  <c r="J49" i="5"/>
  <c r="I49" i="5"/>
  <c r="H49" i="5"/>
  <c r="J48" i="5"/>
  <c r="I48" i="5"/>
  <c r="H48" i="5"/>
  <c r="J47" i="5"/>
  <c r="I47" i="5"/>
  <c r="H47" i="5"/>
  <c r="J46" i="5"/>
  <c r="I46" i="5"/>
  <c r="H46" i="5"/>
  <c r="J45" i="5"/>
  <c r="I45" i="5"/>
  <c r="H45" i="5"/>
  <c r="J44" i="5"/>
  <c r="I44" i="5"/>
  <c r="H44" i="5"/>
  <c r="J43" i="5"/>
  <c r="I43" i="5"/>
  <c r="H43" i="5"/>
  <c r="J42" i="5"/>
  <c r="I42" i="5"/>
  <c r="H42" i="5"/>
  <c r="J41" i="5"/>
  <c r="I41" i="5"/>
  <c r="H41" i="5"/>
  <c r="J40" i="5"/>
  <c r="I40" i="5"/>
  <c r="H40" i="5"/>
  <c r="J39" i="5"/>
  <c r="I39" i="5"/>
  <c r="H39" i="5"/>
  <c r="J38" i="5"/>
  <c r="I38" i="5"/>
  <c r="H38" i="5"/>
  <c r="J37" i="5"/>
  <c r="I37" i="5"/>
  <c r="H37" i="5"/>
  <c r="J36" i="5"/>
  <c r="I36" i="5"/>
  <c r="H36" i="5"/>
  <c r="J35" i="5"/>
  <c r="I35" i="5"/>
  <c r="H35" i="5"/>
  <c r="J34" i="5"/>
  <c r="I34" i="5"/>
  <c r="H34" i="5"/>
  <c r="J33" i="5"/>
  <c r="I33" i="5"/>
  <c r="H33" i="5"/>
  <c r="J32" i="5"/>
  <c r="I32" i="5"/>
  <c r="H32" i="5"/>
  <c r="J31" i="5"/>
  <c r="I31" i="5"/>
  <c r="H31" i="5"/>
  <c r="J30" i="5"/>
  <c r="I30" i="5"/>
  <c r="H30" i="5"/>
  <c r="J29" i="5"/>
  <c r="I29" i="5"/>
  <c r="H29" i="5"/>
  <c r="J28" i="5"/>
  <c r="I28" i="5"/>
  <c r="H28" i="5"/>
  <c r="J27" i="5"/>
  <c r="I27" i="5"/>
  <c r="H27" i="5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14" i="5"/>
  <c r="I14" i="5"/>
  <c r="H14" i="5"/>
  <c r="J13" i="5"/>
  <c r="I13" i="5"/>
  <c r="H13" i="5"/>
  <c r="J12" i="5"/>
  <c r="I12" i="5"/>
  <c r="H12" i="5"/>
  <c r="J11" i="5"/>
  <c r="I11" i="5"/>
  <c r="H11" i="5"/>
  <c r="J10" i="5"/>
  <c r="I10" i="5"/>
  <c r="H10" i="5"/>
  <c r="G4" i="5"/>
  <c r="G3" i="5"/>
  <c r="H109" i="2"/>
  <c r="H97" i="2"/>
  <c r="H95" i="2"/>
  <c r="J224" i="4"/>
  <c r="I224" i="4"/>
  <c r="H224" i="4"/>
  <c r="J223" i="4"/>
  <c r="I223" i="4"/>
  <c r="H223" i="4"/>
  <c r="J222" i="4"/>
  <c r="I222" i="4"/>
  <c r="H222" i="4"/>
  <c r="J221" i="4"/>
  <c r="I221" i="4"/>
  <c r="H221" i="4"/>
  <c r="J220" i="4"/>
  <c r="I220" i="4"/>
  <c r="H220" i="4"/>
  <c r="J219" i="4"/>
  <c r="I219" i="4"/>
  <c r="H219" i="4"/>
  <c r="J218" i="4"/>
  <c r="I218" i="4"/>
  <c r="H218" i="4"/>
  <c r="J217" i="4"/>
  <c r="I217" i="4"/>
  <c r="H217" i="4"/>
  <c r="J216" i="4"/>
  <c r="I216" i="4"/>
  <c r="H216" i="4"/>
  <c r="J215" i="4"/>
  <c r="I215" i="4"/>
  <c r="H215" i="4"/>
  <c r="J214" i="4"/>
  <c r="I214" i="4"/>
  <c r="H214" i="4"/>
  <c r="J213" i="4"/>
  <c r="I213" i="4"/>
  <c r="H213" i="4"/>
  <c r="J212" i="4"/>
  <c r="I212" i="4"/>
  <c r="H212" i="4"/>
  <c r="J211" i="4"/>
  <c r="I211" i="4"/>
  <c r="H211" i="4"/>
  <c r="J210" i="4"/>
  <c r="I210" i="4"/>
  <c r="H210" i="4"/>
  <c r="J209" i="4"/>
  <c r="I209" i="4"/>
  <c r="H209" i="4"/>
  <c r="J208" i="4"/>
  <c r="I208" i="4"/>
  <c r="H208" i="4"/>
  <c r="J207" i="4"/>
  <c r="I207" i="4"/>
  <c r="H207" i="4"/>
  <c r="J206" i="4"/>
  <c r="I206" i="4"/>
  <c r="H206" i="4"/>
  <c r="J205" i="4"/>
  <c r="I205" i="4"/>
  <c r="H205" i="4"/>
  <c r="J204" i="4"/>
  <c r="I204" i="4"/>
  <c r="H204" i="4"/>
  <c r="J203" i="4"/>
  <c r="I203" i="4"/>
  <c r="H203" i="4"/>
  <c r="J202" i="4"/>
  <c r="I202" i="4"/>
  <c r="H202" i="4"/>
  <c r="J201" i="4"/>
  <c r="I201" i="4"/>
  <c r="H201" i="4"/>
  <c r="J200" i="4"/>
  <c r="I200" i="4"/>
  <c r="H200" i="4"/>
  <c r="J199" i="4"/>
  <c r="I199" i="4"/>
  <c r="H199" i="4"/>
  <c r="J198" i="4"/>
  <c r="I198" i="4"/>
  <c r="H198" i="4"/>
  <c r="J197" i="4"/>
  <c r="I197" i="4"/>
  <c r="H197" i="4"/>
  <c r="J196" i="4"/>
  <c r="I196" i="4"/>
  <c r="H196" i="4"/>
  <c r="J195" i="4"/>
  <c r="I195" i="4"/>
  <c r="H195" i="4"/>
  <c r="J194" i="4"/>
  <c r="I194" i="4"/>
  <c r="H194" i="4"/>
  <c r="J193" i="4"/>
  <c r="I193" i="4"/>
  <c r="H193" i="4"/>
  <c r="J192" i="4"/>
  <c r="I192" i="4"/>
  <c r="H192" i="4"/>
  <c r="J191" i="4"/>
  <c r="I191" i="4"/>
  <c r="H191" i="4"/>
  <c r="J190" i="4"/>
  <c r="I190" i="4"/>
  <c r="H190" i="4"/>
  <c r="J189" i="4"/>
  <c r="I189" i="4"/>
  <c r="H189" i="4"/>
  <c r="J188" i="4"/>
  <c r="I188" i="4"/>
  <c r="H188" i="4"/>
  <c r="J187" i="4"/>
  <c r="I187" i="4"/>
  <c r="H187" i="4"/>
  <c r="J186" i="4"/>
  <c r="I186" i="4"/>
  <c r="H186" i="4"/>
  <c r="J185" i="4"/>
  <c r="I185" i="4"/>
  <c r="H185" i="4"/>
  <c r="J184" i="4"/>
  <c r="I184" i="4"/>
  <c r="H184" i="4"/>
  <c r="J183" i="4"/>
  <c r="I183" i="4"/>
  <c r="H183" i="4"/>
  <c r="J182" i="4"/>
  <c r="I182" i="4"/>
  <c r="H182" i="4"/>
  <c r="J181" i="4"/>
  <c r="I181" i="4"/>
  <c r="H181" i="4"/>
  <c r="J180" i="4"/>
  <c r="I180" i="4"/>
  <c r="H180" i="4"/>
  <c r="J179" i="4"/>
  <c r="I179" i="4"/>
  <c r="H179" i="4"/>
  <c r="J178" i="4"/>
  <c r="I178" i="4"/>
  <c r="H178" i="4"/>
  <c r="J177" i="4"/>
  <c r="I177" i="4"/>
  <c r="H177" i="4"/>
  <c r="J176" i="4"/>
  <c r="I176" i="4"/>
  <c r="H176" i="4"/>
  <c r="J175" i="4"/>
  <c r="I175" i="4"/>
  <c r="H175" i="4"/>
  <c r="J174" i="4"/>
  <c r="I174" i="4"/>
  <c r="H174" i="4"/>
  <c r="J173" i="4"/>
  <c r="I173" i="4"/>
  <c r="H173" i="4"/>
  <c r="J172" i="4"/>
  <c r="I172" i="4"/>
  <c r="H172" i="4"/>
  <c r="J171" i="4"/>
  <c r="I171" i="4"/>
  <c r="H171" i="4"/>
  <c r="J170" i="4"/>
  <c r="I170" i="4"/>
  <c r="H170" i="4"/>
  <c r="J169" i="4"/>
  <c r="I169" i="4"/>
  <c r="H169" i="4"/>
  <c r="J168" i="4"/>
  <c r="I168" i="4"/>
  <c r="H168" i="4"/>
  <c r="J167" i="4"/>
  <c r="I167" i="4"/>
  <c r="H167" i="4"/>
  <c r="J166" i="4"/>
  <c r="I166" i="4"/>
  <c r="H166" i="4"/>
  <c r="J165" i="4"/>
  <c r="I165" i="4"/>
  <c r="H165" i="4"/>
  <c r="J164" i="4"/>
  <c r="I164" i="4"/>
  <c r="H164" i="4"/>
  <c r="J163" i="4"/>
  <c r="I163" i="4"/>
  <c r="H163" i="4"/>
  <c r="J162" i="4"/>
  <c r="I162" i="4"/>
  <c r="H162" i="4"/>
  <c r="J161" i="4"/>
  <c r="I161" i="4"/>
  <c r="H161" i="4"/>
  <c r="J160" i="4"/>
  <c r="I160" i="4"/>
  <c r="H160" i="4"/>
  <c r="J159" i="4"/>
  <c r="I159" i="4"/>
  <c r="H159" i="4"/>
  <c r="J158" i="4"/>
  <c r="I158" i="4"/>
  <c r="H158" i="4"/>
  <c r="J157" i="4"/>
  <c r="I157" i="4"/>
  <c r="H157" i="4"/>
  <c r="J156" i="4"/>
  <c r="I156" i="4"/>
  <c r="H156" i="4"/>
  <c r="J155" i="4"/>
  <c r="I155" i="4"/>
  <c r="H155" i="4"/>
  <c r="J154" i="4"/>
  <c r="I154" i="4"/>
  <c r="H154" i="4"/>
  <c r="J153" i="4"/>
  <c r="I153" i="4"/>
  <c r="H153" i="4"/>
  <c r="J152" i="4"/>
  <c r="I152" i="4"/>
  <c r="H152" i="4"/>
  <c r="J151" i="4"/>
  <c r="I151" i="4"/>
  <c r="H151" i="4"/>
  <c r="J150" i="4"/>
  <c r="I150" i="4"/>
  <c r="H150" i="4"/>
  <c r="J149" i="4"/>
  <c r="I149" i="4"/>
  <c r="H149" i="4"/>
  <c r="J148" i="4"/>
  <c r="I148" i="4"/>
  <c r="H148" i="4"/>
  <c r="J147" i="4"/>
  <c r="I147" i="4"/>
  <c r="H147" i="4"/>
  <c r="J146" i="4"/>
  <c r="I146" i="4"/>
  <c r="H146" i="4"/>
  <c r="J145" i="4"/>
  <c r="I145" i="4"/>
  <c r="H145" i="4"/>
  <c r="J144" i="4"/>
  <c r="I144" i="4"/>
  <c r="H144" i="4"/>
  <c r="J143" i="4"/>
  <c r="I143" i="4"/>
  <c r="H143" i="4"/>
  <c r="J142" i="4"/>
  <c r="I142" i="4"/>
  <c r="H142" i="4"/>
  <c r="J141" i="4"/>
  <c r="I141" i="4"/>
  <c r="H141" i="4"/>
  <c r="J140" i="4"/>
  <c r="I140" i="4"/>
  <c r="H140" i="4"/>
  <c r="J139" i="4"/>
  <c r="I139" i="4"/>
  <c r="H139" i="4"/>
  <c r="J138" i="4"/>
  <c r="I138" i="4"/>
  <c r="H138" i="4"/>
  <c r="J137" i="4"/>
  <c r="I137" i="4"/>
  <c r="H137" i="4"/>
  <c r="J136" i="4"/>
  <c r="I136" i="4"/>
  <c r="H136" i="4"/>
  <c r="J135" i="4"/>
  <c r="I135" i="4"/>
  <c r="H135" i="4"/>
  <c r="J134" i="4"/>
  <c r="I134" i="4"/>
  <c r="H134" i="4"/>
  <c r="J133" i="4"/>
  <c r="I133" i="4"/>
  <c r="H133" i="4"/>
  <c r="J132" i="4"/>
  <c r="I132" i="4"/>
  <c r="H132" i="4"/>
  <c r="J131" i="4"/>
  <c r="I131" i="4"/>
  <c r="H131" i="4"/>
  <c r="J130" i="4"/>
  <c r="I130" i="4"/>
  <c r="H130" i="4"/>
  <c r="J129" i="4"/>
  <c r="I129" i="4"/>
  <c r="H129" i="4"/>
  <c r="J128" i="4"/>
  <c r="I128" i="4"/>
  <c r="H128" i="4"/>
  <c r="J127" i="4"/>
  <c r="I127" i="4"/>
  <c r="H127" i="4"/>
  <c r="J126" i="4"/>
  <c r="I126" i="4"/>
  <c r="H126" i="4"/>
  <c r="J125" i="4"/>
  <c r="I125" i="4"/>
  <c r="H125" i="4"/>
  <c r="J124" i="4"/>
  <c r="I124" i="4"/>
  <c r="H124" i="4"/>
  <c r="J123" i="4"/>
  <c r="I123" i="4"/>
  <c r="H123" i="4"/>
  <c r="J122" i="4"/>
  <c r="I122" i="4"/>
  <c r="H122" i="4"/>
  <c r="J121" i="4"/>
  <c r="I121" i="4"/>
  <c r="H121" i="4"/>
  <c r="J120" i="4"/>
  <c r="I120" i="4"/>
  <c r="H120" i="4"/>
  <c r="J119" i="4"/>
  <c r="I119" i="4"/>
  <c r="H119" i="4"/>
  <c r="J118" i="4"/>
  <c r="I118" i="4"/>
  <c r="H118" i="4"/>
  <c r="J117" i="4"/>
  <c r="I117" i="4"/>
  <c r="H117" i="4"/>
  <c r="J116" i="4"/>
  <c r="I116" i="4"/>
  <c r="H116" i="4"/>
  <c r="J115" i="4"/>
  <c r="I115" i="4"/>
  <c r="H115" i="4"/>
  <c r="J114" i="4"/>
  <c r="I114" i="4"/>
  <c r="H114" i="4"/>
  <c r="J113" i="4"/>
  <c r="I113" i="4"/>
  <c r="H113" i="4"/>
  <c r="J112" i="4"/>
  <c r="I112" i="4"/>
  <c r="H112" i="4"/>
  <c r="J111" i="4"/>
  <c r="I111" i="4"/>
  <c r="H111" i="4"/>
  <c r="J110" i="4"/>
  <c r="I110" i="4"/>
  <c r="H110" i="4"/>
  <c r="J109" i="4"/>
  <c r="I109" i="4"/>
  <c r="H109" i="4"/>
  <c r="J108" i="4"/>
  <c r="I108" i="4"/>
  <c r="H108" i="4"/>
  <c r="J107" i="4"/>
  <c r="I107" i="4"/>
  <c r="H107" i="4"/>
  <c r="J106" i="4"/>
  <c r="I106" i="4"/>
  <c r="H106" i="4"/>
  <c r="J105" i="4"/>
  <c r="I105" i="4"/>
  <c r="H105" i="4"/>
  <c r="J104" i="4"/>
  <c r="I104" i="4"/>
  <c r="H104" i="4"/>
  <c r="J103" i="4"/>
  <c r="I103" i="4"/>
  <c r="H103" i="4"/>
  <c r="J102" i="4"/>
  <c r="I102" i="4"/>
  <c r="H102" i="4"/>
  <c r="J101" i="4"/>
  <c r="I101" i="4"/>
  <c r="H101" i="4"/>
  <c r="J100" i="4"/>
  <c r="I100" i="4"/>
  <c r="H100" i="4"/>
  <c r="J99" i="4"/>
  <c r="I99" i="4"/>
  <c r="H99" i="4"/>
  <c r="J98" i="4"/>
  <c r="I98" i="4"/>
  <c r="H98" i="4"/>
  <c r="J97" i="4"/>
  <c r="I97" i="4"/>
  <c r="H97" i="4"/>
  <c r="J96" i="4"/>
  <c r="I96" i="4"/>
  <c r="H96" i="4"/>
  <c r="J95" i="4"/>
  <c r="I95" i="4"/>
  <c r="H95" i="4"/>
  <c r="J94" i="4"/>
  <c r="I94" i="4"/>
  <c r="H94" i="4"/>
  <c r="J93" i="4"/>
  <c r="I93" i="4"/>
  <c r="H93" i="4"/>
  <c r="J92" i="4"/>
  <c r="I92" i="4"/>
  <c r="H92" i="4"/>
  <c r="J91" i="4"/>
  <c r="I91" i="4"/>
  <c r="H91" i="4"/>
  <c r="J90" i="4"/>
  <c r="I90" i="4"/>
  <c r="H90" i="4"/>
  <c r="J89" i="4"/>
  <c r="I89" i="4"/>
  <c r="H89" i="4"/>
  <c r="J88" i="4"/>
  <c r="I88" i="4"/>
  <c r="H88" i="4"/>
  <c r="J87" i="4"/>
  <c r="I87" i="4"/>
  <c r="H87" i="4"/>
  <c r="J86" i="4"/>
  <c r="I86" i="4"/>
  <c r="H86" i="4"/>
  <c r="J85" i="4"/>
  <c r="I85" i="4"/>
  <c r="H85" i="4"/>
  <c r="J84" i="4"/>
  <c r="I84" i="4"/>
  <c r="H84" i="4"/>
  <c r="J83" i="4"/>
  <c r="I83" i="4"/>
  <c r="H83" i="4"/>
  <c r="J82" i="4"/>
  <c r="I82" i="4"/>
  <c r="H82" i="4"/>
  <c r="J81" i="4"/>
  <c r="I81" i="4"/>
  <c r="H81" i="4"/>
  <c r="J80" i="4"/>
  <c r="I80" i="4"/>
  <c r="H80" i="4"/>
  <c r="J79" i="4"/>
  <c r="I79" i="4"/>
  <c r="H79" i="4"/>
  <c r="J78" i="4"/>
  <c r="I78" i="4"/>
  <c r="H78" i="4"/>
  <c r="J77" i="4"/>
  <c r="I77" i="4"/>
  <c r="H77" i="4"/>
  <c r="J76" i="4"/>
  <c r="I76" i="4"/>
  <c r="H76" i="4"/>
  <c r="J75" i="4"/>
  <c r="I75" i="4"/>
  <c r="H75" i="4"/>
  <c r="J74" i="4"/>
  <c r="I74" i="4"/>
  <c r="H74" i="4"/>
  <c r="J73" i="4"/>
  <c r="I73" i="4"/>
  <c r="H73" i="4"/>
  <c r="J72" i="4"/>
  <c r="I72" i="4"/>
  <c r="H72" i="4"/>
  <c r="J71" i="4"/>
  <c r="I71" i="4"/>
  <c r="H71" i="4"/>
  <c r="J70" i="4"/>
  <c r="I70" i="4"/>
  <c r="H70" i="4"/>
  <c r="J69" i="4"/>
  <c r="I69" i="4"/>
  <c r="H69" i="4"/>
  <c r="J68" i="4"/>
  <c r="I68" i="4"/>
  <c r="H68" i="4"/>
  <c r="J67" i="4"/>
  <c r="I67" i="4"/>
  <c r="H67" i="4"/>
  <c r="J66" i="4"/>
  <c r="I66" i="4"/>
  <c r="H66" i="4"/>
  <c r="J65" i="4"/>
  <c r="I65" i="4"/>
  <c r="H65" i="4"/>
  <c r="J64" i="4"/>
  <c r="I64" i="4"/>
  <c r="H64" i="4"/>
  <c r="J63" i="4"/>
  <c r="I63" i="4"/>
  <c r="H63" i="4"/>
  <c r="J62" i="4"/>
  <c r="I62" i="4"/>
  <c r="H62" i="4"/>
  <c r="J61" i="4"/>
  <c r="I61" i="4"/>
  <c r="H61" i="4"/>
  <c r="J60" i="4"/>
  <c r="I60" i="4"/>
  <c r="H60" i="4"/>
  <c r="J59" i="4"/>
  <c r="I59" i="4"/>
  <c r="H59" i="4"/>
  <c r="J58" i="4"/>
  <c r="I58" i="4"/>
  <c r="H58" i="4"/>
  <c r="J57" i="4"/>
  <c r="I57" i="4"/>
  <c r="H57" i="4"/>
  <c r="J56" i="4"/>
  <c r="I56" i="4"/>
  <c r="H56" i="4"/>
  <c r="J55" i="4"/>
  <c r="I55" i="4"/>
  <c r="H55" i="4"/>
  <c r="J54" i="4"/>
  <c r="I54" i="4"/>
  <c r="H54" i="4"/>
  <c r="J53" i="4"/>
  <c r="I53" i="4"/>
  <c r="H53" i="4"/>
  <c r="J52" i="4"/>
  <c r="I52" i="4"/>
  <c r="H52" i="4"/>
  <c r="J51" i="4"/>
  <c r="I51" i="4"/>
  <c r="H51" i="4"/>
  <c r="J50" i="4"/>
  <c r="I50" i="4"/>
  <c r="H50" i="4"/>
  <c r="J49" i="4"/>
  <c r="I49" i="4"/>
  <c r="H49" i="4"/>
  <c r="J48" i="4"/>
  <c r="I48" i="4"/>
  <c r="H48" i="4"/>
  <c r="J47" i="4"/>
  <c r="I47" i="4"/>
  <c r="H47" i="4"/>
  <c r="J46" i="4"/>
  <c r="I46" i="4"/>
  <c r="H46" i="4"/>
  <c r="J45" i="4"/>
  <c r="I45" i="4"/>
  <c r="H45" i="4"/>
  <c r="J44" i="4"/>
  <c r="I44" i="4"/>
  <c r="H44" i="4"/>
  <c r="J43" i="4"/>
  <c r="I43" i="4"/>
  <c r="H43" i="4"/>
  <c r="J42" i="4"/>
  <c r="I42" i="4"/>
  <c r="H42" i="4"/>
  <c r="J41" i="4"/>
  <c r="I41" i="4"/>
  <c r="H41" i="4"/>
  <c r="J40" i="4"/>
  <c r="I40" i="4"/>
  <c r="H40" i="4"/>
  <c r="J39" i="4"/>
  <c r="I39" i="4"/>
  <c r="H39" i="4"/>
  <c r="J38" i="4"/>
  <c r="I38" i="4"/>
  <c r="H38" i="4"/>
  <c r="J37" i="4"/>
  <c r="I37" i="4"/>
  <c r="H37" i="4"/>
  <c r="J36" i="4"/>
  <c r="I36" i="4"/>
  <c r="H36" i="4"/>
  <c r="J35" i="4"/>
  <c r="I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B3" i="4" s="1"/>
  <c r="I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G4" i="4"/>
  <c r="G3" i="4"/>
  <c r="K10" i="2"/>
  <c r="G4" i="2"/>
  <c r="G3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10" i="2"/>
  <c r="L11" i="2"/>
  <c r="L12" i="2"/>
  <c r="L13" i="2"/>
  <c r="L14" i="2"/>
  <c r="L15" i="2"/>
  <c r="L16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10" i="2"/>
  <c r="J11" i="2"/>
  <c r="J12" i="2"/>
  <c r="J13" i="2"/>
  <c r="J14" i="2"/>
  <c r="L17" i="2"/>
  <c r="F19" i="46" l="1"/>
  <c r="G19" i="48"/>
  <c r="F19" i="48"/>
  <c r="G126" i="50"/>
  <c r="F102" i="44"/>
  <c r="H19" i="46"/>
  <c r="H19" i="47"/>
  <c r="G6" i="58"/>
  <c r="F142" i="36"/>
  <c r="G145" i="34"/>
  <c r="F102" i="40"/>
  <c r="G158" i="28"/>
  <c r="G64" i="39"/>
  <c r="H158" i="28"/>
  <c r="F4" i="28" s="1"/>
  <c r="G41" i="29"/>
  <c r="F19" i="37"/>
  <c r="F61" i="33"/>
  <c r="G136" i="32"/>
  <c r="G64" i="35"/>
  <c r="G142" i="36"/>
  <c r="G102" i="39"/>
  <c r="F39" i="19"/>
  <c r="F62" i="30"/>
  <c r="G124" i="32"/>
  <c r="H61" i="33"/>
  <c r="G19" i="37"/>
  <c r="H145" i="33"/>
  <c r="G157" i="31"/>
  <c r="G167" i="33"/>
  <c r="F73" i="33"/>
  <c r="F69" i="35"/>
  <c r="E6" i="50"/>
  <c r="F167" i="33"/>
  <c r="G73" i="33"/>
  <c r="E6" i="36"/>
  <c r="H102" i="43"/>
  <c r="H126" i="47"/>
  <c r="E6" i="44"/>
  <c r="G69" i="34"/>
  <c r="F19" i="44"/>
  <c r="F102" i="37"/>
  <c r="H102" i="37"/>
  <c r="H96" i="29"/>
  <c r="G93" i="31"/>
  <c r="F142" i="32"/>
  <c r="G19" i="30"/>
  <c r="H64" i="30"/>
  <c r="H93" i="31"/>
  <c r="F68" i="32"/>
  <c r="F157" i="32"/>
  <c r="G169" i="19"/>
  <c r="F145" i="32"/>
  <c r="E6" i="33"/>
  <c r="G64" i="36"/>
  <c r="H93" i="34"/>
  <c r="H19" i="36"/>
  <c r="F64" i="45"/>
  <c r="E6" i="46"/>
  <c r="F4" i="46"/>
  <c r="E6" i="11"/>
  <c r="F7" i="11" s="1"/>
  <c r="G90" i="29"/>
  <c r="G62" i="30"/>
  <c r="H70" i="30"/>
  <c r="H145" i="32"/>
  <c r="G114" i="33"/>
  <c r="H61" i="34"/>
  <c r="H124" i="34"/>
  <c r="G69" i="35"/>
  <c r="F19" i="35"/>
  <c r="F64" i="36"/>
  <c r="G64" i="40"/>
  <c r="H19" i="30"/>
  <c r="F61" i="31"/>
  <c r="H136" i="32"/>
  <c r="H19" i="38"/>
  <c r="G102" i="44"/>
  <c r="G126" i="47"/>
  <c r="E6" i="9"/>
  <c r="E6" i="17"/>
  <c r="E7" i="17" s="1"/>
  <c r="H143" i="22"/>
  <c r="F96" i="29"/>
  <c r="H145" i="29"/>
  <c r="F64" i="30"/>
  <c r="F98" i="30"/>
  <c r="G70" i="31"/>
  <c r="G98" i="31"/>
  <c r="F127" i="31"/>
  <c r="F64" i="32"/>
  <c r="F114" i="33"/>
  <c r="F100" i="33"/>
  <c r="F124" i="35"/>
  <c r="F61" i="34"/>
  <c r="F4" i="38"/>
  <c r="F64" i="44"/>
  <c r="G127" i="46"/>
  <c r="F127" i="46"/>
  <c r="L6" i="13"/>
  <c r="M4" i="13" s="1"/>
  <c r="E6" i="13" s="1"/>
  <c r="E7" i="13" s="1"/>
  <c r="L6" i="14"/>
  <c r="M4" i="14" s="1"/>
  <c r="E6" i="14" s="1"/>
  <c r="H98" i="31"/>
  <c r="G127" i="31"/>
  <c r="G150" i="31"/>
  <c r="G68" i="32"/>
  <c r="H42" i="33"/>
  <c r="F127" i="39"/>
  <c r="G102" i="40"/>
  <c r="E6" i="47"/>
  <c r="E6" i="49"/>
  <c r="G6" i="54"/>
  <c r="E6" i="28"/>
  <c r="F116" i="38"/>
  <c r="G127" i="38"/>
  <c r="F116" i="40"/>
  <c r="F4" i="44"/>
  <c r="E6" i="45"/>
  <c r="H64" i="45"/>
  <c r="E6" i="48"/>
  <c r="H19" i="53"/>
  <c r="H118" i="32"/>
  <c r="E6" i="8"/>
  <c r="G91" i="29"/>
  <c r="F70" i="30"/>
  <c r="F102" i="30"/>
  <c r="F70" i="31"/>
  <c r="H60" i="31"/>
  <c r="G64" i="31"/>
  <c r="H109" i="32"/>
  <c r="F150" i="33"/>
  <c r="F60" i="33"/>
  <c r="G102" i="33"/>
  <c r="F90" i="34"/>
  <c r="H116" i="34"/>
  <c r="H118" i="34"/>
  <c r="G124" i="34"/>
  <c r="H127" i="38"/>
  <c r="F64" i="40"/>
  <c r="E6" i="7"/>
  <c r="G5" i="4"/>
  <c r="B5" i="4" s="1"/>
  <c r="F41" i="29"/>
  <c r="H104" i="29"/>
  <c r="G102" i="30"/>
  <c r="G145" i="30"/>
  <c r="G60" i="31"/>
  <c r="F150" i="32"/>
  <c r="H109" i="34"/>
  <c r="F142" i="34"/>
  <c r="G19" i="39"/>
  <c r="H69" i="38"/>
  <c r="E6" i="39"/>
  <c r="F19" i="40"/>
  <c r="H126" i="50"/>
  <c r="E6" i="51"/>
  <c r="G139" i="22"/>
  <c r="G5" i="5"/>
  <c r="G6" i="5" s="1"/>
  <c r="G116" i="39"/>
  <c r="G4" i="7"/>
  <c r="L6" i="15"/>
  <c r="M4" i="15" s="1"/>
  <c r="E6" i="15" s="1"/>
  <c r="E7" i="15" s="1"/>
  <c r="L6" i="17"/>
  <c r="M4" i="17" s="1"/>
  <c r="F4" i="18"/>
  <c r="H91" i="29"/>
  <c r="F145" i="29"/>
  <c r="G118" i="31"/>
  <c r="G61" i="31"/>
  <c r="G113" i="31"/>
  <c r="H150" i="31"/>
  <c r="F158" i="31"/>
  <c r="F61" i="32"/>
  <c r="H142" i="32"/>
  <c r="H150" i="32"/>
  <c r="G51" i="33"/>
  <c r="G60" i="33"/>
  <c r="F62" i="33"/>
  <c r="F95" i="33"/>
  <c r="G100" i="33"/>
  <c r="F150" i="34"/>
  <c r="G98" i="34"/>
  <c r="F62" i="35"/>
  <c r="F102" i="36"/>
  <c r="E6" i="34"/>
  <c r="F98" i="34"/>
  <c r="H116" i="36"/>
  <c r="F127" i="37"/>
  <c r="E6" i="38"/>
  <c r="H64" i="38"/>
  <c r="H102" i="38"/>
  <c r="H19" i="43"/>
  <c r="F4" i="51"/>
  <c r="B3" i="5"/>
  <c r="G110" i="22"/>
  <c r="G70" i="22"/>
  <c r="F104" i="29"/>
  <c r="H113" i="31"/>
  <c r="H158" i="31"/>
  <c r="F109" i="32"/>
  <c r="G98" i="32"/>
  <c r="G118" i="32"/>
  <c r="F51" i="33"/>
  <c r="H96" i="33"/>
  <c r="H102" i="33"/>
  <c r="F145" i="34"/>
  <c r="G102" i="36"/>
  <c r="E6" i="37"/>
  <c r="E6" i="42"/>
  <c r="F4" i="42"/>
  <c r="E6" i="43"/>
  <c r="F4" i="9"/>
  <c r="F4" i="11"/>
  <c r="F4" i="12"/>
  <c r="F4" i="13"/>
  <c r="F4" i="21"/>
  <c r="H110" i="22"/>
  <c r="F70" i="22"/>
  <c r="E6" i="29"/>
  <c r="H60" i="30"/>
  <c r="F118" i="30"/>
  <c r="H118" i="31"/>
  <c r="G61" i="32"/>
  <c r="H98" i="32"/>
  <c r="F64" i="35"/>
  <c r="F69" i="34"/>
  <c r="F93" i="34"/>
  <c r="G62" i="35"/>
  <c r="F118" i="35"/>
  <c r="F64" i="39"/>
  <c r="B3" i="6"/>
  <c r="E6" i="10"/>
  <c r="L6" i="12"/>
  <c r="M4" i="12" s="1"/>
  <c r="E6" i="12" s="1"/>
  <c r="F4" i="14"/>
  <c r="E6" i="19"/>
  <c r="H169" i="19"/>
  <c r="H116" i="22"/>
  <c r="F143" i="22"/>
  <c r="H90" i="29"/>
  <c r="E6" i="30"/>
  <c r="G118" i="30"/>
  <c r="G109" i="31"/>
  <c r="F130" i="31"/>
  <c r="G95" i="33"/>
  <c r="G145" i="33"/>
  <c r="H60" i="34"/>
  <c r="H19" i="34"/>
  <c r="G90" i="34"/>
  <c r="G69" i="36"/>
  <c r="F69" i="36"/>
  <c r="G19" i="34"/>
  <c r="F62" i="34"/>
  <c r="G127" i="34"/>
  <c r="G19" i="35"/>
  <c r="G116" i="35"/>
  <c r="F4" i="36"/>
  <c r="H127" i="37"/>
  <c r="F126" i="49"/>
  <c r="G19" i="51"/>
  <c r="H116" i="42"/>
  <c r="F127" i="42"/>
  <c r="G127" i="45"/>
  <c r="F19" i="51"/>
  <c r="G126" i="51"/>
  <c r="E6" i="52"/>
  <c r="L6" i="16"/>
  <c r="M4" i="16" s="1"/>
  <c r="E6" i="16" s="1"/>
  <c r="F4" i="16"/>
  <c r="F60" i="30"/>
  <c r="H130" i="31"/>
  <c r="F28" i="33"/>
  <c r="H90" i="33"/>
  <c r="F169" i="33"/>
  <c r="H28" i="33"/>
  <c r="G60" i="34"/>
  <c r="H116" i="35"/>
  <c r="F116" i="42"/>
  <c r="F64" i="43"/>
  <c r="H19" i="45"/>
  <c r="G102" i="45"/>
  <c r="F4" i="52"/>
  <c r="G5" i="6"/>
  <c r="F4" i="10"/>
  <c r="F4" i="15"/>
  <c r="G6" i="15" s="1"/>
  <c r="F4" i="17"/>
  <c r="E6" i="18"/>
  <c r="G6" i="18" s="1"/>
  <c r="E6" i="21"/>
  <c r="G19" i="31"/>
  <c r="H19" i="32"/>
  <c r="F124" i="32"/>
  <c r="H169" i="33"/>
  <c r="G96" i="33"/>
  <c r="H62" i="34"/>
  <c r="F124" i="36"/>
  <c r="G102" i="34"/>
  <c r="G109" i="34"/>
  <c r="G150" i="34"/>
  <c r="H127" i="35"/>
  <c r="G19" i="36"/>
  <c r="G69" i="39"/>
  <c r="F69" i="39"/>
  <c r="G124" i="37"/>
  <c r="H116" i="39"/>
  <c r="G127" i="44"/>
  <c r="F127" i="44"/>
  <c r="E6" i="40"/>
  <c r="G116" i="40"/>
  <c r="G19" i="43"/>
  <c r="F4" i="43"/>
  <c r="F127" i="45"/>
  <c r="G19" i="47"/>
  <c r="G126" i="49"/>
  <c r="F4" i="50"/>
  <c r="F4" i="8"/>
  <c r="F139" i="22"/>
  <c r="G62" i="32"/>
  <c r="G102" i="32"/>
  <c r="H62" i="33"/>
  <c r="F90" i="33"/>
  <c r="H118" i="35"/>
  <c r="G124" i="35"/>
  <c r="F69" i="37"/>
  <c r="H116" i="37"/>
  <c r="H64" i="43"/>
  <c r="F102" i="43"/>
  <c r="H19" i="44"/>
  <c r="F4" i="45"/>
  <c r="H126" i="48"/>
  <c r="H19" i="49"/>
  <c r="F60" i="22"/>
  <c r="E6" i="31"/>
  <c r="H62" i="32"/>
  <c r="G64" i="32"/>
  <c r="H102" i="32"/>
  <c r="G118" i="34"/>
  <c r="H124" i="36"/>
  <c r="F127" i="36"/>
  <c r="F4" i="37"/>
  <c r="F64" i="37"/>
  <c r="F4" i="39"/>
  <c r="G6" i="39" s="1"/>
  <c r="F4" i="40"/>
  <c r="G127" i="43"/>
  <c r="G64" i="44"/>
  <c r="B3" i="2"/>
  <c r="B5" i="2" s="1"/>
  <c r="E6" i="22"/>
  <c r="F64" i="34"/>
  <c r="F102" i="34"/>
  <c r="G127" i="36"/>
  <c r="H69" i="37"/>
  <c r="H127" i="43"/>
  <c r="F19" i="49"/>
  <c r="E6" i="32"/>
  <c r="H64" i="34"/>
  <c r="E6" i="35"/>
  <c r="F4" i="35"/>
  <c r="H64" i="37"/>
  <c r="F142" i="38"/>
  <c r="F19" i="45"/>
  <c r="F102" i="45"/>
  <c r="F126" i="48"/>
  <c r="G19" i="53"/>
  <c r="K8" i="15"/>
  <c r="G39" i="19"/>
  <c r="H131" i="22"/>
  <c r="H60" i="22"/>
  <c r="F146" i="29"/>
  <c r="H145" i="30"/>
  <c r="F19" i="32"/>
  <c r="G116" i="37"/>
  <c r="F124" i="37"/>
  <c r="H142" i="37"/>
  <c r="G142" i="38"/>
  <c r="F19" i="50"/>
  <c r="F126" i="51"/>
  <c r="F19" i="52"/>
  <c r="F126" i="52"/>
  <c r="G131" i="22"/>
  <c r="G146" i="29"/>
  <c r="F19" i="31"/>
  <c r="F62" i="31"/>
  <c r="H64" i="31"/>
  <c r="F102" i="31"/>
  <c r="F109" i="31"/>
  <c r="F157" i="31"/>
  <c r="G19" i="33"/>
  <c r="F64" i="33"/>
  <c r="H127" i="34"/>
  <c r="G142" i="34"/>
  <c r="F102" i="35"/>
  <c r="H142" i="35"/>
  <c r="F19" i="38"/>
  <c r="F64" i="38"/>
  <c r="F69" i="38"/>
  <c r="F102" i="38"/>
  <c r="G116" i="38"/>
  <c r="H127" i="39"/>
  <c r="F142" i="39"/>
  <c r="H127" i="40"/>
  <c r="F19" i="42"/>
  <c r="F64" i="42"/>
  <c r="G102" i="42"/>
  <c r="G127" i="42"/>
  <c r="G19" i="50"/>
  <c r="G19" i="52"/>
  <c r="G126" i="52"/>
  <c r="F116" i="22"/>
  <c r="G62" i="31"/>
  <c r="G102" i="31"/>
  <c r="F19" i="33"/>
  <c r="G64" i="33"/>
  <c r="G118" i="33"/>
  <c r="G102" i="35"/>
  <c r="F127" i="35"/>
  <c r="F116" i="36"/>
  <c r="F142" i="37"/>
  <c r="G142" i="39"/>
  <c r="F127" i="40"/>
  <c r="G19" i="40"/>
  <c r="G19" i="42"/>
  <c r="G64" i="42"/>
  <c r="H102" i="42"/>
  <c r="F118" i="33"/>
  <c r="G22" i="33"/>
  <c r="F22" i="33"/>
  <c r="G42" i="33"/>
  <c r="F142" i="35"/>
  <c r="F4" i="49"/>
  <c r="F4" i="47"/>
  <c r="F4" i="48"/>
  <c r="G6" i="57"/>
  <c r="G6" i="55"/>
  <c r="E6" i="53"/>
  <c r="G126" i="53"/>
  <c r="H126" i="53"/>
  <c r="F4" i="53" s="1"/>
  <c r="G6" i="50" l="1"/>
  <c r="G6" i="13"/>
  <c r="G6" i="37"/>
  <c r="G6" i="44"/>
  <c r="G6" i="28"/>
  <c r="G6" i="21"/>
  <c r="G6" i="38"/>
  <c r="B5" i="5"/>
  <c r="G6" i="40"/>
  <c r="F4" i="19"/>
  <c r="G6" i="19" s="1"/>
  <c r="G6" i="12"/>
  <c r="G6" i="17"/>
  <c r="G6" i="36"/>
  <c r="G6" i="48"/>
  <c r="H6" i="7"/>
  <c r="F6" i="13"/>
  <c r="B5" i="6"/>
  <c r="G6" i="11"/>
  <c r="F4" i="32"/>
  <c r="G6" i="32" s="1"/>
  <c r="G6" i="14"/>
  <c r="G6" i="9"/>
  <c r="G6" i="46"/>
  <c r="G6" i="43"/>
  <c r="F4" i="30"/>
  <c r="G6" i="30" s="1"/>
  <c r="G6" i="45"/>
  <c r="F4" i="31"/>
  <c r="G6" i="31" s="1"/>
  <c r="G6" i="35"/>
  <c r="G6" i="52"/>
  <c r="G6" i="42"/>
  <c r="F4" i="29"/>
  <c r="G6" i="29" s="1"/>
  <c r="F4" i="33"/>
  <c r="G6" i="33" s="1"/>
  <c r="G6" i="47"/>
  <c r="F4" i="22"/>
  <c r="G6" i="22" s="1"/>
  <c r="G6" i="51"/>
  <c r="G6" i="49"/>
  <c r="F4" i="34"/>
  <c r="G6" i="34" s="1"/>
  <c r="G6" i="8"/>
  <c r="G6" i="16"/>
  <c r="G6" i="10"/>
  <c r="G6" i="53"/>
</calcChain>
</file>

<file path=xl/sharedStrings.xml><?xml version="1.0" encoding="utf-8"?>
<sst xmlns="http://schemas.openxmlformats.org/spreadsheetml/2006/main" count="56498" uniqueCount="262">
  <si>
    <t>Capacidad de producción semanal</t>
  </si>
  <si>
    <t xml:space="preserve">Turno </t>
  </si>
  <si>
    <t xml:space="preserve">Personal disponible </t>
  </si>
  <si>
    <t>Horas por turno</t>
  </si>
  <si>
    <t>Días trabajados</t>
  </si>
  <si>
    <t>Total de horas disponibles</t>
  </si>
  <si>
    <t>Total de horas necesarias</t>
  </si>
  <si>
    <t>8.5</t>
  </si>
  <si>
    <t>Total</t>
  </si>
  <si>
    <t>Diferencia</t>
  </si>
  <si>
    <t>No Parte</t>
  </si>
  <si>
    <t>Estandar de:</t>
  </si>
  <si>
    <t>Cantidad de wo</t>
  </si>
  <si>
    <t>Horas necesarias por:</t>
  </si>
  <si>
    <t>1 persona</t>
  </si>
  <si>
    <t>2 personas</t>
  </si>
  <si>
    <t>3 personas</t>
  </si>
  <si>
    <t>E-C-249-8</t>
  </si>
  <si>
    <t xml:space="preserve"> </t>
  </si>
  <si>
    <t>E-C4-1</t>
  </si>
  <si>
    <t>E-C4-2</t>
  </si>
  <si>
    <t>E-C4-3</t>
  </si>
  <si>
    <t xml:space="preserve">E-C4-4 </t>
  </si>
  <si>
    <t>E-C4-5</t>
  </si>
  <si>
    <t>-</t>
  </si>
  <si>
    <t>E-CL-249-8B</t>
  </si>
  <si>
    <t>N/A</t>
  </si>
  <si>
    <t>H-BML-122-10</t>
  </si>
  <si>
    <t>H-BML-124-10</t>
  </si>
  <si>
    <t>H-BML-224-10</t>
  </si>
  <si>
    <t>H-BML-322-10</t>
  </si>
  <si>
    <t>H-BML-324-10</t>
  </si>
  <si>
    <t>H-BML-424-10</t>
  </si>
  <si>
    <t>H-BML-B124-10</t>
  </si>
  <si>
    <t>H-BML-B324-10</t>
  </si>
  <si>
    <t>H-BML-B424-10</t>
  </si>
  <si>
    <t xml:space="preserve">H-C-001*** </t>
  </si>
  <si>
    <t>H-C-075</t>
  </si>
  <si>
    <t>H-C-1</t>
  </si>
  <si>
    <t>H-C-11</t>
  </si>
  <si>
    <t>H-C-112</t>
  </si>
  <si>
    <t>H-C-2</t>
  </si>
  <si>
    <t>H-C-22</t>
  </si>
  <si>
    <t>H-C-2-2</t>
  </si>
  <si>
    <t>H-C-249-1</t>
  </si>
  <si>
    <t>H-C-3</t>
  </si>
  <si>
    <t>H-C-3-2</t>
  </si>
  <si>
    <t>H-C-4</t>
  </si>
  <si>
    <t>H-C4-1</t>
  </si>
  <si>
    <t>H-C4-2</t>
  </si>
  <si>
    <t>H-C4-3</t>
  </si>
  <si>
    <t>H-C4-4</t>
  </si>
  <si>
    <t>H-C4-7</t>
  </si>
  <si>
    <t>H-C4-8</t>
  </si>
  <si>
    <t>H-C-5</t>
  </si>
  <si>
    <t>H-C5-20</t>
  </si>
  <si>
    <t>H-C5-22</t>
  </si>
  <si>
    <t>H-C5-5</t>
  </si>
  <si>
    <t>H-C5-6</t>
  </si>
  <si>
    <t>H-C5-7</t>
  </si>
  <si>
    <t>H-C5-8</t>
  </si>
  <si>
    <t>H-C-6</t>
  </si>
  <si>
    <t>H-C-7</t>
  </si>
  <si>
    <t>H-CB-713T</t>
  </si>
  <si>
    <t>H-CL-13-5</t>
  </si>
  <si>
    <t>H-CL-181-3222-9</t>
  </si>
  <si>
    <t>H-CL-181-3222-Y C/G</t>
  </si>
  <si>
    <t>H-CL-181-3222-Y S/G</t>
  </si>
  <si>
    <t>H-CL-181-3222-YY</t>
  </si>
  <si>
    <t>H-CR-436-36</t>
  </si>
  <si>
    <t>H-CR-436-37</t>
  </si>
  <si>
    <t>H-CR-436-38</t>
  </si>
  <si>
    <t>H-HC-1</t>
  </si>
  <si>
    <t>H-HC-2</t>
  </si>
  <si>
    <t>H-HC-2-96</t>
  </si>
  <si>
    <t>H-HC-2-0-H</t>
  </si>
  <si>
    <t>H-HC-3-96</t>
  </si>
  <si>
    <t>H-HC-3</t>
  </si>
  <si>
    <t>H-HC-5</t>
  </si>
  <si>
    <t xml:space="preserve">H-HC-5*** </t>
  </si>
  <si>
    <t>H-HCB-106N-96</t>
  </si>
  <si>
    <t>H-HCB-206N-96</t>
  </si>
  <si>
    <t>H-HCB-306N-96</t>
  </si>
  <si>
    <t>H-HCB-506N-96</t>
  </si>
  <si>
    <t>H-HCB-612N</t>
  </si>
  <si>
    <t>H-HCB-612T</t>
  </si>
  <si>
    <t>H-HCL-7-96</t>
  </si>
  <si>
    <t>H-HCL-8-96</t>
  </si>
  <si>
    <t>H-HML-18-90</t>
  </si>
  <si>
    <t>H-HML-6-95</t>
  </si>
  <si>
    <t>H-HML-7-95</t>
  </si>
  <si>
    <t>H-HML-8-95</t>
  </si>
  <si>
    <t>H-HML-9-95</t>
  </si>
  <si>
    <t>H-I-1</t>
  </si>
  <si>
    <t>H-I-2</t>
  </si>
  <si>
    <t>H-I-3</t>
  </si>
  <si>
    <t>H-IB-350-B6B</t>
  </si>
  <si>
    <t>H-ID-43</t>
  </si>
  <si>
    <t>H-M-1</t>
  </si>
  <si>
    <t>H-M-1-05</t>
  </si>
  <si>
    <t>H-M-2 MESA</t>
  </si>
  <si>
    <t>H-M-2 MAQ</t>
  </si>
  <si>
    <t>H-M-2-05</t>
  </si>
  <si>
    <t>H-M-3 ( Mesa)</t>
  </si>
  <si>
    <t>H-M-3 ( Maq)</t>
  </si>
  <si>
    <t>H-M-3-05</t>
  </si>
  <si>
    <t>H-M-4</t>
  </si>
  <si>
    <t>H-M-4-05</t>
  </si>
  <si>
    <t>H-M-5</t>
  </si>
  <si>
    <t>H-MB-10</t>
  </si>
  <si>
    <t>H-MB-101N 10"</t>
  </si>
  <si>
    <t>H-MB-101S 10"</t>
  </si>
  <si>
    <t>H-MB-101T 10"</t>
  </si>
  <si>
    <t>H-MB-2</t>
  </si>
  <si>
    <t>H-MB-201N  10"</t>
  </si>
  <si>
    <t>H-MB-201S 10"</t>
  </si>
  <si>
    <t>H-MB-201T 10"</t>
  </si>
  <si>
    <t>H-MB-206T</t>
  </si>
  <si>
    <t>H-MB-301N</t>
  </si>
  <si>
    <t>H-MB-301S 10"</t>
  </si>
  <si>
    <t>*</t>
  </si>
  <si>
    <t>H-MB-301T 10"</t>
  </si>
  <si>
    <t>H-MB-306N-A</t>
  </si>
  <si>
    <t>H-MB-306T</t>
  </si>
  <si>
    <t>H-MB-401-N</t>
  </si>
  <si>
    <t xml:space="preserve">H-MB-401T </t>
  </si>
  <si>
    <t>H-MB-406N-A</t>
  </si>
  <si>
    <t>H-MB-501N</t>
  </si>
  <si>
    <t>H-MB-501S</t>
  </si>
  <si>
    <t>H-MB-501T</t>
  </si>
  <si>
    <t>H-MB-506N-A</t>
  </si>
  <si>
    <t>H-MBL-322-10</t>
  </si>
  <si>
    <t>H-ML-1</t>
  </si>
  <si>
    <t>H-ML-10</t>
  </si>
  <si>
    <t>H-ML-10-9</t>
  </si>
  <si>
    <t>H-ML-11</t>
  </si>
  <si>
    <t>H-ML-12</t>
  </si>
  <si>
    <t>H-ML-13</t>
  </si>
  <si>
    <t>H-ML-14</t>
  </si>
  <si>
    <t>H-ML-15</t>
  </si>
  <si>
    <t>H-ML-16</t>
  </si>
  <si>
    <t>H-ML-17</t>
  </si>
  <si>
    <t>H-ML-17-9</t>
  </si>
  <si>
    <t>H-ML-18</t>
  </si>
  <si>
    <t>H-ML-19</t>
  </si>
  <si>
    <t>H-ML-2</t>
  </si>
  <si>
    <t>H-ML-20</t>
  </si>
  <si>
    <t>H-ML-3 ( Mesa)</t>
  </si>
  <si>
    <t>H-ML-3  ( Maq)</t>
  </si>
  <si>
    <t>H-ML-3-0</t>
  </si>
  <si>
    <t>H-ML-3-5</t>
  </si>
  <si>
    <t>H-ML-4</t>
  </si>
  <si>
    <t>H-ML-5</t>
  </si>
  <si>
    <t>H-ML-6</t>
  </si>
  <si>
    <t>H-ML-7</t>
  </si>
  <si>
    <t>H-ML-7-5</t>
  </si>
  <si>
    <t>H-ML-7-9</t>
  </si>
  <si>
    <t>H-ML-7-94</t>
  </si>
  <si>
    <t>H-ML-7-97</t>
  </si>
  <si>
    <t>H-ML-8</t>
  </si>
  <si>
    <t>H-ML-8-3</t>
  </si>
  <si>
    <t>H-ML-8-5</t>
  </si>
  <si>
    <t>H-ML-8-6</t>
  </si>
  <si>
    <t>H-ML-8-9</t>
  </si>
  <si>
    <t>H-ML-8-93</t>
  </si>
  <si>
    <t>H-ML-8-94</t>
  </si>
  <si>
    <t>H-ML-8-93-01</t>
  </si>
  <si>
    <t>H-ML-9</t>
  </si>
  <si>
    <t>H-ML-9-5</t>
  </si>
  <si>
    <t>L-C-1</t>
  </si>
  <si>
    <t>L-C-112-01</t>
  </si>
  <si>
    <t>L-C-2-1</t>
  </si>
  <si>
    <t>L-C-2 MESA</t>
  </si>
  <si>
    <t>L-C-2 MAQ</t>
  </si>
  <si>
    <t>L-C-3 MESA</t>
  </si>
  <si>
    <t>L-C-3  MAQ</t>
  </si>
  <si>
    <t>L-C-4</t>
  </si>
  <si>
    <t>L-C-5</t>
  </si>
  <si>
    <t>L-C-6</t>
  </si>
  <si>
    <t>L-C-7</t>
  </si>
  <si>
    <t>L-CL-4</t>
  </si>
  <si>
    <t>L-CL-5.5-02</t>
  </si>
  <si>
    <t>L-CL-5-02</t>
  </si>
  <si>
    <t>L-CL-6-5-01</t>
  </si>
  <si>
    <t>L-CL-8</t>
  </si>
  <si>
    <t>TH-C-2-85</t>
  </si>
  <si>
    <t>TH-C-3-85</t>
  </si>
  <si>
    <t>TH-CB-206N-85</t>
  </si>
  <si>
    <t>TH-CL-9-85</t>
  </si>
  <si>
    <t>TH-CR-436-43</t>
  </si>
  <si>
    <t>19</t>
  </si>
  <si>
    <t>4 nuevas/ conte 2</t>
  </si>
  <si>
    <t>1 nuevo/ no se conto</t>
  </si>
  <si>
    <t>16</t>
  </si>
  <si>
    <t>13</t>
  </si>
  <si>
    <t>14</t>
  </si>
  <si>
    <t>24</t>
  </si>
  <si>
    <t>Nuevas</t>
  </si>
  <si>
    <t>Hrs x turno</t>
  </si>
  <si>
    <t xml:space="preserve">total de horas </t>
  </si>
  <si>
    <t>Capacidad al 50%</t>
  </si>
  <si>
    <t>Incapacidad</t>
  </si>
  <si>
    <t>-8.5</t>
  </si>
  <si>
    <t>85</t>
  </si>
  <si>
    <t>17</t>
  </si>
  <si>
    <t>15</t>
  </si>
  <si>
    <t>2 preensamble 2t</t>
  </si>
  <si>
    <t>Horal reales</t>
  </si>
  <si>
    <t>Total de horas</t>
  </si>
  <si>
    <t>Permisos</t>
  </si>
  <si>
    <t>T2</t>
  </si>
  <si>
    <t>T1</t>
  </si>
  <si>
    <t>Programado</t>
  </si>
  <si>
    <t># Personas</t>
  </si>
  <si>
    <t>Horas reales</t>
  </si>
  <si>
    <t>enviado</t>
  </si>
  <si>
    <t>programado</t>
  </si>
  <si>
    <t>Horas necesarias</t>
  </si>
  <si>
    <t>reales</t>
  </si>
  <si>
    <t>Turno 1</t>
  </si>
  <si>
    <t>Turno 2</t>
  </si>
  <si>
    <t>total</t>
  </si>
  <si>
    <t xml:space="preserve">horas programadas </t>
  </si>
  <si>
    <t>horas reales</t>
  </si>
  <si>
    <t>diferencia</t>
  </si>
  <si>
    <t>1</t>
  </si>
  <si>
    <t>22</t>
  </si>
  <si>
    <t>8/ conte 4</t>
  </si>
  <si>
    <t>8/ conte 5</t>
  </si>
  <si>
    <t>Se  queda</t>
  </si>
  <si>
    <t>Se queda</t>
  </si>
  <si>
    <t>Ya esta listo</t>
  </si>
  <si>
    <t>Solo 30K</t>
  </si>
  <si>
    <t>21</t>
  </si>
  <si>
    <t>6 conte 4</t>
  </si>
  <si>
    <t>10 conte 5</t>
  </si>
  <si>
    <t>26</t>
  </si>
  <si>
    <t>27</t>
  </si>
  <si>
    <t>36</t>
  </si>
  <si>
    <t>33</t>
  </si>
  <si>
    <t>31</t>
  </si>
  <si>
    <t>32</t>
  </si>
  <si>
    <t>29</t>
  </si>
  <si>
    <t>23</t>
  </si>
  <si>
    <t>30</t>
  </si>
  <si>
    <t>17 y 4 nuevas</t>
  </si>
  <si>
    <t>6 y 1 nueva</t>
  </si>
  <si>
    <t>25</t>
  </si>
  <si>
    <t>5 nuevos</t>
  </si>
  <si>
    <t>1 nueva</t>
  </si>
  <si>
    <t>H-MB-3</t>
  </si>
  <si>
    <t>Capacidad de Producción Semanal</t>
  </si>
  <si>
    <t>H-MB-506T</t>
  </si>
  <si>
    <t>H-HML-7-92</t>
  </si>
  <si>
    <t>H-HML-7-6</t>
  </si>
  <si>
    <t>H-MB-1</t>
  </si>
  <si>
    <t>H-MB-9</t>
  </si>
  <si>
    <t>H-ML-7-92</t>
  </si>
  <si>
    <t>H-MB-7</t>
  </si>
  <si>
    <t>H-MB-206N</t>
  </si>
  <si>
    <t>H-MB-8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</si>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</sst>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#,##0;[Red]#,##0"/>
    <numFmt numFmtId="167" formatCode="#,##0.0;[Red]#,##0.0"/>
    <numFmt numFmtId="168" formatCode="0.0;[Red]0.0"/>
    <numFmt numFmtId="169" formatCode="_-* #,##0_-;\-* #,##0_-;_-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 applyNumberFormat="0" applyFont="0" applyBorder="0" applyProtection="0"/>
  </cellStyleXfs>
  <cellXfs count="201">
    <xf numFmtId="0" fontId="0" fillId="0" borderId="0" xfId="0"/>
    <xf numFmtId="49" fontId="4" fillId="0" borderId="0" xfId="2" applyNumberFormat="1" applyFont="1" applyAlignment="1" applyProtection="1">
      <alignment horizontal="center" vertical="center"/>
      <protection locked="0"/>
    </xf>
    <xf numFmtId="49" fontId="4" fillId="0" borderId="0" xfId="2" applyNumberFormat="1" applyFont="1" applyAlignment="1" applyProtection="1">
      <alignment horizontal="center"/>
      <protection locked="0"/>
    </xf>
    <xf numFmtId="49" fontId="4" fillId="0" borderId="0" xfId="2" applyNumberFormat="1" applyFont="1" applyProtection="1">
      <protection locked="0"/>
    </xf>
    <xf numFmtId="165" fontId="4" fillId="0" borderId="0" xfId="3" applyNumberFormat="1" applyFont="1" applyFill="1" applyAlignment="1" applyProtection="1">
      <protection locked="0"/>
    </xf>
    <xf numFmtId="0" fontId="0" fillId="2" borderId="0" xfId="0" applyFill="1"/>
    <xf numFmtId="0" fontId="6" fillId="2" borderId="0" xfId="4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6" fillId="2" borderId="0" xfId="4" applyNumberFormat="1" applyFont="1" applyFill="1" applyBorder="1" applyAlignment="1">
      <alignment horizontal="center" vertical="center"/>
    </xf>
    <xf numFmtId="0" fontId="0" fillId="3" borderId="0" xfId="0" applyFill="1"/>
    <xf numFmtId="0" fontId="6" fillId="3" borderId="0" xfId="4" applyFont="1" applyFill="1" applyBorder="1" applyAlignment="1">
      <alignment horizontal="center" vertical="center"/>
    </xf>
    <xf numFmtId="0" fontId="7" fillId="3" borderId="0" xfId="4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6" fillId="3" borderId="0" xfId="4" applyNumberFormat="1" applyFont="1" applyFill="1" applyBorder="1" applyAlignment="1">
      <alignment horizontal="center" vertical="center"/>
    </xf>
    <xf numFmtId="0" fontId="0" fillId="4" borderId="0" xfId="0" applyFill="1"/>
    <xf numFmtId="0" fontId="6" fillId="4" borderId="0" xfId="4" applyFont="1" applyFill="1" applyBorder="1" applyAlignment="1">
      <alignment horizontal="center" vertical="center"/>
    </xf>
    <xf numFmtId="3" fontId="6" fillId="4" borderId="0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6" fontId="8" fillId="0" borderId="0" xfId="0" applyNumberFormat="1" applyFont="1" applyAlignment="1">
      <alignment horizontal="center" vertical="center"/>
    </xf>
    <xf numFmtId="166" fontId="10" fillId="0" borderId="0" xfId="4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0" borderId="0" xfId="4" applyFont="1" applyBorder="1" applyAlignment="1">
      <alignment horizontal="center"/>
    </xf>
    <xf numFmtId="3" fontId="4" fillId="0" borderId="0" xfId="3" applyNumberFormat="1" applyFont="1" applyFill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center" wrapText="1"/>
      <protection locked="0"/>
    </xf>
    <xf numFmtId="3" fontId="4" fillId="0" borderId="0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0" xfId="3" applyNumberFormat="1" applyFont="1" applyFill="1" applyBorder="1" applyProtection="1">
      <protection locked="0"/>
    </xf>
    <xf numFmtId="165" fontId="11" fillId="0" borderId="1" xfId="3" applyNumberFormat="1" applyFont="1" applyFill="1" applyBorder="1" applyProtection="1">
      <protection locked="0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/>
    <xf numFmtId="0" fontId="13" fillId="0" borderId="0" xfId="0" applyFont="1"/>
    <xf numFmtId="0" fontId="14" fillId="3" borderId="0" xfId="0" applyFont="1" applyFill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65" fontId="3" fillId="0" borderId="0" xfId="1" applyNumberFormat="1" applyFont="1" applyFill="1" applyBorder="1" applyAlignment="1" applyProtection="1">
      <alignment horizontal="center" vertical="center" wrapText="1"/>
      <protection locked="0"/>
    </xf>
    <xf numFmtId="165" fontId="11" fillId="0" borderId="0" xfId="3" applyNumberFormat="1" applyFont="1" applyFill="1" applyBorder="1" applyProtection="1">
      <protection locked="0"/>
    </xf>
    <xf numFmtId="164" fontId="0" fillId="0" borderId="0" xfId="0" applyNumberFormat="1"/>
    <xf numFmtId="166" fontId="13" fillId="0" borderId="0" xfId="0" applyNumberFormat="1" applyFont="1"/>
    <xf numFmtId="164" fontId="13" fillId="0" borderId="0" xfId="0" applyNumberFormat="1" applyFont="1"/>
    <xf numFmtId="0" fontId="8" fillId="0" borderId="0" xfId="0" applyFont="1"/>
    <xf numFmtId="0" fontId="4" fillId="0" borderId="6" xfId="2" applyFont="1" applyBorder="1" applyAlignment="1" applyProtection="1">
      <alignment horizontal="center" wrapText="1"/>
      <protection locked="0"/>
    </xf>
    <xf numFmtId="3" fontId="4" fillId="0" borderId="0" xfId="3" applyNumberFormat="1" applyFont="1" applyFill="1" applyBorder="1" applyAlignment="1" applyProtection="1">
      <alignment horizontal="center" vertical="center"/>
      <protection locked="0"/>
    </xf>
    <xf numFmtId="0" fontId="4" fillId="0" borderId="8" xfId="2" applyFont="1" applyBorder="1" applyAlignment="1" applyProtection="1">
      <alignment horizontal="center" wrapText="1"/>
      <protection locked="0"/>
    </xf>
    <xf numFmtId="0" fontId="4" fillId="0" borderId="11" xfId="2" applyFont="1" applyBorder="1" applyAlignment="1" applyProtection="1">
      <alignment horizontal="center" wrapText="1"/>
      <protection locked="0"/>
    </xf>
    <xf numFmtId="3" fontId="4" fillId="0" borderId="11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3" xfId="3" applyNumberFormat="1" applyFont="1" applyFill="1" applyBorder="1" applyAlignment="1" applyProtection="1">
      <alignment horizontal="center" vertical="center"/>
      <protection locked="0"/>
    </xf>
    <xf numFmtId="165" fontId="3" fillId="0" borderId="9" xfId="3" applyNumberFormat="1" applyFont="1" applyFill="1" applyBorder="1" applyAlignment="1" applyProtection="1">
      <alignment horizontal="center" vertical="center"/>
      <protection locked="0"/>
    </xf>
    <xf numFmtId="165" fontId="3" fillId="6" borderId="9" xfId="3" applyNumberFormat="1" applyFont="1" applyFill="1" applyBorder="1" applyAlignment="1" applyProtection="1">
      <alignment horizontal="center" vertical="center"/>
      <protection locked="0"/>
    </xf>
    <xf numFmtId="165" fontId="16" fillId="7" borderId="12" xfId="0" applyNumberFormat="1" applyFont="1" applyFill="1" applyBorder="1"/>
    <xf numFmtId="0" fontId="0" fillId="7" borderId="13" xfId="0" applyFill="1" applyBorder="1" applyAlignment="1">
      <alignment horizontal="right"/>
    </xf>
    <xf numFmtId="0" fontId="18" fillId="0" borderId="0" xfId="0" applyFont="1" applyAlignment="1">
      <alignment horizontal="center" vertical="center"/>
    </xf>
    <xf numFmtId="165" fontId="3" fillId="0" borderId="0" xfId="3" applyNumberFormat="1" applyFont="1" applyFill="1" applyBorder="1" applyAlignment="1" applyProtection="1">
      <alignment horizontal="center" vertical="center"/>
      <protection locked="0"/>
    </xf>
    <xf numFmtId="165" fontId="16" fillId="0" borderId="0" xfId="0" applyNumberFormat="1" applyFont="1"/>
    <xf numFmtId="0" fontId="0" fillId="0" borderId="0" xfId="0" applyAlignment="1">
      <alignment horizontal="right"/>
    </xf>
    <xf numFmtId="166" fontId="9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0" fontId="13" fillId="6" borderId="0" xfId="0" applyFont="1" applyFill="1"/>
    <xf numFmtId="0" fontId="8" fillId="0" borderId="0" xfId="0" applyFont="1" applyAlignment="1">
      <alignment horizontal="center"/>
    </xf>
    <xf numFmtId="166" fontId="15" fillId="6" borderId="0" xfId="0" applyNumberFormat="1" applyFont="1" applyFill="1" applyAlignment="1">
      <alignment horizontal="center" vertical="center"/>
    </xf>
    <xf numFmtId="3" fontId="4" fillId="0" borderId="15" xfId="3" applyNumberFormat="1" applyFont="1" applyFill="1" applyBorder="1" applyAlignment="1" applyProtection="1">
      <alignment horizontal="center" vertical="center"/>
      <protection locked="0"/>
    </xf>
    <xf numFmtId="165" fontId="3" fillId="0" borderId="15" xfId="3" applyNumberFormat="1" applyFont="1" applyFill="1" applyBorder="1" applyAlignment="1" applyProtection="1">
      <alignment horizontal="center" vertical="center"/>
      <protection locked="0"/>
    </xf>
    <xf numFmtId="0" fontId="4" fillId="0" borderId="17" xfId="2" applyFont="1" applyBorder="1" applyAlignment="1" applyProtection="1">
      <alignment horizontal="center" wrapText="1"/>
      <protection locked="0"/>
    </xf>
    <xf numFmtId="3" fontId="4" fillId="0" borderId="17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17" xfId="3" applyNumberFormat="1" applyFont="1" applyFill="1" applyBorder="1" applyAlignment="1" applyProtection="1">
      <alignment horizontal="center" vertical="center"/>
      <protection locked="0"/>
    </xf>
    <xf numFmtId="0" fontId="0" fillId="7" borderId="13" xfId="0" applyFill="1" applyBorder="1" applyAlignment="1">
      <alignment horizontal="right" vertical="top"/>
    </xf>
    <xf numFmtId="49" fontId="4" fillId="0" borderId="15" xfId="2" applyNumberFormat="1" applyFont="1" applyBorder="1" applyAlignment="1" applyProtection="1">
      <alignment horizontal="center" vertical="center"/>
      <protection locked="0"/>
    </xf>
    <xf numFmtId="0" fontId="6" fillId="8" borderId="0" xfId="4" applyFont="1" applyFill="1" applyBorder="1" applyAlignment="1">
      <alignment horizontal="center" vertical="center"/>
    </xf>
    <xf numFmtId="3" fontId="6" fillId="8" borderId="0" xfId="4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8" fillId="8" borderId="0" xfId="0" applyFont="1" applyFill="1" applyAlignment="1">
      <alignment horizontal="center" vertical="center"/>
    </xf>
    <xf numFmtId="0" fontId="10" fillId="0" borderId="0" xfId="4" applyFont="1" applyBorder="1" applyAlignment="1">
      <alignment horizontal="center"/>
    </xf>
    <xf numFmtId="165" fontId="3" fillId="0" borderId="4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6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6" xfId="3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15" fillId="0" borderId="15" xfId="2" applyFont="1" applyBorder="1" applyAlignment="1" applyProtection="1">
      <alignment horizontal="center" wrapText="1"/>
      <protection locked="0"/>
    </xf>
    <xf numFmtId="0" fontId="15" fillId="0" borderId="17" xfId="2" applyFont="1" applyBorder="1" applyAlignment="1" applyProtection="1">
      <alignment horizontal="center" wrapText="1"/>
      <protection locked="0"/>
    </xf>
    <xf numFmtId="0" fontId="8" fillId="9" borderId="0" xfId="0" applyFont="1" applyFill="1"/>
    <xf numFmtId="166" fontId="8" fillId="9" borderId="0" xfId="0" applyNumberFormat="1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167" fontId="18" fillId="6" borderId="0" xfId="0" applyNumberFormat="1" applyFont="1" applyFill="1" applyAlignment="1">
      <alignment horizontal="center" vertical="center"/>
    </xf>
    <xf numFmtId="168" fontId="18" fillId="6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0" fillId="3" borderId="0" xfId="0" applyFont="1" applyFill="1"/>
    <xf numFmtId="3" fontId="23" fillId="2" borderId="0" xfId="4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5" fillId="3" borderId="0" xfId="4" applyFont="1" applyFill="1" applyBorder="1" applyAlignment="1">
      <alignment horizontal="center" vertical="center"/>
    </xf>
    <xf numFmtId="165" fontId="16" fillId="7" borderId="12" xfId="0" applyNumberFormat="1" applyFont="1" applyFill="1" applyBorder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169" fontId="0" fillId="0" borderId="0" xfId="0" applyNumberFormat="1"/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6" xfId="0" applyFill="1" applyBorder="1" applyAlignment="1">
      <alignment vertical="center"/>
    </xf>
    <xf numFmtId="0" fontId="23" fillId="8" borderId="0" xfId="4" applyFont="1" applyFill="1" applyBorder="1" applyAlignment="1">
      <alignment horizontal="center" vertical="center"/>
    </xf>
    <xf numFmtId="0" fontId="23" fillId="3" borderId="0" xfId="4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165" fontId="16" fillId="7" borderId="0" xfId="0" applyNumberFormat="1" applyFont="1" applyFill="1" applyAlignment="1">
      <alignment horizontal="left" vertical="center"/>
    </xf>
    <xf numFmtId="0" fontId="0" fillId="7" borderId="0" xfId="0" applyFill="1" applyAlignment="1">
      <alignment horizontal="right" vertical="top"/>
    </xf>
    <xf numFmtId="49" fontId="0" fillId="0" borderId="0" xfId="0" applyNumberFormat="1" applyAlignment="1">
      <alignment horizontal="center" vertical="center"/>
    </xf>
    <xf numFmtId="165" fontId="16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top"/>
    </xf>
    <xf numFmtId="0" fontId="28" fillId="0" borderId="0" xfId="4" applyFont="1" applyAlignment="1">
      <alignment horizontal="center"/>
    </xf>
    <xf numFmtId="0" fontId="8" fillId="6" borderId="0" xfId="0" applyFont="1" applyFill="1" applyAlignment="1">
      <alignment horizontal="center"/>
    </xf>
    <xf numFmtId="0" fontId="23" fillId="2" borderId="0" xfId="4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0" fillId="6" borderId="0" xfId="4" applyFont="1" applyFill="1" applyBorder="1" applyAlignment="1">
      <alignment horizontal="center"/>
    </xf>
    <xf numFmtId="0" fontId="10" fillId="7" borderId="0" xfId="4" applyFont="1" applyFill="1" applyBorder="1" applyAlignment="1">
      <alignment horizontal="center"/>
    </xf>
    <xf numFmtId="0" fontId="12" fillId="0" borderId="0" xfId="4" applyFont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29" fillId="2" borderId="0" xfId="4" applyFont="1" applyFill="1" applyBorder="1" applyAlignment="1">
      <alignment horizontal="center" vertical="center"/>
    </xf>
    <xf numFmtId="0" fontId="29" fillId="8" borderId="0" xfId="4" applyFont="1" applyFill="1" applyBorder="1" applyAlignment="1">
      <alignment horizontal="center" vertical="center"/>
    </xf>
    <xf numFmtId="3" fontId="29" fillId="2" borderId="0" xfId="4" applyNumberFormat="1" applyFont="1" applyFill="1" applyBorder="1" applyAlignment="1">
      <alignment horizontal="center" vertical="center"/>
    </xf>
    <xf numFmtId="3" fontId="29" fillId="8" borderId="0" xfId="4" applyNumberFormat="1" applyFont="1" applyFill="1" applyBorder="1" applyAlignment="1">
      <alignment horizontal="center" vertical="center"/>
    </xf>
    <xf numFmtId="0" fontId="10" fillId="11" borderId="0" xfId="4" applyFont="1" applyFill="1" applyBorder="1" applyAlignment="1">
      <alignment horizontal="center"/>
    </xf>
    <xf numFmtId="0" fontId="14" fillId="0" borderId="0" xfId="0" applyFont="1"/>
    <xf numFmtId="0" fontId="22" fillId="0" borderId="0" xfId="0" applyFont="1"/>
    <xf numFmtId="3" fontId="30" fillId="2" borderId="0" xfId="4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6" fontId="8" fillId="6" borderId="0" xfId="0" applyNumberFormat="1" applyFont="1" applyFill="1" applyAlignment="1">
      <alignment horizontal="center" vertical="center"/>
    </xf>
    <xf numFmtId="0" fontId="31" fillId="6" borderId="18" xfId="0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1" fontId="4" fillId="0" borderId="1" xfId="2" applyNumberFormat="1" applyFont="1" applyBorder="1" applyAlignment="1" applyProtection="1">
      <alignment horizontal="center" vertical="center"/>
      <protection locked="0"/>
    </xf>
    <xf numFmtId="0" fontId="15" fillId="0" borderId="1" xfId="2" applyFont="1" applyBorder="1" applyAlignment="1" applyProtection="1">
      <alignment horizontal="center" wrapText="1"/>
      <protection locked="0"/>
    </xf>
    <xf numFmtId="49" fontId="4" fillId="6" borderId="1" xfId="2" applyNumberFormat="1" applyFont="1" applyFill="1" applyBorder="1" applyAlignment="1" applyProtection="1">
      <alignment horizontal="center" vertical="center"/>
      <protection locked="0"/>
    </xf>
    <xf numFmtId="3" fontId="4" fillId="0" borderId="1" xfId="3" applyNumberFormat="1" applyFont="1" applyFill="1" applyBorder="1" applyAlignment="1" applyProtection="1">
      <alignment horizontal="center" vertical="center"/>
      <protection locked="0"/>
    </xf>
    <xf numFmtId="165" fontId="3" fillId="0" borderId="1" xfId="3" applyNumberFormat="1" applyFont="1" applyFill="1" applyBorder="1" applyAlignment="1" applyProtection="1">
      <alignment horizontal="center" vertical="center"/>
      <protection locked="0"/>
    </xf>
    <xf numFmtId="0" fontId="4" fillId="6" borderId="1" xfId="2" applyFont="1" applyFill="1" applyBorder="1" applyAlignment="1" applyProtection="1">
      <alignment horizontal="center" wrapText="1"/>
      <protection locked="0"/>
    </xf>
    <xf numFmtId="3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2" applyNumberFormat="1" applyFont="1" applyBorder="1" applyAlignment="1" applyProtection="1">
      <alignment horizontal="center" vertical="center"/>
      <protection locked="0"/>
    </xf>
    <xf numFmtId="0" fontId="4" fillId="0" borderId="1" xfId="2" applyFont="1" applyBorder="1" applyAlignment="1" applyProtection="1">
      <alignment horizontal="center" wrapText="1"/>
      <protection locked="0"/>
    </xf>
    <xf numFmtId="0" fontId="29" fillId="3" borderId="0" xfId="4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30" fillId="2" borderId="0" xfId="4" applyFont="1" applyFill="1" applyBorder="1" applyAlignment="1">
      <alignment horizontal="center" vertical="center"/>
    </xf>
    <xf numFmtId="0" fontId="30" fillId="3" borderId="0" xfId="4" applyFont="1" applyFill="1" applyBorder="1" applyAlignment="1">
      <alignment horizontal="center" vertical="center"/>
    </xf>
    <xf numFmtId="166" fontId="15" fillId="5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8" fillId="5" borderId="0" xfId="0" applyNumberFormat="1" applyFont="1" applyFill="1" applyAlignment="1">
      <alignment horizontal="center" vertical="center"/>
    </xf>
    <xf numFmtId="0" fontId="15" fillId="0" borderId="0" xfId="4" applyFont="1" applyBorder="1" applyAlignment="1">
      <alignment horizontal="center"/>
    </xf>
    <xf numFmtId="166" fontId="15" fillId="12" borderId="0" xfId="0" applyNumberFormat="1" applyFont="1" applyFill="1" applyAlignment="1">
      <alignment horizontal="center" vertical="center"/>
    </xf>
    <xf numFmtId="166" fontId="8" fillId="12" borderId="0" xfId="0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left" vertical="center"/>
    </xf>
    <xf numFmtId="166" fontId="15" fillId="9" borderId="0" xfId="0" applyNumberFormat="1" applyFont="1" applyFill="1" applyAlignment="1">
      <alignment horizontal="center" vertical="center"/>
    </xf>
    <xf numFmtId="0" fontId="31" fillId="0" borderId="0" xfId="0" applyFont="1"/>
    <xf numFmtId="0" fontId="6" fillId="6" borderId="0" xfId="4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" fontId="15" fillId="5" borderId="12" xfId="0" applyNumberFormat="1" applyFont="1" applyFill="1" applyBorder="1" applyAlignment="1">
      <alignment horizontal="center" vertical="center"/>
    </xf>
    <xf numFmtId="1" fontId="15" fillId="5" borderId="14" xfId="0" applyNumberFormat="1" applyFont="1" applyFill="1" applyBorder="1" applyAlignment="1">
      <alignment horizontal="center" vertical="center"/>
    </xf>
    <xf numFmtId="1" fontId="15" fillId="5" borderId="13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" fillId="0" borderId="16" xfId="2" applyFont="1" applyBorder="1" applyAlignment="1" applyProtection="1">
      <alignment horizontal="center" vertical="center" wrapText="1"/>
      <protection locked="0"/>
    </xf>
    <xf numFmtId="0" fontId="3" fillId="0" borderId="19" xfId="2" applyFont="1" applyBorder="1" applyAlignment="1" applyProtection="1">
      <alignment horizontal="center" vertical="center" wrapText="1"/>
      <protection locked="0"/>
    </xf>
    <xf numFmtId="165" fontId="3" fillId="0" borderId="16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19" xfId="1" applyNumberFormat="1" applyFont="1" applyFill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15" xfId="2" applyFont="1" applyBorder="1" applyAlignment="1" applyProtection="1">
      <alignment horizontal="center" vertical="center" wrapText="1"/>
      <protection locked="0"/>
    </xf>
    <xf numFmtId="165" fontId="3" fillId="0" borderId="15" xfId="1" applyNumberFormat="1" applyFont="1" applyFill="1" applyBorder="1" applyAlignment="1" applyProtection="1">
      <alignment horizontal="center" vertical="center" wrapText="1"/>
      <protection locked="0"/>
    </xf>
    <xf numFmtId="0" fontId="0" fillId="10" borderId="0" xfId="0" applyFill="1" applyAlignment="1">
      <alignment horizontal="center" vertical="center"/>
    </xf>
    <xf numFmtId="1" fontId="15" fillId="5" borderId="12" xfId="0" applyNumberFormat="1" applyFont="1" applyFill="1" applyBorder="1" applyAlignment="1">
      <alignment horizontal="center"/>
    </xf>
    <xf numFmtId="1" fontId="15" fillId="5" borderId="14" xfId="0" applyNumberFormat="1" applyFont="1" applyFill="1" applyBorder="1" applyAlignment="1">
      <alignment horizontal="center"/>
    </xf>
    <xf numFmtId="1" fontId="15" fillId="5" borderId="13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3" fillId="0" borderId="4" xfId="2" applyFont="1" applyBorder="1" applyAlignment="1" applyProtection="1">
      <alignment horizontal="center" vertical="center" wrapText="1"/>
      <protection locked="0"/>
    </xf>
    <xf numFmtId="0" fontId="3" fillId="0" borderId="6" xfId="2" applyFont="1" applyBorder="1" applyAlignment="1" applyProtection="1">
      <alignment horizontal="center" vertical="center" wrapText="1"/>
      <protection locked="0"/>
    </xf>
    <xf numFmtId="0" fontId="3" fillId="0" borderId="10" xfId="2" applyFont="1" applyBorder="1" applyAlignment="1" applyProtection="1">
      <alignment horizontal="center" vertical="center" wrapText="1"/>
      <protection locked="0"/>
    </xf>
    <xf numFmtId="0" fontId="3" fillId="0" borderId="0" xfId="2" applyFont="1" applyAlignment="1" applyProtection="1">
      <alignment horizontal="center" vertical="center" wrapText="1"/>
      <protection locked="0"/>
    </xf>
    <xf numFmtId="165" fontId="3" fillId="0" borderId="2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3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10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0" xfId="1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5">
    <cellStyle name="Comma 2 3" xfId="3" xr:uid="{5B659529-9450-40ED-8BE6-9B76391D7FD1}"/>
    <cellStyle name="Millares" xfId="1" builtinId="3"/>
    <cellStyle name="Normal" xfId="0" builtinId="0"/>
    <cellStyle name="Normal 2 3" xfId="2" xr:uid="{67428D0D-0DFC-4C80-B7CF-8980EF6833BE}"/>
    <cellStyle name="Normal 3 3" xfId="4" xr:uid="{1DE50476-CBD0-4AF3-A9A4-9BE941BBB3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AE6B517-68E5-4EDE-BE53-242996EAD543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835FC8F2-342D-42E8-92A9-6CCC7DF048A7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F2CFB1C-F673-4F4B-90B4-023797852B7C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47080DF-C4B7-4A17-92D0-88C4742179B3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D90BC7F-E429-474E-9F47-3E1D64F6C3D1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817978F2-D418-4080-B871-A56374D3BADF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5485004-EEA1-43DB-B923-5A7E0EFFBA22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77D43E1-490E-42BD-8E69-1A83FB1D053B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46712D3-2894-46F6-9239-D29B16812CF3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32CFC8E-EA3E-47CD-B092-A8A403B1A850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7D64260-70D7-4E58-BFB0-291C796B7203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25B8C78-7CF4-4E6F-A98C-4C0D157B74E0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506FB958-8043-4BB3-A1A0-87F919C0B074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A9979C2-3B1D-43BC-9F90-349A73704663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5CD3DA35-7D19-4475-92EA-E1132B993C6F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BF5253A-5C6F-4BFC-B48F-0C7F9C32F864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5C07673B-9FA5-48E1-A071-6FD36C7B6A5D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D5651D8-B0C5-41AA-AAD0-7EE5A32CC151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4811CBB-DDB5-40CE-814E-581C9CDDD277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88EF3B7-FE9E-445E-BF60-D205E98D0BE8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8E56B3E0-4F10-4D2D-B8E3-50CB6232E789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AD0DCC2-0C7A-4941-BB0F-4F70C314E01D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C4C41C0-8C8A-4C96-ABC2-6B8558B97D57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EF374C1-2917-454D-AB81-C836858B2654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B4AE967-A9B8-44D9-B780-132976C59690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A1CB0D05-98F3-4876-866C-A53A5AED757F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4D711E8-2745-4F08-8EBC-55D2EFADFAB5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4FABB4B-25BD-4370-821B-7F78A5B87B67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A4DC4850-24D9-4439-85A5-B2AFE415D020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C7ECE0D-A4AC-40D6-806F-4EDE7A5EABB6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8CBD62ED-9293-4ECE-92B5-EB19531A0147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70D6982-F25E-44C2-8C39-93DE2B346F7E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FAA274A-BC6D-4D1C-8C80-19621320D01D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8B176BA-5113-4C27-A06E-C7B81A6C3CA5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92677D3-7DF3-42AB-972E-F0D327A92F37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5C8ABCE-7AD0-40F4-A369-2540BFCF406D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819916E-7E01-4026-A64B-FFE94748F47B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687C4F2-258B-482D-BA9F-F68615980A49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32CF4AB-3B71-4291-A5AD-CFBEBE14746E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5CBA0B2-C395-462A-AE57-08305FD890D5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3EB622B-F77E-4882-AD63-08ABB950E9E1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6622C52-889A-4761-9716-3D1D329C2A4B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A8461C8-4F88-41D0-8CB3-E68721C4D9A5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343341C-8618-40A2-A5B0-80F1F8100B98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CCAC5C08-6CBE-496E-AC03-B01FBC8245BC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55107600-605E-4E19-BEBC-5BCF7E0B817E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3C54002-ECC6-41F3-AB59-371ED46401E9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E62999C-5C74-428D-A280-DBD56915764C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8010B63-CB03-41B5-9AFA-C6253B4753CE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ACD2BB1B-C228-4FA7-AFFB-ECD843C178E7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FDE6A67-6EDB-40C7-BC96-0A3FBBE92571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A4C1F52D-942F-45D9-BFB8-239EF0B803EC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FBFE8A9-6A99-4C7C-80A7-AF96A3C1C3B1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0728A39-A22A-432F-80B4-D092ABE232AE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26094AA-2A4D-4FC1-B11D-DA7424B7F2E9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6D801F8-3A33-4F96-93B8-4EA8CDA30248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D363CA5-5FEE-4FAC-9C93-D556B7CB194D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8A5776B7-1F95-409A-8DC9-42CC698BACAA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EFAEE36-97B9-4343-A960-819CDDF7B7C8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C343C31-B594-44A9-8841-B5AD760DC5CE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58BFCA5-CF94-4F33-A1B4-B3524B47F61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9DD96DA4-F947-4A10-8BB7-09BB4F26BA4B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ADE6349-B1F1-4462-88E3-A638FF5EB348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AEE4AD9-A2F1-40D1-8798-7A86E1F5AC06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5B71583E-B473-4FA6-9FCA-96F810CDFFF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80FB22B-70A0-41EC-B209-954572EA2D46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12DE6BA-0F35-4D5A-869C-07D4E46A527A}"/>
            </a:ext>
          </a:extLst>
        </xdr:cNvPr>
        <xdr:cNvCxnSpPr/>
      </xdr:nvCxnSpPr>
      <xdr:spPr>
        <a:xfrm flipH="1">
          <a:off x="8717492" y="2017183"/>
          <a:ext cx="832909" cy="1936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C0DBB082-7216-4755-825C-7C4884702E91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9560F991-14DC-4132-85CC-1A7ECBA507A1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1CD0BE2-E9C4-4D9C-88B7-AE9D0066A2C2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FBCA9CF-5EC6-4BB0-B4AE-C32A7A223E49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7A442BD-3257-49B0-B51C-8522D509AE6A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0FBBBEB-0818-4366-B0A9-6099E15739CC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5549C67F-5C6E-4980-ACA0-BCD8B9A19682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8E1F5DD-C836-4A22-B1CB-29F667F8D971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5FB5BD9-0C2A-4E98-8E99-46ADE1A54340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377E6A3-AF89-4E5A-96DB-2CF1BFF87251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9CFB4BB-B74B-44BF-9989-656CF9D2BA3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8417E29-7F9C-4B8A-8971-9F4E22991513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BDCAE601-A82D-4FAE-A34F-2B9B5EBE03B5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B5D514B-E292-4EB9-869E-7F53CA479E85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6E38CF0-729D-4B74-B92F-5B911FABAC85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9B31C6C1-9FE2-4E4A-BBA4-5D8F26ADD04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40038AD-E9F2-42D6-BC45-70A7C6A228B3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21307D6-33FD-48DA-AE7B-031558744380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75E18AB-8DE1-4B43-A25F-05D8A9E2CEAB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7FEFD6D-176C-4558-ABE0-1C1D818C6C6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B3459DCB-943F-4EE6-BD1D-1671F00687E5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661DF5B-FCE6-4531-A98B-07FC9808DFA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C2EA593-5AA9-4541-B5D9-BD2E021ADC1F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98D67C6-A9F2-448C-BCEA-96CAA2E0691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33F097C-988A-4FC3-9714-9927C6A0FC9C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5DC0663-14A3-4B1C-A183-B69D06F006C3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845FB8D8-93A4-41C0-A32C-69534FE78B4D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90BDE8F-430F-4092-BFE4-5A5582233A2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A80758F9-0D57-4D3A-8760-F987444AAA90}"/>
            </a:ext>
          </a:extLst>
        </xdr:cNvPr>
        <xdr:cNvCxnSpPr/>
      </xdr:nvCxnSpPr>
      <xdr:spPr>
        <a:xfrm flipH="1">
          <a:off x="8725959" y="2010833"/>
          <a:ext cx="830792" cy="18203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54B01F9-24DF-48EA-AF40-282951266B4F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E9F90B9-1434-4BF3-9860-334F0AD5702C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0C179FB-2092-4CD8-B115-99D87D1609BC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CDC89FC4-75B9-4076-B1F5-7675344DD992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8D522D4-744A-49DB-8A45-62F445298C9C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8E8332E2-0412-4BE6-8A45-E86EBADCC9DA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91E11E4-BD1C-40ED-A092-75CF0BE00DB1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5C3FC083-4B28-4B15-B957-B7778168133B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71A6E48-D745-4464-A804-6143514AB2C2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FED011D-3C77-44FD-99A4-08F7823470BE}"/>
            </a:ext>
          </a:extLst>
        </xdr:cNvPr>
        <xdr:cNvCxnSpPr/>
      </xdr:nvCxnSpPr>
      <xdr:spPr>
        <a:xfrm flipH="1">
          <a:off x="5334000" y="1076325"/>
          <a:ext cx="29527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B2255F3-BCC4-4CD9-A69A-13BB5AD81422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60B98C6-5C5C-4146-A87A-924428F99750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E851E9E-8614-44A7-83D7-D17E6441A406}"/>
            </a:ext>
          </a:extLst>
        </xdr:cNvPr>
        <xdr:cNvCxnSpPr/>
      </xdr:nvCxnSpPr>
      <xdr:spPr>
        <a:xfrm flipH="1">
          <a:off x="8077200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0379ED0-2128-4D69-9A0F-02F02371A455}"/>
            </a:ext>
          </a:extLst>
        </xdr:cNvPr>
        <xdr:cNvCxnSpPr/>
      </xdr:nvCxnSpPr>
      <xdr:spPr>
        <a:xfrm flipH="1">
          <a:off x="8077200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B9FE51C4-DBF7-48BE-8458-23DB689AFB5A}"/>
            </a:ext>
          </a:extLst>
        </xdr:cNvPr>
        <xdr:cNvCxnSpPr/>
      </xdr:nvCxnSpPr>
      <xdr:spPr>
        <a:xfrm flipH="1">
          <a:off x="8077200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3759CD2-0A62-4289-B2AF-5F49D0692817}"/>
            </a:ext>
          </a:extLst>
        </xdr:cNvPr>
        <xdr:cNvCxnSpPr/>
      </xdr:nvCxnSpPr>
      <xdr:spPr>
        <a:xfrm flipH="1">
          <a:off x="8077200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33F1AEF-1711-4329-A694-93747632307C}"/>
            </a:ext>
          </a:extLst>
        </xdr:cNvPr>
        <xdr:cNvCxnSpPr/>
      </xdr:nvCxnSpPr>
      <xdr:spPr>
        <a:xfrm flipH="1">
          <a:off x="8077200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489A60B-A410-4022-A22F-F3C55D7CF259}"/>
            </a:ext>
          </a:extLst>
        </xdr:cNvPr>
        <xdr:cNvCxnSpPr/>
      </xdr:nvCxnSpPr>
      <xdr:spPr>
        <a:xfrm flipH="1">
          <a:off x="8077200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314325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CB585FE-AD15-4EE8-A676-0EB6454FFFA0}"/>
            </a:ext>
          </a:extLst>
        </xdr:cNvPr>
        <xdr:cNvCxnSpPr/>
      </xdr:nvCxnSpPr>
      <xdr:spPr>
        <a:xfrm flipH="1">
          <a:off x="8077200" y="2228850"/>
          <a:ext cx="33337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314325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09D7516-718F-46F5-BFD7-C0776D156805}"/>
            </a:ext>
          </a:extLst>
        </xdr:cNvPr>
        <xdr:cNvCxnSpPr/>
      </xdr:nvCxnSpPr>
      <xdr:spPr>
        <a:xfrm flipH="1">
          <a:off x="8077200" y="2228850"/>
          <a:ext cx="33337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314325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CB68BF4-4F4F-45B8-A7ED-4E499E625651}"/>
            </a:ext>
          </a:extLst>
        </xdr:cNvPr>
        <xdr:cNvCxnSpPr/>
      </xdr:nvCxnSpPr>
      <xdr:spPr>
        <a:xfrm flipH="1">
          <a:off x="8077200" y="2228850"/>
          <a:ext cx="33337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314325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90585A2-B748-43D1-BA51-2DA6378B357B}"/>
            </a:ext>
          </a:extLst>
        </xdr:cNvPr>
        <xdr:cNvCxnSpPr/>
      </xdr:nvCxnSpPr>
      <xdr:spPr>
        <a:xfrm flipH="1">
          <a:off x="8077200" y="2228850"/>
          <a:ext cx="33337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1000125</xdr:colOff>
      <xdr:row>5</xdr:row>
      <xdr:rowOff>171450</xdr:rowOff>
    </xdr:from>
    <xdr:to>
      <xdr:col>8</xdr:col>
      <xdr:colOff>276225</xdr:colOff>
      <xdr:row>5</xdr:row>
      <xdr:rowOff>180975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C27AE848-8235-3356-95D4-A66A0B1E6169}"/>
            </a:ext>
          </a:extLst>
        </xdr:cNvPr>
        <xdr:cNvCxnSpPr/>
      </xdr:nvCxnSpPr>
      <xdr:spPr>
        <a:xfrm flipH="1" flipV="1">
          <a:off x="10287000" y="1495425"/>
          <a:ext cx="29527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8BA3-C776-44A6-96DC-A1F3D2558517}">
  <sheetPr filterMode="1"/>
  <dimension ref="A1:J210"/>
  <sheetViews>
    <sheetView tabSelected="1" topLeftCell="A2" zoomScaleNormal="100" workbookViewId="0">
      <selection activeCell="F5" sqref="F5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19</v>
      </c>
      <c r="C4" s="147" t="s">
        <v>7</v>
      </c>
      <c r="D4" s="143">
        <v>5</v>
      </c>
      <c r="E4" s="144">
        <f>B4*C4*D4</f>
        <v>807.5</v>
      </c>
      <c r="F4" s="165">
        <f>H22+H25+F36+G61+F95+F98+G100+G102+H151+F160</f>
        <v>1378.5164502344007</v>
      </c>
      <c r="G4" s="166"/>
      <c r="H4" s="167"/>
      <c r="J4" s="139"/>
    </row>
    <row r="5" spans="1:10" ht="21" x14ac:dyDescent="0.35">
      <c r="A5" s="141">
        <v>2</v>
      </c>
      <c r="B5" s="140">
        <v>19</v>
      </c>
      <c r="C5" s="148">
        <v>7.5</v>
      </c>
      <c r="D5" s="146">
        <v>5</v>
      </c>
      <c r="E5" s="144">
        <f>B5*C5*D5</f>
        <v>712.5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1520</v>
      </c>
      <c r="F6" s="98"/>
      <c r="G6" s="104">
        <f>F4-E6</f>
        <v>-141.48354976559926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64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>
        <v>5500</v>
      </c>
      <c r="F22" s="93" t="e">
        <f t="shared" si="0"/>
        <v>#VALUE!</v>
      </c>
      <c r="G22" s="94" t="e">
        <f t="shared" si="1"/>
        <v>#VALUE!</v>
      </c>
      <c r="H22" s="95">
        <f t="shared" si="2"/>
        <v>44.354838709677416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/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x14ac:dyDescent="0.3">
      <c r="A25" s="77" t="s">
        <v>34</v>
      </c>
      <c r="B25" s="6"/>
      <c r="C25" s="72"/>
      <c r="D25" s="10">
        <v>113</v>
      </c>
      <c r="E25" s="36">
        <v>8200</v>
      </c>
      <c r="F25" s="7" t="e">
        <f t="shared" si="0"/>
        <v>#DIV/0!</v>
      </c>
      <c r="G25" s="74" t="e">
        <f t="shared" si="1"/>
        <v>#DIV/0!</v>
      </c>
      <c r="H25" s="12">
        <f t="shared" si="2"/>
        <v>72.56637168141593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162">
        <v>375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162">
        <v>375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x14ac:dyDescent="0.3">
      <c r="A36" s="77" t="s">
        <v>45</v>
      </c>
      <c r="B36" s="6">
        <v>2500</v>
      </c>
      <c r="C36" s="72">
        <v>228</v>
      </c>
      <c r="D36" s="10">
        <v>177</v>
      </c>
      <c r="E36" s="22">
        <v>50000</v>
      </c>
      <c r="F36" s="7">
        <f t="shared" si="0"/>
        <v>20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/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162">
        <v>375</v>
      </c>
      <c r="C39" s="72">
        <v>183</v>
      </c>
      <c r="D39" s="10" t="s">
        <v>24</v>
      </c>
      <c r="F39" s="93">
        <f t="shared" si="0"/>
        <v>0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162">
        <v>385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162">
        <v>375</v>
      </c>
      <c r="C41" s="72">
        <v>208</v>
      </c>
      <c r="D41" s="10">
        <v>197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162">
        <v>375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hidden="1" x14ac:dyDescent="0.3">
      <c r="A60" s="77" t="s">
        <v>69</v>
      </c>
      <c r="B60" s="6"/>
      <c r="C60" s="72">
        <v>224</v>
      </c>
      <c r="D60" s="112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10" x14ac:dyDescent="0.3">
      <c r="A61" s="77" t="s">
        <v>70</v>
      </c>
      <c r="B61" s="6"/>
      <c r="C61" s="72">
        <v>224</v>
      </c>
      <c r="D61" s="112"/>
      <c r="E61" s="36">
        <v>100000</v>
      </c>
      <c r="F61" s="93" t="e">
        <f t="shared" si="0"/>
        <v>#DIV/0!</v>
      </c>
      <c r="G61" s="94">
        <f t="shared" si="1"/>
        <v>446.42857142857144</v>
      </c>
      <c r="H61" s="95" t="e">
        <f t="shared" si="2"/>
        <v>#DIV/0!</v>
      </c>
    </row>
    <row r="62" spans="1:10" hidden="1" x14ac:dyDescent="0.3">
      <c r="A62" s="77" t="s">
        <v>71</v>
      </c>
      <c r="B62" s="6"/>
      <c r="C62" s="72">
        <v>226</v>
      </c>
      <c r="D62" s="10" t="s">
        <v>24</v>
      </c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10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36600</v>
      </c>
      <c r="F68" s="7">
        <f t="shared" si="0"/>
        <v>14.64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162">
        <v>225</v>
      </c>
      <c r="C70" s="72">
        <v>166</v>
      </c>
      <c r="D70" s="10" t="s">
        <v>24</v>
      </c>
      <c r="E70" s="22"/>
      <c r="F70" s="7">
        <f t="shared" si="0"/>
        <v>0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>
        <v>2500</v>
      </c>
      <c r="F87" s="7">
        <f t="shared" si="3"/>
        <v>13.227513227513228</v>
      </c>
      <c r="G87" s="74">
        <f t="shared" si="4"/>
        <v>10.729613733905579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>
        <v>1000</v>
      </c>
      <c r="F88" s="7">
        <f t="shared" si="3"/>
        <v>5.7803468208092488</v>
      </c>
      <c r="G88" s="74">
        <f t="shared" si="4"/>
        <v>6.6225165562913908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100000</v>
      </c>
      <c r="F95" s="93">
        <f t="shared" si="3"/>
        <v>90.909090909090907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600</v>
      </c>
      <c r="C137" s="74" t="s">
        <v>24</v>
      </c>
      <c r="D137" s="12">
        <v>143</v>
      </c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/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36000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279.06976744186045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100000</v>
      </c>
      <c r="F160" s="93">
        <f t="shared" si="6"/>
        <v>166.66666666666666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/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/>
      <c r="F170" s="7">
        <f t="shared" si="6"/>
        <v>0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>
        <v>1000</v>
      </c>
      <c r="F171" s="7">
        <f t="shared" si="6"/>
        <v>5.1282051282051286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163">
        <v>375</v>
      </c>
      <c r="C178" s="74">
        <v>204</v>
      </c>
      <c r="D178" s="12">
        <v>179</v>
      </c>
      <c r="E178" s="36">
        <v>12000</v>
      </c>
      <c r="F178" s="7">
        <f t="shared" si="6"/>
        <v>32</v>
      </c>
      <c r="G178" s="74">
        <f t="shared" si="7"/>
        <v>58.823529411764703</v>
      </c>
      <c r="H178" s="95">
        <f t="shared" si="8"/>
        <v>67.039106145251395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197" spans="1:10" hidden="1" x14ac:dyDescent="0.3">
      <c r="A197" s="63" t="s">
        <v>177</v>
      </c>
      <c r="B197" s="163">
        <v>375</v>
      </c>
      <c r="C197" s="74">
        <v>204</v>
      </c>
      <c r="D197" s="12">
        <v>179</v>
      </c>
      <c r="E197" s="36">
        <v>10600</v>
      </c>
      <c r="F197" s="7">
        <f t="shared" ref="F197" si="9">E197/B197</f>
        <v>28.266666666666666</v>
      </c>
      <c r="G197" s="74">
        <f t="shared" ref="G197" si="10">E197/C197</f>
        <v>51.96078431372549</v>
      </c>
      <c r="H197" s="95">
        <f t="shared" ref="H197" si="11">E197/D197</f>
        <v>59.217877094972067</v>
      </c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7" xr:uid="{8FB5E5C6-4CBD-465A-86B6-71AD77822812}">
    <filterColumn colId="0">
      <filters>
        <filter val="H-BML-324-10"/>
        <filter val="H-BML-B324-10"/>
        <filter val="H-C-3"/>
        <filter val="H-CR-436-37"/>
        <filter val="H-M-2 MAQ"/>
        <filter val="H-M-3 ( Maq)"/>
        <filter val="H-M-4"/>
        <filter val="H-M-5"/>
        <filter val="H-ML-4"/>
        <filter val="H-ML-8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8726-22AC-4D68-A3BC-2ABF6CF51EFF}">
  <sheetPr filterMode="1"/>
  <dimension ref="A1:J210"/>
  <sheetViews>
    <sheetView topLeftCell="A4" zoomScaleNormal="100" workbookViewId="0">
      <selection activeCell="B199" sqref="B199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18</v>
      </c>
      <c r="C4" s="147" t="s">
        <v>7</v>
      </c>
      <c r="D4" s="143">
        <v>5</v>
      </c>
      <c r="E4" s="144">
        <f>B4*C4*D4</f>
        <v>765</v>
      </c>
      <c r="F4" s="165">
        <f>G61+F68+F87+G88+F98+F160+F171+F178+G197</f>
        <v>1178.4599716066875</v>
      </c>
      <c r="G4" s="166"/>
      <c r="H4" s="167"/>
      <c r="J4" s="139"/>
    </row>
    <row r="5" spans="1:10" ht="21" x14ac:dyDescent="0.35">
      <c r="A5" s="141">
        <v>2</v>
      </c>
      <c r="B5" s="140">
        <v>17</v>
      </c>
      <c r="C5" s="148">
        <v>7.5</v>
      </c>
      <c r="D5" s="146">
        <v>5</v>
      </c>
      <c r="E5" s="144">
        <f>B5*C5*D5</f>
        <v>637.5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1402.5</v>
      </c>
      <c r="F6" s="98"/>
      <c r="G6" s="104">
        <f>F4-E6</f>
        <v>-224.04002839331247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64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/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162">
        <v>375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162">
        <v>375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/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162">
        <v>375</v>
      </c>
      <c r="C39" s="72">
        <v>183</v>
      </c>
      <c r="D39" s="10" t="s">
        <v>24</v>
      </c>
      <c r="F39" s="93">
        <f t="shared" si="0"/>
        <v>0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162">
        <v>385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162">
        <v>375</v>
      </c>
      <c r="C41" s="72">
        <v>208</v>
      </c>
      <c r="D41" s="10">
        <v>197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162">
        <v>375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hidden="1" x14ac:dyDescent="0.3">
      <c r="A60" s="77" t="s">
        <v>69</v>
      </c>
      <c r="B60" s="6"/>
      <c r="C60" s="72">
        <v>224</v>
      </c>
      <c r="D60" s="112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10" x14ac:dyDescent="0.3">
      <c r="A61" s="77" t="s">
        <v>70</v>
      </c>
      <c r="B61" s="6"/>
      <c r="C61" s="72">
        <v>224</v>
      </c>
      <c r="D61" s="112"/>
      <c r="E61" s="36">
        <v>190000</v>
      </c>
      <c r="F61" s="93" t="e">
        <f t="shared" si="0"/>
        <v>#DIV/0!</v>
      </c>
      <c r="G61" s="94">
        <f t="shared" si="1"/>
        <v>848.21428571428567</v>
      </c>
      <c r="H61" s="95" t="e">
        <f t="shared" si="2"/>
        <v>#DIV/0!</v>
      </c>
    </row>
    <row r="62" spans="1:10" hidden="1" x14ac:dyDescent="0.3">
      <c r="A62" s="77" t="s">
        <v>71</v>
      </c>
      <c r="B62" s="6"/>
      <c r="C62" s="72">
        <v>226</v>
      </c>
      <c r="D62" s="10" t="s">
        <v>24</v>
      </c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10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36600</v>
      </c>
      <c r="F68" s="7">
        <f t="shared" si="0"/>
        <v>14.64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162">
        <v>225</v>
      </c>
      <c r="C70" s="72">
        <v>166</v>
      </c>
      <c r="D70" s="10" t="s">
        <v>24</v>
      </c>
      <c r="E70" s="22"/>
      <c r="F70" s="7">
        <f t="shared" si="0"/>
        <v>0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x14ac:dyDescent="0.3">
      <c r="A87" s="77" t="s">
        <v>93</v>
      </c>
      <c r="B87" s="6">
        <v>189</v>
      </c>
      <c r="C87" s="72">
        <v>233</v>
      </c>
      <c r="D87" s="10" t="s">
        <v>24</v>
      </c>
      <c r="E87" s="22">
        <v>2500</v>
      </c>
      <c r="F87" s="7">
        <f t="shared" si="3"/>
        <v>13.227513227513228</v>
      </c>
      <c r="G87" s="74">
        <f t="shared" si="4"/>
        <v>10.729613733905579</v>
      </c>
      <c r="H87" s="12" t="e">
        <f t="shared" si="5"/>
        <v>#VALUE!</v>
      </c>
    </row>
    <row r="88" spans="1:8" x14ac:dyDescent="0.3">
      <c r="A88" s="77" t="s">
        <v>94</v>
      </c>
      <c r="B88" s="6">
        <v>173</v>
      </c>
      <c r="C88" s="72">
        <v>151</v>
      </c>
      <c r="D88" s="10" t="s">
        <v>24</v>
      </c>
      <c r="E88" s="22">
        <v>1000</v>
      </c>
      <c r="F88" s="7">
        <f t="shared" si="3"/>
        <v>5.7803468208092488</v>
      </c>
      <c r="G88" s="74">
        <f t="shared" si="4"/>
        <v>6.6225165562913908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600</v>
      </c>
      <c r="C137" s="74" t="s">
        <v>24</v>
      </c>
      <c r="D137" s="12">
        <v>143</v>
      </c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/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100000</v>
      </c>
      <c r="F160" s="93">
        <f t="shared" si="6"/>
        <v>166.66666666666666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/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/>
      <c r="F170" s="7">
        <f t="shared" si="6"/>
        <v>0</v>
      </c>
      <c r="G170" s="74">
        <f t="shared" si="7"/>
        <v>0</v>
      </c>
      <c r="H170" s="12" t="e">
        <f t="shared" si="8"/>
        <v>#VALUE!</v>
      </c>
    </row>
    <row r="171" spans="1:8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>
        <v>1000</v>
      </c>
      <c r="F171" s="7">
        <f t="shared" si="6"/>
        <v>5.1282051282051286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x14ac:dyDescent="0.3">
      <c r="A178" s="63" t="s">
        <v>177</v>
      </c>
      <c r="B178" s="163">
        <v>375</v>
      </c>
      <c r="C178" s="74">
        <v>204</v>
      </c>
      <c r="D178" s="12">
        <v>179</v>
      </c>
      <c r="E178" s="36">
        <v>12000</v>
      </c>
      <c r="F178" s="7">
        <f t="shared" si="6"/>
        <v>32</v>
      </c>
      <c r="G178" s="74">
        <f t="shared" si="7"/>
        <v>58.823529411764703</v>
      </c>
      <c r="H178" s="95">
        <f t="shared" si="8"/>
        <v>67.039106145251395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197" spans="1:10" x14ac:dyDescent="0.3">
      <c r="A197" s="63" t="s">
        <v>177</v>
      </c>
      <c r="B197" s="163">
        <v>375</v>
      </c>
      <c r="C197" s="74">
        <v>204</v>
      </c>
      <c r="D197" s="12">
        <v>179</v>
      </c>
      <c r="E197" s="36">
        <v>10600</v>
      </c>
      <c r="F197" s="7">
        <f t="shared" ref="F197" si="9">E197/B197</f>
        <v>28.266666666666666</v>
      </c>
      <c r="G197" s="74">
        <f t="shared" ref="G197" si="10">E197/C197</f>
        <v>51.96078431372549</v>
      </c>
      <c r="H197" s="95">
        <f t="shared" ref="H197" si="11">E197/D197</f>
        <v>59.217877094972067</v>
      </c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R-436-37"/>
        <filter val="H-HC-3"/>
        <filter val="H-I-1"/>
        <filter val="H-I-2"/>
        <filter val="H-M-3 ( Maq)"/>
        <filter val="H-ML-8"/>
        <filter val="L-C-112-01"/>
        <filter val="L-C-5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607B-6B67-4F69-A1AC-818514A17D14}">
  <sheetPr filterMode="1"/>
  <dimension ref="A1:J210"/>
  <sheetViews>
    <sheetView zoomScaleNormal="100" workbookViewId="0">
      <selection activeCell="G110" sqref="G110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18</v>
      </c>
      <c r="C4" s="147" t="s">
        <v>7</v>
      </c>
      <c r="D4" s="143">
        <v>5</v>
      </c>
      <c r="E4" s="144">
        <f>B4*C4*D4</f>
        <v>765</v>
      </c>
      <c r="F4" s="165">
        <f>F33+F42+G61+G62+H73+G87+G92+H110+H111+F137+H162+H168+F176</f>
        <v>1205.8577067746817</v>
      </c>
      <c r="G4" s="166"/>
      <c r="H4" s="167"/>
      <c r="J4" s="139"/>
    </row>
    <row r="5" spans="1:10" ht="21" x14ac:dyDescent="0.35">
      <c r="A5" s="141">
        <v>2</v>
      </c>
      <c r="B5" s="140">
        <v>17</v>
      </c>
      <c r="C5" s="148">
        <v>7.5</v>
      </c>
      <c r="D5" s="146">
        <v>5</v>
      </c>
      <c r="E5" s="144">
        <f>B5*C5*D5</f>
        <v>637.5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1402.5</v>
      </c>
      <c r="F6" s="98"/>
      <c r="G6" s="104">
        <f>F4-E6</f>
        <v>-196.64229322531833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64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1600</v>
      </c>
      <c r="F24" s="7" t="e">
        <f t="shared" si="0"/>
        <v>#VALUE!</v>
      </c>
      <c r="G24" s="74" t="e">
        <f t="shared" si="1"/>
        <v>#VALUE!</v>
      </c>
      <c r="H24" s="12">
        <f t="shared" si="2"/>
        <v>12.598425196850394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162">
        <v>375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162">
        <v>375</v>
      </c>
      <c r="C33" s="72">
        <v>329</v>
      </c>
      <c r="D33" s="10" t="s">
        <v>24</v>
      </c>
      <c r="E33" s="36">
        <v>15000</v>
      </c>
      <c r="F33" s="93">
        <f t="shared" si="0"/>
        <v>40</v>
      </c>
      <c r="G33" s="94">
        <f t="shared" si="1"/>
        <v>45.59270516717325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6000</v>
      </c>
      <c r="F38" s="7">
        <f t="shared" si="0"/>
        <v>31.25</v>
      </c>
      <c r="G38" s="74">
        <f t="shared" si="1"/>
        <v>32.786885245901637</v>
      </c>
      <c r="H38" s="95" t="e">
        <f t="shared" si="2"/>
        <v>#VALUE!</v>
      </c>
    </row>
    <row r="39" spans="1:8" hidden="1" x14ac:dyDescent="0.3">
      <c r="A39" s="77" t="s">
        <v>48</v>
      </c>
      <c r="B39" s="162">
        <v>375</v>
      </c>
      <c r="C39" s="72">
        <v>183</v>
      </c>
      <c r="D39" s="10" t="s">
        <v>24</v>
      </c>
      <c r="E39" s="36">
        <v>15400</v>
      </c>
      <c r="F39" s="93">
        <f t="shared" si="0"/>
        <v>41.06666666666667</v>
      </c>
      <c r="G39" s="94">
        <f t="shared" si="1"/>
        <v>84.15300546448087</v>
      </c>
      <c r="H39" s="95" t="e">
        <f t="shared" si="2"/>
        <v>#VALUE!</v>
      </c>
    </row>
    <row r="40" spans="1:8" hidden="1" x14ac:dyDescent="0.3">
      <c r="A40" s="77" t="s">
        <v>49</v>
      </c>
      <c r="B40" s="162">
        <v>385</v>
      </c>
      <c r="C40" s="72">
        <v>200</v>
      </c>
      <c r="D40" s="10">
        <v>184</v>
      </c>
      <c r="E40" s="22">
        <v>10000</v>
      </c>
      <c r="F40" s="93">
        <f t="shared" si="0"/>
        <v>25.974025974025974</v>
      </c>
      <c r="G40" s="94">
        <f t="shared" si="1"/>
        <v>50</v>
      </c>
      <c r="H40" s="95">
        <f t="shared" si="2"/>
        <v>54.347826086956523</v>
      </c>
    </row>
    <row r="41" spans="1:8" hidden="1" x14ac:dyDescent="0.3">
      <c r="A41" s="77" t="s">
        <v>50</v>
      </c>
      <c r="B41" s="162">
        <v>375</v>
      </c>
      <c r="C41" s="72">
        <v>208</v>
      </c>
      <c r="D41" s="10">
        <v>197</v>
      </c>
      <c r="E41" s="36">
        <v>20000</v>
      </c>
      <c r="F41" s="7">
        <f t="shared" si="0"/>
        <v>53.333333333333336</v>
      </c>
      <c r="G41" s="74">
        <f t="shared" si="1"/>
        <v>96.15384615384616</v>
      </c>
      <c r="H41" s="12">
        <f t="shared" si="2"/>
        <v>101.5228426395939</v>
      </c>
    </row>
    <row r="42" spans="1:8" x14ac:dyDescent="0.3">
      <c r="A42" s="156" t="s">
        <v>51</v>
      </c>
      <c r="B42" s="162">
        <v>375</v>
      </c>
      <c r="C42" s="72">
        <v>202</v>
      </c>
      <c r="D42" s="10">
        <v>168</v>
      </c>
      <c r="E42" s="36">
        <v>10000</v>
      </c>
      <c r="F42" s="93">
        <f t="shared" si="0"/>
        <v>26.666666666666668</v>
      </c>
      <c r="G42" s="94">
        <f t="shared" si="1"/>
        <v>49.504950495049506</v>
      </c>
      <c r="H42" s="95">
        <f t="shared" si="2"/>
        <v>59.523809523809526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hidden="1" x14ac:dyDescent="0.3">
      <c r="A60" s="77" t="s">
        <v>69</v>
      </c>
      <c r="B60" s="6"/>
      <c r="C60" s="72">
        <v>224</v>
      </c>
      <c r="D60" s="112"/>
      <c r="E60" s="36">
        <v>40000</v>
      </c>
      <c r="F60" s="93" t="e">
        <f t="shared" si="0"/>
        <v>#DIV/0!</v>
      </c>
      <c r="G60" s="94">
        <f t="shared" si="1"/>
        <v>178.57142857142858</v>
      </c>
      <c r="H60" s="95" t="e">
        <f t="shared" si="2"/>
        <v>#DIV/0!</v>
      </c>
    </row>
    <row r="61" spans="1:10" x14ac:dyDescent="0.3">
      <c r="A61" s="77" t="s">
        <v>70</v>
      </c>
      <c r="B61" s="6"/>
      <c r="C61" s="72">
        <v>224</v>
      </c>
      <c r="D61" s="112"/>
      <c r="E61" s="36">
        <v>100000</v>
      </c>
      <c r="F61" s="93" t="e">
        <f t="shared" si="0"/>
        <v>#DIV/0!</v>
      </c>
      <c r="G61" s="94">
        <f t="shared" si="1"/>
        <v>446.42857142857144</v>
      </c>
      <c r="H61" s="95" t="e">
        <f t="shared" si="2"/>
        <v>#DIV/0!</v>
      </c>
    </row>
    <row r="62" spans="1:10" x14ac:dyDescent="0.3">
      <c r="A62" s="77" t="s">
        <v>71</v>
      </c>
      <c r="B62" s="6"/>
      <c r="C62" s="72">
        <v>226</v>
      </c>
      <c r="D62" s="10" t="s">
        <v>24</v>
      </c>
      <c r="E62" s="36">
        <v>43000</v>
      </c>
      <c r="F62" s="93" t="e">
        <f t="shared" si="0"/>
        <v>#DIV/0!</v>
      </c>
      <c r="G62" s="94">
        <f t="shared" si="1"/>
        <v>190.26548672566372</v>
      </c>
      <c r="H62" s="95" t="e">
        <f t="shared" si="2"/>
        <v>#VALUE!</v>
      </c>
    </row>
    <row r="63" spans="1:10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162">
        <v>225</v>
      </c>
      <c r="C70" s="72">
        <v>166</v>
      </c>
      <c r="D70" s="10" t="s">
        <v>24</v>
      </c>
      <c r="E70" s="22">
        <v>20000</v>
      </c>
      <c r="F70" s="7">
        <f t="shared" si="0"/>
        <v>88.888888888888886</v>
      </c>
      <c r="G70" s="94">
        <f t="shared" si="1"/>
        <v>120.48192771084338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49">
        <v>150</v>
      </c>
      <c r="E73" s="22">
        <v>1000</v>
      </c>
      <c r="F73" s="93" t="e">
        <f t="shared" si="0"/>
        <v>#VALUE!</v>
      </c>
      <c r="G73" s="94" t="e">
        <f t="shared" si="1"/>
        <v>#DIV/0!</v>
      </c>
      <c r="H73" s="95">
        <f t="shared" si="2"/>
        <v>6.666666666666667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x14ac:dyDescent="0.3">
      <c r="A87" s="77" t="s">
        <v>93</v>
      </c>
      <c r="B87" s="6">
        <v>189</v>
      </c>
      <c r="C87" s="72">
        <v>233</v>
      </c>
      <c r="D87" s="10" t="s">
        <v>24</v>
      </c>
      <c r="E87" s="22">
        <v>1000</v>
      </c>
      <c r="F87" s="7">
        <f t="shared" si="3"/>
        <v>5.2910052910052912</v>
      </c>
      <c r="G87" s="74">
        <f t="shared" si="4"/>
        <v>4.2918454935622314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>
        <v>100000</v>
      </c>
      <c r="F97" s="7">
        <f t="shared" si="3"/>
        <v>515.46391752577324</v>
      </c>
      <c r="G97" s="74">
        <f t="shared" si="4"/>
        <v>438.59649122807019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16000</v>
      </c>
      <c r="F102" s="93">
        <f t="shared" si="3"/>
        <v>96.385542168674704</v>
      </c>
      <c r="G102" s="94">
        <f t="shared" si="4"/>
        <v>96.385542168674704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258</v>
      </c>
      <c r="B110" s="7"/>
      <c r="C110" s="74"/>
      <c r="D110" s="12">
        <v>108</v>
      </c>
      <c r="E110" s="22">
        <v>600</v>
      </c>
      <c r="F110" s="93"/>
      <c r="G110" s="94"/>
      <c r="H110" s="95">
        <f t="shared" si="5"/>
        <v>5.5555555555555554</v>
      </c>
    </row>
    <row r="111" spans="1:8" x14ac:dyDescent="0.3">
      <c r="A111" s="63" t="s">
        <v>260</v>
      </c>
      <c r="B111" s="7"/>
      <c r="C111" s="74"/>
      <c r="D111" s="12">
        <v>123</v>
      </c>
      <c r="E111" s="22">
        <v>2100</v>
      </c>
      <c r="F111" s="93" t="e">
        <f t="shared" si="3"/>
        <v>#DIV/0!</v>
      </c>
      <c r="G111" s="94" t="e">
        <f t="shared" si="4"/>
        <v>#DIV/0!</v>
      </c>
      <c r="H111" s="95">
        <f t="shared" si="5"/>
        <v>17.073170731707318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8.4033613445378155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x14ac:dyDescent="0.3">
      <c r="A137" s="63" t="s">
        <v>137</v>
      </c>
      <c r="B137" s="7">
        <v>600</v>
      </c>
      <c r="C137" s="74" t="s">
        <v>24</v>
      </c>
      <c r="D137" s="12">
        <v>143</v>
      </c>
      <c r="E137" s="36">
        <v>100000</v>
      </c>
      <c r="F137" s="93">
        <f t="shared" si="3"/>
        <v>166.66666666666666</v>
      </c>
      <c r="G137" s="94" t="e">
        <f t="shared" si="4"/>
        <v>#VALUE!</v>
      </c>
      <c r="H137" s="95">
        <f t="shared" si="5"/>
        <v>699.30069930069931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12400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89.85507246376811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>
        <v>3000</v>
      </c>
      <c r="F144" s="7" t="e">
        <f t="shared" si="3"/>
        <v>#VALUE!</v>
      </c>
      <c r="G144" s="74" t="e">
        <f t="shared" si="4"/>
        <v>#VALUE!</v>
      </c>
      <c r="H144" s="12">
        <f t="shared" si="5"/>
        <v>22.388059701492537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>
        <v>25000</v>
      </c>
      <c r="F145" s="93" t="e">
        <f t="shared" si="3"/>
        <v>#VALUE!</v>
      </c>
      <c r="G145" s="94" t="e">
        <f t="shared" si="4"/>
        <v>#VALUE!</v>
      </c>
      <c r="H145" s="95">
        <f t="shared" si="5"/>
        <v>161.29032258064515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>
        <v>86000</v>
      </c>
      <c r="F148" s="93">
        <f t="shared" si="3"/>
        <v>110.11523687580025</v>
      </c>
      <c r="G148" s="94">
        <f t="shared" si="4"/>
        <v>119.11357340720221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11000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85.271317829457359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>
        <v>11000</v>
      </c>
      <c r="F153" s="93" t="e">
        <f t="shared" si="6"/>
        <v>#VALUE!</v>
      </c>
      <c r="G153" s="94" t="e">
        <f t="shared" si="7"/>
        <v>#VALUE!</v>
      </c>
      <c r="H153" s="95">
        <f t="shared" si="8"/>
        <v>79.136690647482013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40700</v>
      </c>
      <c r="F154" s="93">
        <f t="shared" si="6"/>
        <v>74</v>
      </c>
      <c r="G154" s="94">
        <f t="shared" si="7"/>
        <v>135.66666666666666</v>
      </c>
      <c r="H154" s="95">
        <f t="shared" si="8"/>
        <v>252.79503105590061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x14ac:dyDescent="0.3">
      <c r="A162" s="63" t="s">
        <v>161</v>
      </c>
      <c r="B162" s="7" t="s">
        <v>24</v>
      </c>
      <c r="C162" s="74" t="s">
        <v>24</v>
      </c>
      <c r="D162" s="12">
        <v>135</v>
      </c>
      <c r="E162" s="36">
        <v>9000</v>
      </c>
      <c r="F162" s="7" t="e">
        <f t="shared" si="6"/>
        <v>#VALUE!</v>
      </c>
      <c r="G162" s="74" t="e">
        <f t="shared" si="7"/>
        <v>#VALUE!</v>
      </c>
      <c r="H162" s="95">
        <f t="shared" si="8"/>
        <v>66.666666666666671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11000</v>
      </c>
      <c r="F168" s="93" t="e">
        <f t="shared" si="6"/>
        <v>#VALUE!</v>
      </c>
      <c r="G168" s="94">
        <f t="shared" si="7"/>
        <v>79.136690647482013</v>
      </c>
      <c r="H168" s="95">
        <f t="shared" si="8"/>
        <v>104.76190476190476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/>
      <c r="F170" s="7">
        <f t="shared" si="6"/>
        <v>0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>
        <v>100000</v>
      </c>
      <c r="F174" s="93">
        <f t="shared" si="6"/>
        <v>90.909090909090907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>
        <v>100000</v>
      </c>
      <c r="F176" s="93">
        <f t="shared" si="6"/>
        <v>43.478260869565219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163">
        <v>375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>
        <v>1200</v>
      </c>
      <c r="F179" s="93" t="e">
        <f t="shared" si="6"/>
        <v>#VALUE!</v>
      </c>
      <c r="G179" s="94">
        <f t="shared" si="7"/>
        <v>8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-22"/>
        <filter val="H-C4-4"/>
        <filter val="H-CR-436-37"/>
        <filter val="H-CR-436-38"/>
        <filter val="H-HCB-206N-96"/>
        <filter val="H-I-1"/>
        <filter val="H-M-1"/>
        <filter val="H-MB-7"/>
        <filter val="H-MB-8"/>
        <filter val="H-ML-13"/>
        <filter val="H-ML-8-5"/>
        <filter val="H-ML-9"/>
        <filter val="L-C-3  MAQ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1FBA-CD53-4455-9942-36FB32B95299}">
  <sheetPr filterMode="1"/>
  <dimension ref="A1:J210"/>
  <sheetViews>
    <sheetView topLeftCell="A102" zoomScaleNormal="100" workbookViewId="0">
      <selection activeCell="B201" sqref="B201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21</v>
      </c>
      <c r="C4" s="147" t="s">
        <v>7</v>
      </c>
      <c r="D4" s="143">
        <v>5</v>
      </c>
      <c r="E4" s="144">
        <f>B4*C4*D4</f>
        <v>892.5</v>
      </c>
      <c r="F4" s="165">
        <f>G40+F41+G60+G62+F70+F98+G100+G102+H134+H145+F148+H153+F174+G179</f>
        <v>1505.5509871123511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5</v>
      </c>
      <c r="E5" s="144">
        <f>B5*C5*D5</f>
        <v>525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1417.5</v>
      </c>
      <c r="F6" s="98"/>
      <c r="G6" s="104">
        <f>F4-E6</f>
        <v>88.050987112351095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64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1600</v>
      </c>
      <c r="F24" s="7" t="e">
        <f t="shared" si="0"/>
        <v>#VALUE!</v>
      </c>
      <c r="G24" s="74" t="e">
        <f t="shared" si="1"/>
        <v>#VALUE!</v>
      </c>
      <c r="H24" s="12">
        <f t="shared" si="2"/>
        <v>12.598425196850394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162">
        <v>375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162">
        <v>375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6000</v>
      </c>
      <c r="F38" s="7">
        <f t="shared" si="0"/>
        <v>31.25</v>
      </c>
      <c r="G38" s="74">
        <f t="shared" si="1"/>
        <v>32.786885245901637</v>
      </c>
      <c r="H38" s="95" t="e">
        <f t="shared" si="2"/>
        <v>#VALUE!</v>
      </c>
    </row>
    <row r="39" spans="1:8" hidden="1" x14ac:dyDescent="0.3">
      <c r="A39" s="77" t="s">
        <v>48</v>
      </c>
      <c r="B39" s="162">
        <v>375</v>
      </c>
      <c r="C39" s="72">
        <v>183</v>
      </c>
      <c r="D39" s="10" t="s">
        <v>24</v>
      </c>
      <c r="E39" s="36">
        <v>15400</v>
      </c>
      <c r="F39" s="93">
        <f t="shared" si="0"/>
        <v>41.06666666666667</v>
      </c>
      <c r="G39" s="94">
        <f t="shared" si="1"/>
        <v>84.15300546448087</v>
      </c>
      <c r="H39" s="95" t="e">
        <f t="shared" si="2"/>
        <v>#VALUE!</v>
      </c>
    </row>
    <row r="40" spans="1:8" x14ac:dyDescent="0.3">
      <c r="A40" s="77" t="s">
        <v>49</v>
      </c>
      <c r="B40" s="162">
        <v>385</v>
      </c>
      <c r="C40" s="72">
        <v>200</v>
      </c>
      <c r="D40" s="10">
        <v>184</v>
      </c>
      <c r="E40" s="22">
        <v>10000</v>
      </c>
      <c r="F40" s="93">
        <f t="shared" si="0"/>
        <v>25.974025974025974</v>
      </c>
      <c r="G40" s="94">
        <f t="shared" si="1"/>
        <v>50</v>
      </c>
      <c r="H40" s="95">
        <f t="shared" si="2"/>
        <v>54.347826086956523</v>
      </c>
    </row>
    <row r="41" spans="1:8" x14ac:dyDescent="0.3">
      <c r="A41" s="77" t="s">
        <v>50</v>
      </c>
      <c r="B41" s="162">
        <v>375</v>
      </c>
      <c r="C41" s="72">
        <v>208</v>
      </c>
      <c r="D41" s="10">
        <v>197</v>
      </c>
      <c r="E41" s="36">
        <v>20000</v>
      </c>
      <c r="F41" s="7">
        <f t="shared" si="0"/>
        <v>53.333333333333336</v>
      </c>
      <c r="G41" s="74">
        <f t="shared" si="1"/>
        <v>96.15384615384616</v>
      </c>
      <c r="H41" s="12">
        <f t="shared" si="2"/>
        <v>101.5228426395939</v>
      </c>
    </row>
    <row r="42" spans="1:8" hidden="1" x14ac:dyDescent="0.3">
      <c r="A42" s="156" t="s">
        <v>51</v>
      </c>
      <c r="B42" s="162">
        <v>375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x14ac:dyDescent="0.3">
      <c r="A60" s="77" t="s">
        <v>69</v>
      </c>
      <c r="B60" s="6"/>
      <c r="C60" s="72">
        <v>224</v>
      </c>
      <c r="D60" s="112"/>
      <c r="E60" s="36">
        <v>40000</v>
      </c>
      <c r="F60" s="93" t="e">
        <f t="shared" si="0"/>
        <v>#DIV/0!</v>
      </c>
      <c r="G60" s="94">
        <f t="shared" si="1"/>
        <v>178.57142857142858</v>
      </c>
      <c r="H60" s="95" t="e">
        <f t="shared" si="2"/>
        <v>#DIV/0!</v>
      </c>
    </row>
    <row r="61" spans="1:10" hidden="1" x14ac:dyDescent="0.3">
      <c r="A61" s="77" t="s">
        <v>70</v>
      </c>
      <c r="B61" s="6"/>
      <c r="C61" s="72">
        <v>224</v>
      </c>
      <c r="D61" s="112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10" x14ac:dyDescent="0.3">
      <c r="A62" s="77" t="s">
        <v>71</v>
      </c>
      <c r="B62" s="6"/>
      <c r="C62" s="72">
        <v>226</v>
      </c>
      <c r="D62" s="10" t="s">
        <v>24</v>
      </c>
      <c r="E62" s="36">
        <v>100000</v>
      </c>
      <c r="F62" s="93" t="e">
        <f t="shared" si="0"/>
        <v>#DIV/0!</v>
      </c>
      <c r="G62" s="94">
        <f t="shared" si="1"/>
        <v>442.47787610619469</v>
      </c>
      <c r="H62" s="95" t="e">
        <f t="shared" si="2"/>
        <v>#VALUE!</v>
      </c>
    </row>
    <row r="63" spans="1:10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162">
        <v>225</v>
      </c>
      <c r="C70" s="72">
        <v>166</v>
      </c>
      <c r="D70" s="10" t="s">
        <v>24</v>
      </c>
      <c r="E70" s="22">
        <v>20000</v>
      </c>
      <c r="F70" s="7">
        <f t="shared" si="0"/>
        <v>88.888888888888886</v>
      </c>
      <c r="G70" s="94">
        <f t="shared" si="1"/>
        <v>120.48192771084338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>
        <v>100000</v>
      </c>
      <c r="F97" s="7">
        <f t="shared" si="3"/>
        <v>515.46391752577324</v>
      </c>
      <c r="G97" s="74">
        <f t="shared" si="4"/>
        <v>438.59649122807019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16000</v>
      </c>
      <c r="F102" s="93">
        <f t="shared" si="3"/>
        <v>96.385542168674704</v>
      </c>
      <c r="G102" s="94">
        <f t="shared" si="4"/>
        <v>96.385542168674704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8.4033613445378155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600</v>
      </c>
      <c r="C137" s="74" t="s">
        <v>24</v>
      </c>
      <c r="D137" s="12">
        <v>143</v>
      </c>
      <c r="E137" s="36">
        <v>70000</v>
      </c>
      <c r="F137" s="93">
        <f t="shared" si="3"/>
        <v>116.66666666666667</v>
      </c>
      <c r="G137" s="94" t="e">
        <f t="shared" si="4"/>
        <v>#VALUE!</v>
      </c>
      <c r="H137" s="95">
        <f t="shared" si="5"/>
        <v>489.51048951048949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12400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89.85507246376811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>
        <v>3000</v>
      </c>
      <c r="F144" s="7" t="e">
        <f t="shared" si="3"/>
        <v>#VALUE!</v>
      </c>
      <c r="G144" s="74" t="e">
        <f t="shared" si="4"/>
        <v>#VALUE!</v>
      </c>
      <c r="H144" s="12">
        <f t="shared" si="5"/>
        <v>22.388059701492537</v>
      </c>
    </row>
    <row r="145" spans="1:8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>
        <v>25000</v>
      </c>
      <c r="F145" s="93" t="e">
        <f t="shared" si="3"/>
        <v>#VALUE!</v>
      </c>
      <c r="G145" s="94" t="e">
        <f t="shared" si="4"/>
        <v>#VALUE!</v>
      </c>
      <c r="H145" s="95">
        <f t="shared" si="5"/>
        <v>161.29032258064515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86000</v>
      </c>
      <c r="F148" s="93">
        <f t="shared" si="3"/>
        <v>110.11523687580025</v>
      </c>
      <c r="G148" s="94">
        <f t="shared" si="4"/>
        <v>119.11357340720221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11000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85.271317829457359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>
        <v>11000</v>
      </c>
      <c r="F153" s="93" t="e">
        <f t="shared" si="6"/>
        <v>#VALUE!</v>
      </c>
      <c r="G153" s="94" t="e">
        <f t="shared" si="7"/>
        <v>#VALUE!</v>
      </c>
      <c r="H153" s="95">
        <f t="shared" si="8"/>
        <v>79.136690647482013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40700</v>
      </c>
      <c r="F154" s="93">
        <f t="shared" si="6"/>
        <v>74</v>
      </c>
      <c r="G154" s="94">
        <f t="shared" si="7"/>
        <v>135.66666666666666</v>
      </c>
      <c r="H154" s="95">
        <f t="shared" si="8"/>
        <v>252.79503105590061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/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/>
      <c r="F170" s="7">
        <f t="shared" si="6"/>
        <v>0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x14ac:dyDescent="0.3">
      <c r="A174" s="63" t="s">
        <v>173</v>
      </c>
      <c r="B174" s="7">
        <v>1100</v>
      </c>
      <c r="C174" s="74"/>
      <c r="D174" s="12"/>
      <c r="E174" s="36">
        <v>100000</v>
      </c>
      <c r="F174" s="93">
        <f t="shared" si="6"/>
        <v>90.909090909090907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163">
        <v>375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>
        <v>1200</v>
      </c>
      <c r="F179" s="93" t="e">
        <f t="shared" si="6"/>
        <v>#VALUE!</v>
      </c>
      <c r="G179" s="94">
        <f t="shared" si="7"/>
        <v>8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4-2"/>
        <filter val="H-C4-3"/>
        <filter val="H-CR-436-36"/>
        <filter val="H-CR-436-38"/>
        <filter val="H-HC-5"/>
        <filter val="H-M-3 ( Maq)"/>
        <filter val="H-M-4"/>
        <filter val="H-M-5"/>
        <filter val="H-ML-10-9"/>
        <filter val="H-ML-2"/>
        <filter val="H-ML-3  ( Maq)"/>
        <filter val="H-ML-6"/>
        <filter val="L-C-2 MAQ"/>
        <filter val="L-C-6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AD32-D071-42C8-ABC4-69817A50E59E}">
  <sheetPr filterMode="1"/>
  <dimension ref="A1:J210"/>
  <sheetViews>
    <sheetView zoomScaleNormal="100" workbookViewId="0">
      <selection activeCell="F8" sqref="F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21</v>
      </c>
      <c r="C4" s="147" t="s">
        <v>7</v>
      </c>
      <c r="D4" s="143">
        <v>4</v>
      </c>
      <c r="E4" s="144">
        <f>B4*C4*D4</f>
        <v>714</v>
      </c>
      <c r="F4" s="165">
        <f>G40+F41+G49+G52+G53+G60+G61+G62+F70+H79+F98+G102+H117+H118+H129+H138+F160+H168+F174+G177+G179</f>
        <v>1592.0867340024615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4</v>
      </c>
      <c r="E5" s="144">
        <f>B5*C5*D5</f>
        <v>420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1134</v>
      </c>
      <c r="F6" s="98"/>
      <c r="G6" s="104">
        <f>F4-E6</f>
        <v>458.08673400246153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59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1600</v>
      </c>
      <c r="F24" s="7" t="e">
        <f t="shared" si="0"/>
        <v>#VALUE!</v>
      </c>
      <c r="G24" s="74" t="e">
        <f t="shared" si="1"/>
        <v>#VALUE!</v>
      </c>
      <c r="H24" s="12">
        <f t="shared" si="2"/>
        <v>12.598425196850394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162">
        <v>375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162">
        <v>375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6000</v>
      </c>
      <c r="F38" s="7">
        <f t="shared" si="0"/>
        <v>31.25</v>
      </c>
      <c r="G38" s="74">
        <f t="shared" si="1"/>
        <v>32.786885245901637</v>
      </c>
      <c r="H38" s="95" t="e">
        <f t="shared" si="2"/>
        <v>#VALUE!</v>
      </c>
    </row>
    <row r="39" spans="1:8" hidden="1" x14ac:dyDescent="0.3">
      <c r="A39" s="77" t="s">
        <v>48</v>
      </c>
      <c r="B39" s="162">
        <v>375</v>
      </c>
      <c r="C39" s="72">
        <v>183</v>
      </c>
      <c r="D39" s="10" t="s">
        <v>24</v>
      </c>
      <c r="E39" s="36">
        <v>15400</v>
      </c>
      <c r="F39" s="93">
        <f t="shared" si="0"/>
        <v>41.06666666666667</v>
      </c>
      <c r="G39" s="94">
        <f t="shared" si="1"/>
        <v>84.15300546448087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x14ac:dyDescent="0.3">
      <c r="A41" s="77" t="s">
        <v>50</v>
      </c>
      <c r="B41" s="162">
        <v>375</v>
      </c>
      <c r="C41" s="72">
        <v>208</v>
      </c>
      <c r="D41" s="10">
        <v>197</v>
      </c>
      <c r="E41" s="36">
        <v>20000</v>
      </c>
      <c r="F41" s="7">
        <f t="shared" si="0"/>
        <v>53.333333333333336</v>
      </c>
      <c r="G41" s="74">
        <f t="shared" si="1"/>
        <v>96.15384615384616</v>
      </c>
      <c r="H41" s="12">
        <f t="shared" si="2"/>
        <v>101.5228426395939</v>
      </c>
    </row>
    <row r="42" spans="1:8" hidden="1" x14ac:dyDescent="0.3">
      <c r="A42" s="156" t="s">
        <v>51</v>
      </c>
      <c r="B42" s="162">
        <v>375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>
        <v>2100</v>
      </c>
      <c r="F49" s="7" t="e">
        <f t="shared" si="0"/>
        <v>#VALUE!</v>
      </c>
      <c r="G49" s="74">
        <f t="shared" si="1"/>
        <v>10.096153846153847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1200</v>
      </c>
      <c r="F52" s="93" t="e">
        <f t="shared" si="0"/>
        <v>#VALUE!</v>
      </c>
      <c r="G52" s="94">
        <f t="shared" si="1"/>
        <v>8.4507042253521121</v>
      </c>
      <c r="H52" s="95" t="e">
        <f t="shared" si="2"/>
        <v>#VALUE!</v>
      </c>
    </row>
    <row r="53" spans="1:10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2000</v>
      </c>
      <c r="F53" s="7">
        <f t="shared" si="0"/>
        <v>13.793103448275861</v>
      </c>
      <c r="G53" s="74">
        <f t="shared" si="1"/>
        <v>15.037593984962406</v>
      </c>
      <c r="H53" s="12">
        <f t="shared" si="2"/>
        <v>16.129032258064516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x14ac:dyDescent="0.3">
      <c r="A60" s="77" t="s">
        <v>69</v>
      </c>
      <c r="B60" s="6"/>
      <c r="C60" s="72">
        <v>224</v>
      </c>
      <c r="D60" s="112"/>
      <c r="E60" s="36">
        <f>48500</f>
        <v>48500</v>
      </c>
      <c r="F60" s="93" t="e">
        <f t="shared" si="0"/>
        <v>#DIV/0!</v>
      </c>
      <c r="G60" s="94">
        <f t="shared" si="1"/>
        <v>216.51785714285714</v>
      </c>
      <c r="H60" s="95" t="e">
        <f t="shared" si="2"/>
        <v>#DIV/0!</v>
      </c>
    </row>
    <row r="61" spans="1:10" x14ac:dyDescent="0.3">
      <c r="A61" s="77" t="s">
        <v>70</v>
      </c>
      <c r="B61" s="6"/>
      <c r="C61" s="72">
        <v>224</v>
      </c>
      <c r="D61" s="112"/>
      <c r="E61" s="36">
        <v>75000</v>
      </c>
      <c r="F61" s="93" t="e">
        <f t="shared" si="0"/>
        <v>#DIV/0!</v>
      </c>
      <c r="G61" s="94">
        <f t="shared" si="1"/>
        <v>334.82142857142856</v>
      </c>
      <c r="H61" s="95" t="e">
        <f t="shared" si="2"/>
        <v>#DIV/0!</v>
      </c>
    </row>
    <row r="62" spans="1:10" x14ac:dyDescent="0.3">
      <c r="A62" s="77" t="s">
        <v>71</v>
      </c>
      <c r="B62" s="6"/>
      <c r="C62" s="72">
        <v>226</v>
      </c>
      <c r="D62" s="10" t="s">
        <v>24</v>
      </c>
      <c r="E62" s="36">
        <v>0</v>
      </c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10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162">
        <v>225</v>
      </c>
      <c r="C70" s="72">
        <v>166</v>
      </c>
      <c r="D70" s="10" t="s">
        <v>24</v>
      </c>
      <c r="E70" s="22">
        <v>1000</v>
      </c>
      <c r="F70" s="7">
        <f t="shared" si="0"/>
        <v>4.4444444444444446</v>
      </c>
      <c r="G70" s="94">
        <f t="shared" si="1"/>
        <v>6.024096385542169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>
        <v>500</v>
      </c>
      <c r="F79" s="7" t="e">
        <f t="shared" si="3"/>
        <v>#VALUE!</v>
      </c>
      <c r="G79" s="74" t="e">
        <f t="shared" si="4"/>
        <v>#VALUE!</v>
      </c>
      <c r="H79" s="12">
        <f t="shared" si="5"/>
        <v>3.7037037037037037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>
        <v>100000</v>
      </c>
      <c r="F97" s="7">
        <f t="shared" si="3"/>
        <v>515.46391752577324</v>
      </c>
      <c r="G97" s="74">
        <f t="shared" si="4"/>
        <v>438.59649122807019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24000</v>
      </c>
      <c r="F100" s="93">
        <f t="shared" si="3"/>
        <v>142.01183431952663</v>
      </c>
      <c r="G100" s="94">
        <f t="shared" si="4"/>
        <v>117.64705882352941</v>
      </c>
      <c r="H100" s="95">
        <f t="shared" si="5"/>
        <v>137.93103448275863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6.9930069930069934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>
        <v>20000</v>
      </c>
      <c r="F118" s="93">
        <f t="shared" si="3"/>
        <v>50</v>
      </c>
      <c r="G118" s="94" t="e">
        <f t="shared" si="4"/>
        <v>#VALUE!</v>
      </c>
      <c r="H118" s="95">
        <f t="shared" si="5"/>
        <v>133.33333333333334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E129" s="36">
        <v>2000</v>
      </c>
      <c r="F129" s="93" t="e">
        <f t="shared" si="3"/>
        <v>#DIV/0!</v>
      </c>
      <c r="G129" s="94" t="e">
        <f t="shared" si="4"/>
        <v>#DIV/0!</v>
      </c>
      <c r="H129" s="95">
        <f t="shared" si="5"/>
        <v>16.949152542372882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600</v>
      </c>
      <c r="C137" s="74" t="s">
        <v>24</v>
      </c>
      <c r="D137" s="12">
        <v>143</v>
      </c>
      <c r="E137" s="36">
        <v>29000</v>
      </c>
      <c r="F137" s="93">
        <f t="shared" si="3"/>
        <v>48.333333333333336</v>
      </c>
      <c r="G137" s="94" t="e">
        <f t="shared" si="4"/>
        <v>#VALUE!</v>
      </c>
      <c r="H137" s="95">
        <f t="shared" si="5"/>
        <v>202.7972027972028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36">
        <v>15000</v>
      </c>
      <c r="F138" s="93" t="e">
        <f t="shared" si="3"/>
        <v>#VALUE!</v>
      </c>
      <c r="G138" s="94">
        <f t="shared" si="4"/>
        <v>96.774193548387103</v>
      </c>
      <c r="H138" s="95">
        <f t="shared" si="5"/>
        <v>102.73972602739725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12400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89.85507246376811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>
        <v>3000</v>
      </c>
      <c r="F144" s="7" t="e">
        <f t="shared" si="3"/>
        <v>#VALUE!</v>
      </c>
      <c r="G144" s="74" t="e">
        <f t="shared" si="4"/>
        <v>#VALUE!</v>
      </c>
      <c r="H144" s="12">
        <f t="shared" si="5"/>
        <v>22.388059701492537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11000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85.271317829457359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40700</v>
      </c>
      <c r="F154" s="93">
        <f t="shared" si="6"/>
        <v>74</v>
      </c>
      <c r="G154" s="94">
        <f t="shared" si="7"/>
        <v>135.66666666666666</v>
      </c>
      <c r="H154" s="95">
        <f t="shared" si="8"/>
        <v>252.79503105590061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100000</v>
      </c>
      <c r="F160" s="93">
        <f t="shared" si="6"/>
        <v>166.66666666666666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20000</v>
      </c>
      <c r="F168" s="93" t="e">
        <f t="shared" si="6"/>
        <v>#VALUE!</v>
      </c>
      <c r="G168" s="94">
        <f t="shared" si="7"/>
        <v>143.88489208633092</v>
      </c>
      <c r="H168" s="95">
        <f t="shared" si="8"/>
        <v>190.47619047619048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/>
      <c r="F170" s="7">
        <f t="shared" si="6"/>
        <v>0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x14ac:dyDescent="0.3">
      <c r="A174" s="63" t="s">
        <v>173</v>
      </c>
      <c r="B174" s="7">
        <v>1100</v>
      </c>
      <c r="C174" s="74"/>
      <c r="D174" s="12"/>
      <c r="E174" s="36">
        <v>100000</v>
      </c>
      <c r="F174" s="93">
        <f t="shared" si="6"/>
        <v>90.909090909090907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>
        <v>2000</v>
      </c>
      <c r="F177" s="93">
        <f t="shared" si="6"/>
        <v>8.7336244541484724</v>
      </c>
      <c r="G177" s="94">
        <f t="shared" si="7"/>
        <v>9.1324200913242013</v>
      </c>
      <c r="H177" s="95" t="e">
        <f t="shared" si="8"/>
        <v>#VALUE!</v>
      </c>
    </row>
    <row r="178" spans="1:8" hidden="1" x14ac:dyDescent="0.3">
      <c r="A178" s="63" t="s">
        <v>177</v>
      </c>
      <c r="B178" s="163">
        <v>375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>
        <v>1200</v>
      </c>
      <c r="F179" s="93" t="e">
        <f t="shared" si="6"/>
        <v>#VALUE!</v>
      </c>
      <c r="G179" s="94">
        <f t="shared" si="7"/>
        <v>8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4-2"/>
        <filter val="H-C4-3"/>
        <filter val="H-C5-6"/>
        <filter val="H-C-6"/>
        <filter val="H-C-7"/>
        <filter val="H-CR-436-36"/>
        <filter val="H-CR-436-37"/>
        <filter val="H-CR-436-38"/>
        <filter val="H-HC-5"/>
        <filter val="H-HCL-8-96"/>
        <filter val="H-M-3 ( Maq)"/>
        <filter val="H-M-5"/>
        <filter val="H-MB-206T"/>
        <filter val="H-MB-301N"/>
        <filter val="H-MB-506T"/>
        <filter val="H-ML-14"/>
        <filter val="H-ML-8"/>
        <filter val="H-ML-9"/>
        <filter val="L-C-2 MAQ"/>
        <filter val="L-C-4"/>
        <filter val="L-C-6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3F40-5E20-479F-BE5B-9585984A1C02}">
  <sheetPr filterMode="1"/>
  <dimension ref="A1:J210"/>
  <sheetViews>
    <sheetView topLeftCell="A10" zoomScaleNormal="100" workbookViewId="0">
      <selection activeCell="B102" sqref="B102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21</v>
      </c>
      <c r="C4" s="147" t="s">
        <v>7</v>
      </c>
      <c r="D4" s="143">
        <v>4</v>
      </c>
      <c r="E4" s="144">
        <f>B4*C4*D4</f>
        <v>714</v>
      </c>
      <c r="F4" s="165">
        <f>H24+F38+F39+G60+G61+G62+F70+F98+G100+G102+H118+F137+H138+H140+H144+H151+F154+F160+H168</f>
        <v>1574.478194878141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4</v>
      </c>
      <c r="E5" s="144">
        <f>B5*C5*D5</f>
        <v>420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1134</v>
      </c>
      <c r="F6" s="98"/>
      <c r="G6" s="104">
        <f>F4-E6</f>
        <v>440.47819487814104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59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1600</v>
      </c>
      <c r="F24" s="7" t="e">
        <f t="shared" si="0"/>
        <v>#VALUE!</v>
      </c>
      <c r="G24" s="74" t="e">
        <f t="shared" si="1"/>
        <v>#VALUE!</v>
      </c>
      <c r="H24" s="12">
        <f t="shared" si="2"/>
        <v>12.598425196850394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162">
        <v>375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162">
        <v>375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6000</v>
      </c>
      <c r="F38" s="7">
        <f t="shared" si="0"/>
        <v>31.25</v>
      </c>
      <c r="G38" s="74">
        <f t="shared" si="1"/>
        <v>32.786885245901637</v>
      </c>
      <c r="H38" s="95" t="e">
        <f t="shared" si="2"/>
        <v>#VALUE!</v>
      </c>
    </row>
    <row r="39" spans="1:8" x14ac:dyDescent="0.3">
      <c r="A39" s="77" t="s">
        <v>48</v>
      </c>
      <c r="B39" s="162">
        <v>375</v>
      </c>
      <c r="C39" s="72">
        <v>183</v>
      </c>
      <c r="D39" s="10" t="s">
        <v>24</v>
      </c>
      <c r="E39" s="36">
        <v>15400</v>
      </c>
      <c r="F39" s="93">
        <f t="shared" si="0"/>
        <v>41.06666666666667</v>
      </c>
      <c r="G39" s="94">
        <f t="shared" si="1"/>
        <v>84.15300546448087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162">
        <v>375</v>
      </c>
      <c r="C41" s="72">
        <v>208</v>
      </c>
      <c r="D41" s="10">
        <v>197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162">
        <v>375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x14ac:dyDescent="0.3">
      <c r="A60" s="77" t="s">
        <v>69</v>
      </c>
      <c r="B60" s="6"/>
      <c r="C60" s="72">
        <v>224</v>
      </c>
      <c r="D60" s="112"/>
      <c r="E60" s="36">
        <v>50000</v>
      </c>
      <c r="F60" s="93" t="e">
        <f t="shared" si="0"/>
        <v>#DIV/0!</v>
      </c>
      <c r="G60" s="94">
        <f t="shared" si="1"/>
        <v>223.21428571428572</v>
      </c>
      <c r="H60" s="95" t="e">
        <f t="shared" si="2"/>
        <v>#DIV/0!</v>
      </c>
    </row>
    <row r="61" spans="1:10" x14ac:dyDescent="0.3">
      <c r="A61" s="77" t="s">
        <v>70</v>
      </c>
      <c r="B61" s="6"/>
      <c r="C61" s="72">
        <v>224</v>
      </c>
      <c r="D61" s="112"/>
      <c r="E61" s="36">
        <v>20000</v>
      </c>
      <c r="F61" s="93" t="e">
        <f t="shared" si="0"/>
        <v>#DIV/0!</v>
      </c>
      <c r="G61" s="94">
        <f t="shared" si="1"/>
        <v>89.285714285714292</v>
      </c>
      <c r="H61" s="95" t="e">
        <f t="shared" si="2"/>
        <v>#DIV/0!</v>
      </c>
    </row>
    <row r="62" spans="1:10" x14ac:dyDescent="0.3">
      <c r="A62" s="77" t="s">
        <v>71</v>
      </c>
      <c r="B62" s="6"/>
      <c r="C62" s="72">
        <v>226</v>
      </c>
      <c r="D62" s="10" t="s">
        <v>24</v>
      </c>
      <c r="E62" s="36">
        <v>8500</v>
      </c>
      <c r="F62" s="93" t="e">
        <f t="shared" si="0"/>
        <v>#DIV/0!</v>
      </c>
      <c r="G62" s="94">
        <f t="shared" si="1"/>
        <v>37.610619469026545</v>
      </c>
      <c r="H62" s="95" t="e">
        <f t="shared" si="2"/>
        <v>#VALUE!</v>
      </c>
    </row>
    <row r="63" spans="1:10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162">
        <v>225</v>
      </c>
      <c r="C70" s="72">
        <v>166</v>
      </c>
      <c r="D70" s="10" t="s">
        <v>24</v>
      </c>
      <c r="E70" s="22">
        <v>2000</v>
      </c>
      <c r="F70" s="7">
        <f t="shared" si="0"/>
        <v>8.8888888888888893</v>
      </c>
      <c r="G70" s="94">
        <f t="shared" si="1"/>
        <v>12.048192771084338</v>
      </c>
      <c r="H70" s="12" t="e">
        <f t="shared" si="2"/>
        <v>#VALUE!</v>
      </c>
    </row>
    <row r="71" spans="1:8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24000</v>
      </c>
      <c r="F100" s="93">
        <f t="shared" si="3"/>
        <v>142.01183431952663</v>
      </c>
      <c r="G100" s="94">
        <f t="shared" si="4"/>
        <v>117.64705882352941</v>
      </c>
      <c r="H100" s="95">
        <f t="shared" si="5"/>
        <v>137.93103448275863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64">
        <v>10000</v>
      </c>
      <c r="F102" s="93">
        <f t="shared" si="3"/>
        <v>60.24096385542169</v>
      </c>
      <c r="G102" s="94">
        <f t="shared" si="4"/>
        <v>60.24096385542169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64">
        <v>20000</v>
      </c>
      <c r="F118" s="93">
        <f t="shared" si="3"/>
        <v>50</v>
      </c>
      <c r="G118" s="94" t="e">
        <f t="shared" si="4"/>
        <v>#VALUE!</v>
      </c>
      <c r="H118" s="95">
        <f t="shared" si="5"/>
        <v>133.33333333333334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x14ac:dyDescent="0.3">
      <c r="A137" s="63" t="s">
        <v>137</v>
      </c>
      <c r="B137" s="7">
        <v>600</v>
      </c>
      <c r="C137" s="74" t="s">
        <v>24</v>
      </c>
      <c r="D137" s="12">
        <v>143</v>
      </c>
      <c r="E137" s="36">
        <v>29000</v>
      </c>
      <c r="F137" s="93">
        <f t="shared" si="3"/>
        <v>48.333333333333336</v>
      </c>
      <c r="G137" s="94" t="e">
        <f t="shared" si="4"/>
        <v>#VALUE!</v>
      </c>
      <c r="H137" s="95">
        <f t="shared" si="5"/>
        <v>202.7972027972028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36">
        <v>22000</v>
      </c>
      <c r="F138" s="93" t="e">
        <f t="shared" si="3"/>
        <v>#VALUE!</v>
      </c>
      <c r="G138" s="94">
        <f t="shared" si="4"/>
        <v>141.93548387096774</v>
      </c>
      <c r="H138" s="95">
        <f t="shared" si="5"/>
        <v>150.68493150684932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12400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89.85507246376811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>
        <v>3000</v>
      </c>
      <c r="F144" s="7" t="e">
        <f t="shared" si="3"/>
        <v>#VALUE!</v>
      </c>
      <c r="G144" s="74" t="e">
        <f t="shared" si="4"/>
        <v>#VALUE!</v>
      </c>
      <c r="H144" s="12">
        <f t="shared" si="5"/>
        <v>22.388059701492537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11000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85.271317829457359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40700</v>
      </c>
      <c r="F154" s="93">
        <f t="shared" si="6"/>
        <v>74</v>
      </c>
      <c r="G154" s="94">
        <f t="shared" si="7"/>
        <v>135.66666666666666</v>
      </c>
      <c r="H154" s="95">
        <f t="shared" si="8"/>
        <v>252.79503105590061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71000</v>
      </c>
      <c r="F160" s="93">
        <f t="shared" si="6"/>
        <v>118.33333333333333</v>
      </c>
      <c r="G160" s="94" t="e">
        <f t="shared" si="7"/>
        <v>#VALUE!</v>
      </c>
      <c r="H160" s="95">
        <f t="shared" si="8"/>
        <v>525.92592592592598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20000</v>
      </c>
      <c r="F168" s="93" t="e">
        <f t="shared" si="6"/>
        <v>#VALUE!</v>
      </c>
      <c r="G168" s="94">
        <f t="shared" si="7"/>
        <v>143.88489208633092</v>
      </c>
      <c r="H168" s="95">
        <f t="shared" si="8"/>
        <v>190.47619047619048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/>
      <c r="F170" s="7">
        <f t="shared" si="6"/>
        <v>0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163">
        <v>375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BML-B124-10"/>
        <filter val="H-C-4"/>
        <filter val="H-C4-1"/>
        <filter val="H-CR-436-36"/>
        <filter val="H-CR-436-37"/>
        <filter val="H-CR-436-38"/>
        <filter val="H-HC-5"/>
        <filter val="H-HC-5***"/>
        <filter val="H-M-3 ( Maq)"/>
        <filter val="H-M-4"/>
        <filter val="H-M-5"/>
        <filter val="H-MB-301N"/>
        <filter val="H-ML-13"/>
        <filter val="H-ML-14"/>
        <filter val="H-ML-16"/>
        <filter val="H-ML-19"/>
        <filter val="H-ML-4"/>
        <filter val="H-ML-7"/>
        <filter val="H-ML-8"/>
        <filter val="H-ML-9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45C0-6383-4D3F-B7CC-D613F71E21BE}">
  <sheetPr filterMode="1"/>
  <dimension ref="A1:J210"/>
  <sheetViews>
    <sheetView topLeftCell="A33" zoomScaleNormal="100" workbookViewId="0">
      <selection activeCell="E128" sqref="E12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H20+F29+G31+F33+F39+G60+G61+G62+G63+G66+F98+G100+F102+H124+H125+H128+H134+H140+H151+F154+F160+F178</f>
        <v>1800.3715525702435</v>
      </c>
      <c r="G4" s="166"/>
      <c r="H4" s="167"/>
      <c r="J4" s="139"/>
    </row>
    <row r="5" spans="1:10" ht="21" x14ac:dyDescent="0.35">
      <c r="A5" s="141">
        <v>2</v>
      </c>
      <c r="B5" s="140">
        <v>12</v>
      </c>
      <c r="C5" s="148">
        <v>7.5</v>
      </c>
      <c r="D5" s="146">
        <v>5</v>
      </c>
      <c r="E5" s="144">
        <f>B5*C5*D5</f>
        <v>450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1555</v>
      </c>
      <c r="F6" s="98"/>
      <c r="G6" s="104">
        <f>F4-E6</f>
        <v>245.37155257024347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59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20000</v>
      </c>
      <c r="F20" s="7" t="e">
        <f t="shared" si="0"/>
        <v>#VALUE!</v>
      </c>
      <c r="G20" s="74" t="e">
        <f t="shared" si="1"/>
        <v>#VALUE!</v>
      </c>
      <c r="H20" s="12">
        <f t="shared" si="2"/>
        <v>172.41379310344828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/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x14ac:dyDescent="0.3">
      <c r="A29" s="77" t="s">
        <v>38</v>
      </c>
      <c r="B29" s="162">
        <v>375</v>
      </c>
      <c r="C29" s="72">
        <v>215</v>
      </c>
      <c r="D29" s="10">
        <v>189</v>
      </c>
      <c r="E29" s="23">
        <v>2000</v>
      </c>
      <c r="F29" s="7">
        <f t="shared" si="0"/>
        <v>5.333333333333333</v>
      </c>
      <c r="G29" s="74">
        <f t="shared" si="1"/>
        <v>9.3023255813953494</v>
      </c>
      <c r="H29" s="12">
        <f t="shared" si="2"/>
        <v>10.582010582010582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8000</v>
      </c>
      <c r="F31" s="7">
        <f t="shared" si="0"/>
        <v>26.058631921824105</v>
      </c>
      <c r="G31" s="74">
        <f t="shared" si="1"/>
        <v>29.739776951672862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162">
        <v>375</v>
      </c>
      <c r="C33" s="72">
        <v>329</v>
      </c>
      <c r="D33" s="10" t="s">
        <v>24</v>
      </c>
      <c r="E33" s="36">
        <v>15100</v>
      </c>
      <c r="F33" s="93">
        <f t="shared" si="0"/>
        <v>40.266666666666666</v>
      </c>
      <c r="G33" s="94">
        <f t="shared" si="1"/>
        <v>45.89665653495441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/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162">
        <v>375</v>
      </c>
      <c r="C39" s="72">
        <v>183</v>
      </c>
      <c r="D39" s="10" t="s">
        <v>24</v>
      </c>
      <c r="E39" s="36">
        <v>12000</v>
      </c>
      <c r="F39" s="93">
        <f t="shared" si="0"/>
        <v>32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162">
        <v>375</v>
      </c>
      <c r="C41" s="72">
        <v>208</v>
      </c>
      <c r="D41" s="10">
        <v>197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162">
        <v>375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x14ac:dyDescent="0.3">
      <c r="A60" s="77" t="s">
        <v>69</v>
      </c>
      <c r="B60" s="6"/>
      <c r="C60" s="72">
        <v>224</v>
      </c>
      <c r="D60" s="112"/>
      <c r="E60" s="36">
        <v>50300</v>
      </c>
      <c r="F60" s="93" t="e">
        <f t="shared" si="0"/>
        <v>#DIV/0!</v>
      </c>
      <c r="G60" s="94">
        <f t="shared" si="1"/>
        <v>224.55357142857142</v>
      </c>
      <c r="H60" s="95" t="e">
        <f t="shared" si="2"/>
        <v>#DIV/0!</v>
      </c>
    </row>
    <row r="61" spans="1:10" x14ac:dyDescent="0.3">
      <c r="A61" s="77" t="s">
        <v>70</v>
      </c>
      <c r="B61" s="6"/>
      <c r="C61" s="72">
        <v>224</v>
      </c>
      <c r="D61" s="112"/>
      <c r="E61" s="36">
        <v>300</v>
      </c>
      <c r="F61" s="93" t="e">
        <f t="shared" si="0"/>
        <v>#DIV/0!</v>
      </c>
      <c r="G61" s="94">
        <f t="shared" si="1"/>
        <v>1.3392857142857142</v>
      </c>
      <c r="H61" s="95" t="e">
        <f t="shared" si="2"/>
        <v>#DIV/0!</v>
      </c>
    </row>
    <row r="62" spans="1:10" x14ac:dyDescent="0.3">
      <c r="A62" s="77" t="s">
        <v>71</v>
      </c>
      <c r="B62" s="6"/>
      <c r="C62" s="72">
        <v>226</v>
      </c>
      <c r="D62" s="10" t="s">
        <v>24</v>
      </c>
      <c r="E62" s="36">
        <v>50300</v>
      </c>
      <c r="F62" s="93" t="e">
        <f t="shared" si="0"/>
        <v>#DIV/0!</v>
      </c>
      <c r="G62" s="94">
        <f t="shared" si="1"/>
        <v>222.56637168141592</v>
      </c>
      <c r="H62" s="95" t="e">
        <f t="shared" si="2"/>
        <v>#VALUE!</v>
      </c>
    </row>
    <row r="63" spans="1:10" x14ac:dyDescent="0.3">
      <c r="A63" s="77" t="s">
        <v>72</v>
      </c>
      <c r="B63" s="6">
        <v>174</v>
      </c>
      <c r="C63" s="72">
        <v>174</v>
      </c>
      <c r="D63" s="10" t="s">
        <v>24</v>
      </c>
      <c r="E63" s="22">
        <v>1200</v>
      </c>
      <c r="F63" s="7">
        <f t="shared" si="0"/>
        <v>6.8965517241379306</v>
      </c>
      <c r="G63" s="74">
        <f t="shared" si="1"/>
        <v>6.8965517241379306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36000</v>
      </c>
      <c r="F66" s="93" t="e">
        <f t="shared" si="0"/>
        <v>#VALUE!</v>
      </c>
      <c r="G66" s="94">
        <f t="shared" si="1"/>
        <v>300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162">
        <v>225</v>
      </c>
      <c r="C70" s="72">
        <v>166</v>
      </c>
      <c r="D70" s="10" t="s">
        <v>24</v>
      </c>
      <c r="E70" s="22"/>
      <c r="F70" s="7">
        <f t="shared" si="0"/>
        <v>0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50000</v>
      </c>
      <c r="F98" s="93">
        <f t="shared" si="3"/>
        <v>20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>
        <v>1500</v>
      </c>
      <c r="F124" s="7" t="e">
        <f t="shared" si="3"/>
        <v>#VALUE!</v>
      </c>
      <c r="G124" s="74" t="e">
        <f t="shared" si="4"/>
        <v>#VALUE!</v>
      </c>
      <c r="H124" s="12">
        <f t="shared" si="5"/>
        <v>13.392857142857142</v>
      </c>
    </row>
    <row r="125" spans="1:8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>
        <v>1000</v>
      </c>
      <c r="F125" s="7" t="e">
        <f t="shared" si="3"/>
        <v>#VALUE!</v>
      </c>
      <c r="G125" s="74" t="e">
        <f t="shared" si="4"/>
        <v>#VALUE!</v>
      </c>
      <c r="H125" s="12">
        <f t="shared" si="5"/>
        <v>8.695652173913043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>
        <v>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8.4745762711864412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8.4033613445378155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64">
        <v>20000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144.92753623188406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/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11000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85.271317829457359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50000</v>
      </c>
      <c r="F154" s="93">
        <f t="shared" si="6"/>
        <v>90.909090909090907</v>
      </c>
      <c r="G154" s="94">
        <f t="shared" si="7"/>
        <v>166.66666666666666</v>
      </c>
      <c r="H154" s="95">
        <f t="shared" si="8"/>
        <v>310.55900621118013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100000</v>
      </c>
      <c r="F160" s="93">
        <f t="shared" si="6"/>
        <v>166.66666666666666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/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/>
      <c r="F170" s="7">
        <f t="shared" si="6"/>
        <v>0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x14ac:dyDescent="0.3">
      <c r="A178" s="63" t="s">
        <v>177</v>
      </c>
      <c r="B178" s="163">
        <v>375</v>
      </c>
      <c r="C178" s="74">
        <v>204</v>
      </c>
      <c r="D178" s="12">
        <v>179</v>
      </c>
      <c r="E178" s="36">
        <v>0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BML-224-10"/>
        <filter val="H-C-1"/>
        <filter val="H-C-112"/>
        <filter val="H-C-22"/>
        <filter val="H-C4-1"/>
        <filter val="H-CR-436-36"/>
        <filter val="H-CR-436-37"/>
        <filter val="H-CR-436-38"/>
        <filter val="H-HC-1"/>
        <filter val="H-HC-2-0-H"/>
        <filter val="H-M-3 ( Maq)"/>
        <filter val="H-M-4"/>
        <filter val="H-M-5"/>
        <filter val="H-MB-401T"/>
        <filter val="H-MB-406N-A"/>
        <filter val="H-MB-501T"/>
        <filter val="H-ML-10-9"/>
        <filter val="H-ML-16"/>
        <filter val="H-ML-4"/>
        <filter val="H-ML-7"/>
        <filter val="H-ML-8"/>
        <filter val="L-C-5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8879-C1B2-4F65-A236-4F87F581EF3C}">
  <sheetPr filterMode="1"/>
  <dimension ref="A1:J210"/>
  <sheetViews>
    <sheetView topLeftCell="A66" zoomScaleNormal="100" workbookViewId="0">
      <selection activeCell="E66" sqref="E6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28</v>
      </c>
      <c r="C4" s="147" t="s">
        <v>7</v>
      </c>
      <c r="D4" s="143">
        <v>5</v>
      </c>
      <c r="E4" s="144">
        <f>B4*C4*D4</f>
        <v>1190</v>
      </c>
      <c r="F4" s="165">
        <f>F39+F41+F42+G60+G62+G66+F70+G92+F95+F98+G100+H117+H133+H134+F137+H139+H140+H151+G154+F160+H162+F170</f>
        <v>1750.7999615040676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5</v>
      </c>
      <c r="E5" s="144">
        <f>B5*C5*D5</f>
        <v>525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1715</v>
      </c>
      <c r="F6" s="98"/>
      <c r="G6" s="104">
        <f>F4-E6</f>
        <v>35.799961504067596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59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/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/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162">
        <v>375</v>
      </c>
      <c r="C39" s="72">
        <v>183</v>
      </c>
      <c r="D39" s="10" t="s">
        <v>24</v>
      </c>
      <c r="E39" s="36">
        <v>1200</v>
      </c>
      <c r="F39" s="93">
        <f t="shared" si="0"/>
        <v>3.2</v>
      </c>
      <c r="G39" s="94">
        <f t="shared" si="1"/>
        <v>6.557377049180328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162">
        <v>375</v>
      </c>
      <c r="C41" s="72">
        <v>208</v>
      </c>
      <c r="D41" s="10">
        <v>197</v>
      </c>
      <c r="E41" s="36">
        <v>12000</v>
      </c>
      <c r="F41" s="7">
        <f t="shared" si="0"/>
        <v>32</v>
      </c>
      <c r="G41" s="74">
        <f t="shared" si="1"/>
        <v>57.692307692307693</v>
      </c>
      <c r="H41" s="12">
        <f t="shared" si="2"/>
        <v>60.913705583756347</v>
      </c>
    </row>
    <row r="42" spans="1:8" x14ac:dyDescent="0.3">
      <c r="A42" s="156" t="s">
        <v>51</v>
      </c>
      <c r="B42" s="162">
        <v>375</v>
      </c>
      <c r="C42" s="72">
        <v>202</v>
      </c>
      <c r="D42" s="10">
        <v>168</v>
      </c>
      <c r="E42" s="36">
        <v>3000</v>
      </c>
      <c r="F42" s="93">
        <f t="shared" si="0"/>
        <v>8</v>
      </c>
      <c r="G42" s="94">
        <f t="shared" si="1"/>
        <v>14.851485148514852</v>
      </c>
      <c r="H42" s="95">
        <f t="shared" si="2"/>
        <v>17.857142857142858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x14ac:dyDescent="0.3">
      <c r="A60" s="77" t="s">
        <v>69</v>
      </c>
      <c r="B60" s="6"/>
      <c r="C60" s="72">
        <v>224</v>
      </c>
      <c r="D60" s="112"/>
      <c r="E60" s="64">
        <v>64000</v>
      </c>
      <c r="F60" s="93" t="e">
        <f t="shared" si="0"/>
        <v>#DIV/0!</v>
      </c>
      <c r="G60" s="94">
        <f t="shared" si="1"/>
        <v>285.71428571428572</v>
      </c>
      <c r="H60" s="95" t="e">
        <f t="shared" si="2"/>
        <v>#DIV/0!</v>
      </c>
    </row>
    <row r="61" spans="1:10" hidden="1" x14ac:dyDescent="0.3">
      <c r="A61" s="77" t="s">
        <v>70</v>
      </c>
      <c r="B61" s="6"/>
      <c r="C61" s="72">
        <v>224</v>
      </c>
      <c r="D61" s="112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10" x14ac:dyDescent="0.3">
      <c r="A62" s="77" t="s">
        <v>71</v>
      </c>
      <c r="B62" s="6"/>
      <c r="C62" s="72">
        <v>226</v>
      </c>
      <c r="D62" s="10" t="s">
        <v>24</v>
      </c>
      <c r="E62" s="64">
        <v>30000</v>
      </c>
      <c r="F62" s="93" t="e">
        <f t="shared" si="0"/>
        <v>#DIV/0!</v>
      </c>
      <c r="G62" s="94">
        <f t="shared" si="1"/>
        <v>132.74336283185841</v>
      </c>
      <c r="H62" s="95" t="e">
        <f t="shared" si="2"/>
        <v>#VALUE!</v>
      </c>
    </row>
    <row r="63" spans="1:10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36000</v>
      </c>
      <c r="F66" s="93" t="e">
        <f t="shared" si="0"/>
        <v>#VALUE!</v>
      </c>
      <c r="G66" s="94">
        <f t="shared" si="1"/>
        <v>300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162">
        <v>225</v>
      </c>
      <c r="C70" s="72">
        <v>166</v>
      </c>
      <c r="D70" s="10" t="s">
        <v>24</v>
      </c>
      <c r="E70" s="22">
        <v>20100</v>
      </c>
      <c r="F70" s="7">
        <f t="shared" si="0"/>
        <v>89.333333333333329</v>
      </c>
      <c r="G70" s="94">
        <f t="shared" si="1"/>
        <v>121.08433734939759</v>
      </c>
      <c r="H70" s="12" t="e">
        <f t="shared" si="2"/>
        <v>#VALUE!</v>
      </c>
    </row>
    <row r="71" spans="1:8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9600</v>
      </c>
      <c r="F95" s="93">
        <f t="shared" si="3"/>
        <v>8.7272727272727266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150000</v>
      </c>
      <c r="F98" s="93">
        <f t="shared" si="3"/>
        <v>60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64">
        <v>40000</v>
      </c>
      <c r="F100" s="93">
        <f t="shared" si="3"/>
        <v>236.68639053254438</v>
      </c>
      <c r="G100" s="94">
        <f t="shared" si="4"/>
        <v>196.07843137254903</v>
      </c>
      <c r="H100" s="95">
        <f t="shared" si="5"/>
        <v>229.88505747126436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6.9930069930069934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11000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95.652173913043484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8.4033613445378155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>
        <v>85000</v>
      </c>
      <c r="F137" s="93">
        <f t="shared" si="3"/>
        <v>108.8348271446863</v>
      </c>
      <c r="G137" s="94" t="e">
        <f t="shared" si="4"/>
        <v>#VALUE!</v>
      </c>
      <c r="H137" s="95">
        <f t="shared" si="5"/>
        <v>594.40559440559446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>
        <v>1000</v>
      </c>
      <c r="F139" s="93" t="e">
        <f t="shared" si="3"/>
        <v>#VALUE!</v>
      </c>
      <c r="G139" s="94" t="e">
        <f t="shared" si="4"/>
        <v>#VALUE!</v>
      </c>
      <c r="H139" s="95">
        <f t="shared" si="5"/>
        <v>9.615384615384615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20000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144.92753623188406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/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64">
        <v>0</v>
      </c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30000</v>
      </c>
      <c r="F154" s="93">
        <f t="shared" si="6"/>
        <v>54.545454545454547</v>
      </c>
      <c r="G154" s="94">
        <f t="shared" si="7"/>
        <v>100</v>
      </c>
      <c r="H154" s="95">
        <f t="shared" si="8"/>
        <v>186.33540372670808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15500</v>
      </c>
      <c r="F160" s="93">
        <f t="shared" si="6"/>
        <v>25.833333333333332</v>
      </c>
      <c r="G160" s="94" t="e">
        <f t="shared" si="7"/>
        <v>#VALUE!</v>
      </c>
      <c r="H160" s="95">
        <f t="shared" si="8"/>
        <v>114.81481481481481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x14ac:dyDescent="0.3">
      <c r="A162" s="63" t="s">
        <v>161</v>
      </c>
      <c r="B162" s="7" t="s">
        <v>24</v>
      </c>
      <c r="C162" s="74" t="s">
        <v>24</v>
      </c>
      <c r="D162" s="12">
        <v>135</v>
      </c>
      <c r="E162" s="36">
        <v>1000</v>
      </c>
      <c r="F162" s="7" t="e">
        <f t="shared" si="6"/>
        <v>#VALUE!</v>
      </c>
      <c r="G162" s="74" t="e">
        <f t="shared" si="7"/>
        <v>#VALUE!</v>
      </c>
      <c r="H162" s="95">
        <f t="shared" si="8"/>
        <v>7.4074074074074074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/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>
        <v>12000</v>
      </c>
      <c r="F170" s="7">
        <f t="shared" si="6"/>
        <v>40</v>
      </c>
      <c r="G170" s="74">
        <f t="shared" si="7"/>
        <v>58.823529411764703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4-1"/>
        <filter val="H-C4-3"/>
        <filter val="H-C4-4"/>
        <filter val="H-CR-436-36"/>
        <filter val="H-CR-436-38"/>
        <filter val="H-HC-2-0-H"/>
        <filter val="H-HC-5"/>
        <filter val="H-HC-5***"/>
        <filter val="H-M-1"/>
        <filter val="H-M-2 MAQ"/>
        <filter val="H-M-3 ( Maq)"/>
        <filter val="H-M-4"/>
        <filter val="H-MB-206T"/>
        <filter val="H-ML-10"/>
        <filter val="H-ML-10-9"/>
        <filter val="H-ML-13"/>
        <filter val="H-ML-15"/>
        <filter val="H-ML-16"/>
        <filter val="H-ML-4"/>
        <filter val="H-ML-7"/>
        <filter val="H-ML-8"/>
        <filter val="H-ML-8-5"/>
        <filter val="L-C-1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CC49-E534-4799-9BEE-759F57AC39B9}">
  <sheetPr filterMode="1"/>
  <dimension ref="A1:J210"/>
  <sheetViews>
    <sheetView topLeftCell="A7" zoomScaleNormal="100" workbookViewId="0">
      <selection activeCell="B6" sqref="B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5</v>
      </c>
      <c r="E4" s="144">
        <f>B4*C4*D4</f>
        <v>1062.5</v>
      </c>
      <c r="F4" s="165">
        <f>G46+G60+G61+G63+G92+F95+F98+G100+H118+H122+H136+H145+F160+H168</f>
        <v>1584.4448556517486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5</v>
      </c>
      <c r="E5" s="144">
        <f>B5*C5*D5</f>
        <v>525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1587.5</v>
      </c>
      <c r="F6" s="98"/>
      <c r="G6" s="104">
        <f>F4-E6</f>
        <v>-3.0551443482513605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59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/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/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>
        <v>1000</v>
      </c>
      <c r="F46" s="7">
        <f t="shared" si="0"/>
        <v>5.3191489361702127</v>
      </c>
      <c r="G46" s="74">
        <f t="shared" si="1"/>
        <v>5.5248618784530388</v>
      </c>
      <c r="H46" s="12" t="e">
        <f t="shared" si="2"/>
        <v>#VALUE!</v>
      </c>
    </row>
    <row r="47" spans="1:8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hidden="1" x14ac:dyDescent="0.3">
      <c r="A60" s="77" t="s">
        <v>69</v>
      </c>
      <c r="B60" s="6"/>
      <c r="C60" s="72">
        <v>224</v>
      </c>
      <c r="D60" s="112"/>
      <c r="E60" s="36">
        <v>30000</v>
      </c>
      <c r="F60" s="93" t="e">
        <f t="shared" si="0"/>
        <v>#DIV/0!</v>
      </c>
      <c r="G60" s="94">
        <f t="shared" si="1"/>
        <v>133.92857142857142</v>
      </c>
      <c r="H60" s="95" t="e">
        <f t="shared" si="2"/>
        <v>#DIV/0!</v>
      </c>
    </row>
    <row r="61" spans="1:10" hidden="1" x14ac:dyDescent="0.3">
      <c r="A61" s="77" t="s">
        <v>70</v>
      </c>
      <c r="B61" s="6"/>
      <c r="C61" s="72">
        <v>224</v>
      </c>
      <c r="D61" s="112"/>
      <c r="E61" s="36">
        <v>70000</v>
      </c>
      <c r="F61" s="93" t="e">
        <f t="shared" si="0"/>
        <v>#DIV/0!</v>
      </c>
      <c r="G61" s="94">
        <f t="shared" si="1"/>
        <v>312.5</v>
      </c>
      <c r="H61" s="95" t="e">
        <f t="shared" si="2"/>
        <v>#DIV/0!</v>
      </c>
    </row>
    <row r="62" spans="1:10" hidden="1" x14ac:dyDescent="0.3">
      <c r="A62" s="77" t="s">
        <v>71</v>
      </c>
      <c r="B62" s="6"/>
      <c r="C62" s="72">
        <v>226</v>
      </c>
      <c r="D62" s="10" t="s">
        <v>24</v>
      </c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10" x14ac:dyDescent="0.3">
      <c r="A63" s="77" t="s">
        <v>72</v>
      </c>
      <c r="B63" s="6">
        <v>174</v>
      </c>
      <c r="C63" s="72">
        <v>174</v>
      </c>
      <c r="D63" s="10" t="s">
        <v>24</v>
      </c>
      <c r="E63" s="22">
        <v>5000</v>
      </c>
      <c r="F63" s="7">
        <f t="shared" si="0"/>
        <v>28.735632183908045</v>
      </c>
      <c r="G63" s="74">
        <f t="shared" si="1"/>
        <v>28.735632183908045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/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50000</v>
      </c>
      <c r="F95" s="93">
        <f t="shared" si="3"/>
        <v>45.454545454545453</v>
      </c>
      <c r="G95" s="94" t="e">
        <f t="shared" si="4"/>
        <v>#VALUE!</v>
      </c>
      <c r="H95" s="95" t="e">
        <f t="shared" si="5"/>
        <v>#VALUE!</v>
      </c>
    </row>
    <row r="96" spans="1:8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>
        <v>156000</v>
      </c>
      <c r="F98" s="93">
        <f t="shared" si="3"/>
        <v>62.4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40000</v>
      </c>
      <c r="F100" s="93">
        <f t="shared" si="3"/>
        <v>236.68639053254438</v>
      </c>
      <c r="G100" s="94">
        <f t="shared" si="4"/>
        <v>196.07843137254903</v>
      </c>
      <c r="H100" s="95">
        <f t="shared" si="5"/>
        <v>229.88505747126436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>
        <v>20000</v>
      </c>
      <c r="F118" s="93">
        <f t="shared" si="3"/>
        <v>50</v>
      </c>
      <c r="G118" s="94" t="e">
        <f t="shared" si="4"/>
        <v>#VALUE!</v>
      </c>
      <c r="H118" s="95">
        <f t="shared" si="5"/>
        <v>133.33333333333334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>
        <v>11000</v>
      </c>
      <c r="F122" s="7" t="e">
        <f t="shared" si="3"/>
        <v>#VALUE!</v>
      </c>
      <c r="G122" s="74" t="e">
        <f t="shared" si="4"/>
        <v>#VALUE!</v>
      </c>
      <c r="H122" s="88">
        <f>E122/D122</f>
        <v>83.969465648854964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>
        <v>11000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67.073170731707322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/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>
        <v>11000</v>
      </c>
      <c r="F145" s="93" t="e">
        <f t="shared" si="3"/>
        <v>#VALUE!</v>
      </c>
      <c r="G145" s="94" t="e">
        <f t="shared" si="4"/>
        <v>#VALUE!</v>
      </c>
      <c r="H145" s="95">
        <f t="shared" si="5"/>
        <v>70.967741935483872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100000</v>
      </c>
      <c r="F160" s="93">
        <f t="shared" si="6"/>
        <v>166.66666666666666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20000</v>
      </c>
      <c r="F168" s="93" t="e">
        <f t="shared" si="6"/>
        <v>#VALUE!</v>
      </c>
      <c r="G168" s="94">
        <f t="shared" si="7"/>
        <v>143.88489208633092</v>
      </c>
      <c r="H168" s="95">
        <f t="shared" si="8"/>
        <v>190.47619047619048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E170" s="22"/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5-22"/>
        <filter val="H-C-6"/>
        <filter val="H-HC-1"/>
        <filter val="H-HC-3"/>
        <filter val="H-M-2-05"/>
        <filter val="H-MB-306T"/>
        <filter val="H-ML-2"/>
        <filter val="H-ML-9"/>
        <filter val="L-C-4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B601-BF3E-40B9-8BE2-9AD63A5D1214}">
  <sheetPr filterMode="1"/>
  <dimension ref="A1:J210"/>
  <sheetViews>
    <sheetView topLeftCell="A64" zoomScaleNormal="100" workbookViewId="0">
      <selection activeCell="C96" sqref="C9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5</v>
      </c>
      <c r="E4" s="144">
        <f>B4*C4*D4</f>
        <v>1062.5</v>
      </c>
      <c r="F4" s="165">
        <f>G50+G60+G61+G64+G66+H81+F92+F93+F95+G96+F98+G102+H126+H129+H133+H138+H140+F160</f>
        <v>1442.1036379016673</v>
      </c>
      <c r="G4" s="166"/>
      <c r="H4" s="167"/>
      <c r="J4" s="139"/>
    </row>
    <row r="5" spans="1:10" ht="21" x14ac:dyDescent="0.35">
      <c r="A5" s="141">
        <v>2</v>
      </c>
      <c r="B5" s="140">
        <v>13</v>
      </c>
      <c r="C5" s="148">
        <v>7.5</v>
      </c>
      <c r="D5" s="146">
        <v>5</v>
      </c>
      <c r="E5" s="144">
        <f>B5*C5*D5</f>
        <v>487.5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1550</v>
      </c>
      <c r="F6" s="98"/>
      <c r="G6" s="104">
        <f>F4-E6</f>
        <v>-107.8963620983327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59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/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/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12000</v>
      </c>
      <c r="F50" s="7" t="e">
        <f t="shared" si="0"/>
        <v>#VALUE!</v>
      </c>
      <c r="G50" s="74">
        <f t="shared" si="1"/>
        <v>52.631578947368418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30000</v>
      </c>
      <c r="F61" s="93" t="e">
        <f t="shared" si="0"/>
        <v>#DIV/0!</v>
      </c>
      <c r="G61" s="94">
        <f t="shared" si="1"/>
        <v>133.92857142857142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151">
        <v>600</v>
      </c>
      <c r="C64" s="72">
        <v>245</v>
      </c>
      <c r="D64" s="10" t="s">
        <v>24</v>
      </c>
      <c r="E64" s="36">
        <v>4000</v>
      </c>
      <c r="F64" s="93">
        <f t="shared" si="0"/>
        <v>6.666666666666667</v>
      </c>
      <c r="G64" s="94">
        <f t="shared" si="1"/>
        <v>16.326530612244898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36000</v>
      </c>
      <c r="F66" s="93" t="e">
        <f t="shared" si="0"/>
        <v>#VALUE!</v>
      </c>
      <c r="G66" s="94">
        <f t="shared" si="1"/>
        <v>300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/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>
        <v>1000</v>
      </c>
      <c r="F81" s="7" t="e">
        <f t="shared" si="3"/>
        <v>#VALUE!</v>
      </c>
      <c r="G81" s="74" t="e">
        <f t="shared" si="4"/>
        <v>#VALUE!</v>
      </c>
      <c r="H81" s="12">
        <f t="shared" si="5"/>
        <v>7.8125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x14ac:dyDescent="0.3">
      <c r="A93" s="77" t="s">
        <v>99</v>
      </c>
      <c r="B93" s="6">
        <v>141</v>
      </c>
      <c r="C93" s="129">
        <v>200</v>
      </c>
      <c r="D93" s="10" t="s">
        <v>24</v>
      </c>
      <c r="E93" s="22">
        <v>10000</v>
      </c>
      <c r="F93" s="93">
        <f t="shared" si="3"/>
        <v>70.921985815602838</v>
      </c>
      <c r="G93" s="94">
        <f t="shared" si="4"/>
        <v>50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50000</v>
      </c>
      <c r="F95" s="93">
        <f t="shared" si="3"/>
        <v>45.454545454545453</v>
      </c>
      <c r="G95" s="94" t="e">
        <f t="shared" si="4"/>
        <v>#VALUE!</v>
      </c>
      <c r="H95" s="95" t="e">
        <f t="shared" si="5"/>
        <v>#VALUE!</v>
      </c>
    </row>
    <row r="96" spans="1:8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>
        <v>10000</v>
      </c>
      <c r="F96" s="7" t="e">
        <f t="shared" si="3"/>
        <v>#VALUE!</v>
      </c>
      <c r="G96" s="74">
        <f t="shared" si="4"/>
        <v>62.111801242236027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>
        <v>1500</v>
      </c>
      <c r="F126" s="7" t="e">
        <f t="shared" si="3"/>
        <v>#VALUE!</v>
      </c>
      <c r="G126" s="74" t="e">
        <f t="shared" si="4"/>
        <v>#VALUE!</v>
      </c>
      <c r="H126" s="12">
        <f t="shared" si="5"/>
        <v>12.711864406779661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E129" s="36">
        <v>4000</v>
      </c>
      <c r="F129" s="93" t="e">
        <f t="shared" si="3"/>
        <v>#DIV/0!</v>
      </c>
      <c r="G129" s="94" t="e">
        <f t="shared" si="4"/>
        <v>#DIV/0!</v>
      </c>
      <c r="H129" s="95">
        <f t="shared" si="5"/>
        <v>33.898305084745765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16000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139.13043478260869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36">
        <v>12000</v>
      </c>
      <c r="F138" s="93" t="e">
        <f t="shared" si="3"/>
        <v>#VALUE!</v>
      </c>
      <c r="G138" s="94">
        <f t="shared" si="4"/>
        <v>77.41935483870968</v>
      </c>
      <c r="H138" s="95">
        <f t="shared" si="5"/>
        <v>82.191780821917803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11000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79.710144927536234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/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100000</v>
      </c>
      <c r="F160" s="93">
        <f t="shared" si="6"/>
        <v>166.66666666666666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/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E170" s="22"/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5-7"/>
        <filter val="H-CR-436-36"/>
        <filter val="H-CR-436-37"/>
        <filter val="H-HC-2"/>
        <filter val="H-HC-2-0-H"/>
        <filter val="H-HML-6-95"/>
        <filter val="H-M-1"/>
        <filter val="H-M-1-05"/>
        <filter val="H-M-2 MAQ"/>
        <filter val="H-M-2-05"/>
        <filter val="H-M-3 ( Maq)"/>
        <filter val="H-M-5"/>
        <filter val="H-MB-501N"/>
        <filter val="H-MB-506T"/>
        <filter val="H-ML-10"/>
        <filter val="H-ML-14"/>
        <filter val="H-ML-16"/>
        <filter val="H-ML-8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E300-2B84-49FA-AC88-88C040BF1374}">
  <sheetPr filterMode="1"/>
  <dimension ref="A1:J210"/>
  <sheetViews>
    <sheetView topLeftCell="A64" zoomScaleNormal="100" workbookViewId="0">
      <selection activeCell="E126" sqref="E12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4</v>
      </c>
      <c r="E4" s="144">
        <f>B4*C4*D4</f>
        <v>850</v>
      </c>
      <c r="F4" s="165">
        <f>G60+G64+G66+H82+H83+F95+F98+G100+G102+H126+H129+H133+H136+H138+F154+F160+H162+H163+G179</f>
        <v>1478.5356442160767</v>
      </c>
      <c r="G4" s="166"/>
      <c r="H4" s="167"/>
      <c r="J4" s="139"/>
    </row>
    <row r="5" spans="1:10" ht="21" x14ac:dyDescent="0.35">
      <c r="A5" s="141">
        <v>2</v>
      </c>
      <c r="B5" s="140">
        <v>13</v>
      </c>
      <c r="C5" s="148">
        <v>7.5</v>
      </c>
      <c r="D5" s="146">
        <v>4</v>
      </c>
      <c r="E5" s="144">
        <f>B5*C5*D5</f>
        <v>390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1240</v>
      </c>
      <c r="F6" s="98"/>
      <c r="G6" s="104">
        <f>F4-E6</f>
        <v>238.53564421607666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59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/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/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64">
        <v>60000</v>
      </c>
      <c r="F60" s="93" t="e">
        <f t="shared" si="0"/>
        <v>#DIV/0!</v>
      </c>
      <c r="G60" s="94">
        <f t="shared" si="1"/>
        <v>267.85714285714283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151">
        <v>600</v>
      </c>
      <c r="C64" s="72">
        <v>245</v>
      </c>
      <c r="D64" s="10" t="s">
        <v>24</v>
      </c>
      <c r="E64" s="36">
        <v>4000</v>
      </c>
      <c r="F64" s="93">
        <f t="shared" si="0"/>
        <v>6.666666666666667</v>
      </c>
      <c r="G64" s="94">
        <f t="shared" si="1"/>
        <v>16.326530612244898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36000</v>
      </c>
      <c r="F66" s="93" t="e">
        <f t="shared" si="0"/>
        <v>#VALUE!</v>
      </c>
      <c r="G66" s="94">
        <f t="shared" si="1"/>
        <v>300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/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x14ac:dyDescent="0.3">
      <c r="A82" s="77" t="s">
        <v>254</v>
      </c>
      <c r="B82" s="6"/>
      <c r="C82" s="72"/>
      <c r="D82" s="152">
        <v>154</v>
      </c>
      <c r="E82" s="36">
        <v>300</v>
      </c>
      <c r="F82" s="7"/>
      <c r="G82" s="74"/>
      <c r="H82" s="12">
        <f t="shared" si="5"/>
        <v>1.948051948051948</v>
      </c>
    </row>
    <row r="83" spans="1:8" x14ac:dyDescent="0.3">
      <c r="A83" s="77" t="s">
        <v>253</v>
      </c>
      <c r="B83" s="6"/>
      <c r="C83" s="72"/>
      <c r="D83" s="152">
        <v>154</v>
      </c>
      <c r="E83" s="36">
        <v>400</v>
      </c>
      <c r="F83" s="7"/>
      <c r="G83" s="74"/>
      <c r="H83" s="12">
        <f t="shared" si="5"/>
        <v>2.5974025974025974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55000</v>
      </c>
      <c r="F95" s="93">
        <f t="shared" si="3"/>
        <v>50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64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>
        <v>1500</v>
      </c>
      <c r="F126" s="7" t="e">
        <f t="shared" si="3"/>
        <v>#VALUE!</v>
      </c>
      <c r="G126" s="74" t="e">
        <f t="shared" si="4"/>
        <v>#VALUE!</v>
      </c>
      <c r="H126" s="12">
        <f t="shared" si="5"/>
        <v>12.711864406779661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E129" s="36">
        <v>3000</v>
      </c>
      <c r="F129" s="93" t="e">
        <f t="shared" si="3"/>
        <v>#DIV/0!</v>
      </c>
      <c r="G129" s="94" t="e">
        <f t="shared" si="4"/>
        <v>#DIV/0!</v>
      </c>
      <c r="H129" s="95">
        <f t="shared" si="5"/>
        <v>25.423728813559322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16000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139.13043478260869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>
        <v>11000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67.073170731707322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36">
        <v>16700</v>
      </c>
      <c r="F138" s="93" t="e">
        <f t="shared" si="3"/>
        <v>#VALUE!</v>
      </c>
      <c r="G138" s="94">
        <f t="shared" si="4"/>
        <v>107.74193548387096</v>
      </c>
      <c r="H138" s="95">
        <f t="shared" si="5"/>
        <v>114.38356164383562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/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25000</v>
      </c>
      <c r="F154" s="93">
        <f t="shared" si="6"/>
        <v>45.454545454545453</v>
      </c>
      <c r="G154" s="94">
        <f t="shared" si="7"/>
        <v>83.333333333333329</v>
      </c>
      <c r="H154" s="95">
        <f t="shared" si="8"/>
        <v>155.27950310559007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80000</v>
      </c>
      <c r="F160" s="93">
        <f t="shared" si="6"/>
        <v>133.33333333333334</v>
      </c>
      <c r="G160" s="94" t="e">
        <f t="shared" si="7"/>
        <v>#VALUE!</v>
      </c>
      <c r="H160" s="95">
        <f t="shared" si="8"/>
        <v>592.59259259259261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x14ac:dyDescent="0.3">
      <c r="A162" s="63" t="s">
        <v>161</v>
      </c>
      <c r="B162" s="7" t="s">
        <v>24</v>
      </c>
      <c r="C162" s="74" t="s">
        <v>24</v>
      </c>
      <c r="D162" s="12">
        <v>135</v>
      </c>
      <c r="E162" s="36">
        <v>3000</v>
      </c>
      <c r="F162" s="7" t="e">
        <f t="shared" si="6"/>
        <v>#VALUE!</v>
      </c>
      <c r="G162" s="74" t="e">
        <f t="shared" si="7"/>
        <v>#VALUE!</v>
      </c>
      <c r="H162" s="95">
        <f t="shared" si="8"/>
        <v>22.222222222222221</v>
      </c>
    </row>
    <row r="163" spans="1:8" x14ac:dyDescent="0.3">
      <c r="A163" s="63" t="s">
        <v>162</v>
      </c>
      <c r="B163" s="7"/>
      <c r="C163" s="74"/>
      <c r="D163" s="12">
        <v>146</v>
      </c>
      <c r="E163" s="36">
        <v>1200</v>
      </c>
      <c r="F163" s="93" t="e">
        <f t="shared" si="6"/>
        <v>#DIV/0!</v>
      </c>
      <c r="G163" s="94" t="e">
        <f t="shared" si="7"/>
        <v>#DIV/0!</v>
      </c>
      <c r="H163" s="95">
        <f t="shared" si="8"/>
        <v>8.2191780821917817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/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E170" s="22"/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>
        <v>2000</v>
      </c>
      <c r="F179" s="93" t="e">
        <f t="shared" si="6"/>
        <v>#VALUE!</v>
      </c>
      <c r="G179" s="94">
        <f t="shared" si="7"/>
        <v>13.333333333333334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R-436-36"/>
        <filter val="H-CR-436-37"/>
        <filter val="H-HC-2"/>
        <filter val="H-HC-2-0-H"/>
        <filter val="H-HML-7-6"/>
        <filter val="H-HML-7-92"/>
        <filter val="H-M-2 MAQ"/>
        <filter val="H-M-3 ( Maq)"/>
        <filter val="H-M-4"/>
        <filter val="H-M-5"/>
        <filter val="H-MB-501N"/>
        <filter val="H-MB-506T"/>
        <filter val="H-ML-10"/>
        <filter val="H-ML-12"/>
        <filter val="H-ML-14"/>
        <filter val="H-ML-7"/>
        <filter val="H-ML-8"/>
        <filter val="H-ML-8-5"/>
        <filter val="H-ML-8-6"/>
        <filter val="L-C-6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3F71-6268-47BA-81A0-60E0AB98491A}">
  <sheetPr filterMode="1"/>
  <dimension ref="A1:J210"/>
  <sheetViews>
    <sheetView topLeftCell="A66" zoomScaleNormal="100" workbookViewId="0">
      <selection activeCell="A143" sqref="A143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5</v>
      </c>
      <c r="E4" s="144">
        <f>B4*C4*D4</f>
        <v>1062.5</v>
      </c>
      <c r="F4" s="165">
        <f>G60+G61+G66+H83+G100+G102+H133+F137+H141+H143+H152+F154+G178+G179</f>
        <v>1652.0715469875563</v>
      </c>
      <c r="G4" s="166"/>
      <c r="H4" s="167"/>
      <c r="J4" s="139"/>
    </row>
    <row r="5" spans="1:10" ht="21" x14ac:dyDescent="0.35">
      <c r="A5" s="141">
        <v>2</v>
      </c>
      <c r="B5" s="140">
        <v>13</v>
      </c>
      <c r="C5" s="148">
        <v>7.5</v>
      </c>
      <c r="D5" s="146">
        <v>5</v>
      </c>
      <c r="E5" s="144">
        <f>B5*C5*D5</f>
        <v>487.5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1550</v>
      </c>
      <c r="F6" s="98"/>
      <c r="G6" s="104">
        <f>F4-E6</f>
        <v>102.0715469875563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64">
        <v>40000</v>
      </c>
      <c r="F60" s="93" t="e">
        <f t="shared" si="0"/>
        <v>#DIV/0!</v>
      </c>
      <c r="G60" s="94">
        <f t="shared" si="1"/>
        <v>178.57142857142858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64">
        <v>80000</v>
      </c>
      <c r="F61" s="93" t="e">
        <f t="shared" si="0"/>
        <v>#DIV/0!</v>
      </c>
      <c r="G61" s="94">
        <f t="shared" si="1"/>
        <v>357.14285714285717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64">
        <v>24000</v>
      </c>
      <c r="F66" s="93" t="e">
        <f t="shared" si="0"/>
        <v>#VALUE!</v>
      </c>
      <c r="G66" s="94">
        <f t="shared" si="1"/>
        <v>200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x14ac:dyDescent="0.3">
      <c r="A83" s="77" t="s">
        <v>253</v>
      </c>
      <c r="B83" s="6"/>
      <c r="C83" s="72"/>
      <c r="D83" s="152">
        <v>154</v>
      </c>
      <c r="E83" s="22">
        <v>600</v>
      </c>
      <c r="F83" s="7"/>
      <c r="G83" s="74"/>
      <c r="H83" s="12">
        <f t="shared" si="5"/>
        <v>3.8961038961038961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6900</v>
      </c>
      <c r="F102" s="93">
        <f t="shared" si="3"/>
        <v>41.566265060240966</v>
      </c>
      <c r="G102" s="94">
        <f t="shared" si="4"/>
        <v>41.566265060240966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64">
        <v>31500</v>
      </c>
      <c r="F133" s="7" t="e">
        <f t="shared" si="3"/>
        <v>#VALUE!</v>
      </c>
      <c r="G133" s="74" t="e">
        <f t="shared" si="4"/>
        <v>#VALUE!</v>
      </c>
      <c r="H133" s="95">
        <f t="shared" si="5"/>
        <v>273.91304347826087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1">
        <v>0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>
        <v>100000</v>
      </c>
      <c r="F137" s="93">
        <f t="shared" si="3"/>
        <v>128.04097311139566</v>
      </c>
      <c r="G137" s="94" t="e">
        <f t="shared" si="4"/>
        <v>#VALUE!</v>
      </c>
      <c r="H137" s="95">
        <f t="shared" si="5"/>
        <v>699.30069930069931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31">
        <v>0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>
        <v>12000</v>
      </c>
      <c r="F141" s="93" t="e">
        <f t="shared" si="3"/>
        <v>#VALUE!</v>
      </c>
      <c r="G141" s="94" t="e">
        <f t="shared" si="4"/>
        <v>#VALUE!</v>
      </c>
      <c r="H141" s="95">
        <f t="shared" si="5"/>
        <v>67.79661016949153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>
        <v>5500</v>
      </c>
      <c r="F143" s="93">
        <f t="shared" si="3"/>
        <v>7.042253521126761</v>
      </c>
      <c r="G143" s="94" t="e">
        <f t="shared" si="4"/>
        <v>#VALUE!</v>
      </c>
      <c r="H143" s="95">
        <f t="shared" si="5"/>
        <v>38.46153846153846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108.91089108910892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50000</v>
      </c>
      <c r="F154" s="93">
        <f t="shared" si="6"/>
        <v>90.909090909090907</v>
      </c>
      <c r="G154" s="94">
        <f t="shared" si="7"/>
        <v>166.66666666666666</v>
      </c>
      <c r="H154" s="95">
        <f t="shared" si="8"/>
        <v>310.55900621118013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x14ac:dyDescent="0.3">
      <c r="A178" s="63" t="s">
        <v>177</v>
      </c>
      <c r="B178" s="7">
        <v>186</v>
      </c>
      <c r="C178" s="74">
        <v>204</v>
      </c>
      <c r="D178" s="12">
        <v>179</v>
      </c>
      <c r="E178" s="36">
        <v>12000</v>
      </c>
      <c r="F178" s="7">
        <f t="shared" si="6"/>
        <v>64.516129032258064</v>
      </c>
      <c r="G178" s="74">
        <f t="shared" si="7"/>
        <v>58.823529411764703</v>
      </c>
      <c r="H178" s="95">
        <f t="shared" si="8"/>
        <v>67.039106145251395</v>
      </c>
    </row>
    <row r="179" spans="1:8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>
        <v>900</v>
      </c>
      <c r="F179" s="93" t="e">
        <f t="shared" si="6"/>
        <v>#VALUE!</v>
      </c>
      <c r="G179" s="94">
        <f t="shared" si="7"/>
        <v>6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R-436-36"/>
        <filter val="H-CR-436-37"/>
        <filter val="H-HC-2-0-H"/>
        <filter val="H-HML-7-92"/>
        <filter val="H-M-4"/>
        <filter val="H-M-5"/>
        <filter val="H-ML-10"/>
        <filter val="H-ML-12"/>
        <filter val="H-ML-13"/>
        <filter val="H-ML-14"/>
        <filter val="H-ML-17"/>
        <filter val="H-ML-18"/>
        <filter val="H-ML-5"/>
        <filter val="H-ML-7"/>
        <filter val="L-C-5"/>
        <filter val="L-C-6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EC09-3DFD-4DA7-A538-FF3645C83EA3}">
  <sheetPr filterMode="1"/>
  <dimension ref="A1:J210"/>
  <sheetViews>
    <sheetView topLeftCell="A10" zoomScaleNormal="100" workbookViewId="0">
      <selection activeCell="J10" sqref="J10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G29+G51+G60+G61+G92+F98+G100+G102+H133+H138+H141+H143+G148+H152+H162+H167</f>
        <v>1564.2577352021538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5</v>
      </c>
      <c r="E5" s="144">
        <f>B5*C5*D5</f>
        <v>525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1545</v>
      </c>
      <c r="F6" s="98"/>
      <c r="G6" s="104">
        <f>F4-E6</f>
        <v>19.257735202153754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x14ac:dyDescent="0.3">
      <c r="A29" s="77" t="s">
        <v>38</v>
      </c>
      <c r="B29" s="6">
        <v>215</v>
      </c>
      <c r="C29" s="72">
        <v>215</v>
      </c>
      <c r="D29" s="10">
        <v>189</v>
      </c>
      <c r="E29" s="23">
        <v>9100</v>
      </c>
      <c r="F29" s="7">
        <f t="shared" si="0"/>
        <v>42.325581395348834</v>
      </c>
      <c r="G29" s="74">
        <f t="shared" si="1"/>
        <v>42.325581395348834</v>
      </c>
      <c r="H29" s="12">
        <f t="shared" si="2"/>
        <v>48.148148148148145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10000</v>
      </c>
      <c r="F51" s="7">
        <f t="shared" si="0"/>
        <v>53.763440860215056</v>
      </c>
      <c r="G51" s="74">
        <f t="shared" si="1"/>
        <v>49.019607843137258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60000</v>
      </c>
      <c r="F60" s="93" t="e">
        <f t="shared" si="0"/>
        <v>#DIV/0!</v>
      </c>
      <c r="G60" s="94">
        <f t="shared" si="1"/>
        <v>267.85714285714283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25000</v>
      </c>
      <c r="F61" s="93" t="e">
        <f t="shared" si="0"/>
        <v>#DIV/0!</v>
      </c>
      <c r="G61" s="94">
        <f t="shared" si="1"/>
        <v>111.60714285714286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64">
        <v>30000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260.86956521739131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22">
        <v>11000</v>
      </c>
      <c r="F138" s="93" t="e">
        <f t="shared" si="3"/>
        <v>#VALUE!</v>
      </c>
      <c r="G138" s="94">
        <f t="shared" si="4"/>
        <v>70.967741935483872</v>
      </c>
      <c r="H138" s="95">
        <f t="shared" si="5"/>
        <v>75.342465753424662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>
        <v>12000</v>
      </c>
      <c r="F141" s="93" t="e">
        <f t="shared" si="3"/>
        <v>#VALUE!</v>
      </c>
      <c r="G141" s="94" t="e">
        <f t="shared" si="4"/>
        <v>#VALUE!</v>
      </c>
      <c r="H141" s="95">
        <f t="shared" si="5"/>
        <v>67.79661016949153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>
        <v>16000</v>
      </c>
      <c r="F143" s="93">
        <f t="shared" si="3"/>
        <v>20.486555697823302</v>
      </c>
      <c r="G143" s="94" t="e">
        <f t="shared" si="4"/>
        <v>#VALUE!</v>
      </c>
      <c r="H143" s="95">
        <f t="shared" si="5"/>
        <v>111.88811188811189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137">
        <v>0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x14ac:dyDescent="0.3">
      <c r="A162" s="63" t="s">
        <v>161</v>
      </c>
      <c r="B162" s="7" t="s">
        <v>24</v>
      </c>
      <c r="C162" s="74" t="s">
        <v>24</v>
      </c>
      <c r="D162" s="12">
        <v>135</v>
      </c>
      <c r="E162" s="22">
        <v>3000</v>
      </c>
      <c r="F162" s="7" t="e">
        <f t="shared" si="6"/>
        <v>#VALUE!</v>
      </c>
      <c r="G162" s="74" t="e">
        <f t="shared" si="7"/>
        <v>#VALUE!</v>
      </c>
      <c r="H162" s="95">
        <f t="shared" si="8"/>
        <v>22.222222222222221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>
        <v>11000</v>
      </c>
      <c r="F167" s="93" t="e">
        <f t="shared" si="6"/>
        <v>#VALUE!</v>
      </c>
      <c r="G167" s="94" t="e">
        <f t="shared" si="7"/>
        <v>#VALUE!</v>
      </c>
      <c r="H167" s="95">
        <f t="shared" si="8"/>
        <v>70.967741935483872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-1"/>
        <filter val="H-C5-8"/>
        <filter val="H-CR-436-36"/>
        <filter val="H-CR-436-37"/>
        <filter val="H-M-1"/>
        <filter val="H-M-3 ( Maq)"/>
        <filter val="H-M-4"/>
        <filter val="H-M-5"/>
        <filter val="H-ML-10"/>
        <filter val="H-ML-14"/>
        <filter val="H-ML-17"/>
        <filter val="H-ML-18"/>
        <filter val="H-ML-3  ( Maq)"/>
        <filter val="H-ML-5"/>
        <filter val="H-ML-8-5"/>
        <filter val="H-ML-8-93-01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282B-40C1-498E-A221-5BEBB2695186}">
  <sheetPr filterMode="1"/>
  <dimension ref="A1:J210"/>
  <sheetViews>
    <sheetView topLeftCell="C92" zoomScaleNormal="100" workbookViewId="0">
      <selection activeCell="L198" sqref="L19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G39+G61+G92+G100+H118+H133+H143+F148+H151+H152</f>
        <v>1694.320166812832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5</v>
      </c>
      <c r="E5" s="144">
        <f>B5*C5*D5</f>
        <v>525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1545</v>
      </c>
      <c r="F6" s="98"/>
      <c r="G6" s="104">
        <f>F4-E6</f>
        <v>149.32016681283199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36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150000</v>
      </c>
      <c r="F61" s="93" t="e">
        <f t="shared" si="0"/>
        <v>#DIV/0!</v>
      </c>
      <c r="G61" s="94">
        <f t="shared" si="1"/>
        <v>669.64285714285711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40000</v>
      </c>
      <c r="F92" s="93">
        <f t="shared" si="3"/>
        <v>156.25</v>
      </c>
      <c r="G92" s="94">
        <f t="shared" si="4"/>
        <v>174.67248908296943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>
        <v>11000</v>
      </c>
      <c r="F118" s="93">
        <f t="shared" si="3"/>
        <v>27.5</v>
      </c>
      <c r="G118" s="94" t="e">
        <f t="shared" si="4"/>
        <v>#VALUE!</v>
      </c>
      <c r="H118" s="95">
        <f t="shared" si="5"/>
        <v>73.333333333333329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16000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139.13043478260869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>
        <v>9500</v>
      </c>
      <c r="F143" s="93">
        <f t="shared" si="3"/>
        <v>12.163892445582587</v>
      </c>
      <c r="G143" s="94" t="e">
        <f t="shared" si="4"/>
        <v>#VALUE!</v>
      </c>
      <c r="H143" s="95">
        <f t="shared" si="5"/>
        <v>66.43356643356644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22000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170.54263565891472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108.91089108910892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197" spans="1:10" x14ac:dyDescent="0.3">
      <c r="J197" s="161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1"/>
        <filter val="H-CR-436-37"/>
        <filter val="H-M-1"/>
        <filter val="H-M-4"/>
        <filter val="H-MB-301N"/>
        <filter val="H-ML-10"/>
        <filter val="H-ML-18"/>
        <filter val="H-ML-3  ( Maq)"/>
        <filter val="H-ML-4"/>
        <filter val="H-ML-5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71DB-F018-4060-9554-1CEED51B936B}">
  <sheetPr filterMode="1"/>
  <dimension ref="A1:J210"/>
  <sheetViews>
    <sheetView topLeftCell="A4" zoomScaleNormal="100" workbookViewId="0">
      <selection activeCell="E52" sqref="E52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23</v>
      </c>
      <c r="C4" s="147" t="s">
        <v>7</v>
      </c>
      <c r="D4" s="143">
        <v>5</v>
      </c>
      <c r="E4" s="144">
        <f>B4*C4*D4</f>
        <v>977.5</v>
      </c>
      <c r="F4" s="165">
        <f>G29+G30+G33+G52+G61+G66+G92+F98+G100+G102+H116+H121+H128+H140+H144+F148+H168</f>
        <v>1525.4748865008835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5</v>
      </c>
      <c r="E5" s="144">
        <f>B5*C5*D5</f>
        <v>525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1502.5</v>
      </c>
      <c r="F6" s="98"/>
      <c r="G6" s="104">
        <f>F4-E6</f>
        <v>22.974886500883485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x14ac:dyDescent="0.3">
      <c r="A29" s="77" t="s">
        <v>38</v>
      </c>
      <c r="B29" s="6">
        <v>215</v>
      </c>
      <c r="C29" s="72">
        <v>215</v>
      </c>
      <c r="D29" s="10">
        <v>189</v>
      </c>
      <c r="E29" s="23">
        <v>10000</v>
      </c>
      <c r="F29" s="7">
        <f t="shared" si="0"/>
        <v>46.511627906976742</v>
      </c>
      <c r="G29" s="74">
        <f t="shared" si="1"/>
        <v>46.511627906976742</v>
      </c>
      <c r="H29" s="12">
        <f t="shared" si="2"/>
        <v>52.910052910052912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1000</v>
      </c>
      <c r="F30" s="7" t="e">
        <f t="shared" si="0"/>
        <v>#VALUE!</v>
      </c>
      <c r="G30" s="94">
        <f t="shared" si="1"/>
        <v>3.0864197530864197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10000</v>
      </c>
      <c r="F33" s="93">
        <f t="shared" si="0"/>
        <v>33.898305084745765</v>
      </c>
      <c r="G33" s="94">
        <f t="shared" si="1"/>
        <v>30.3951367781155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1200</v>
      </c>
      <c r="F52" s="93" t="e">
        <f t="shared" si="0"/>
        <v>#VALUE!</v>
      </c>
      <c r="G52" s="94">
        <f t="shared" si="1"/>
        <v>8.4507042253521121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150000</v>
      </c>
      <c r="F61" s="93" t="e">
        <f t="shared" si="0"/>
        <v>#DIV/0!</v>
      </c>
      <c r="G61" s="94">
        <f t="shared" si="1"/>
        <v>669.64285714285711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12000</v>
      </c>
      <c r="F66" s="93" t="e">
        <f t="shared" si="0"/>
        <v>#VALUE!</v>
      </c>
      <c r="G66" s="94">
        <f t="shared" si="1"/>
        <v>100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x14ac:dyDescent="0.3">
      <c r="A116" s="63" t="s">
        <v>259</v>
      </c>
      <c r="B116" s="7"/>
      <c r="C116" s="74"/>
      <c r="D116" s="35">
        <v>143</v>
      </c>
      <c r="E116" s="22">
        <v>1000</v>
      </c>
      <c r="F116" s="93"/>
      <c r="G116" s="94"/>
      <c r="H116" s="95">
        <f t="shared" si="5"/>
        <v>6.9930069930069934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>
        <v>1000</v>
      </c>
      <c r="F121" s="7" t="e">
        <f t="shared" si="3"/>
        <v>#VALUE!</v>
      </c>
      <c r="G121" s="74" t="e">
        <f t="shared" si="4"/>
        <v>#VALUE!</v>
      </c>
      <c r="H121" s="88">
        <f t="shared" si="5"/>
        <v>7.6335877862595423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>
        <v>2000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16.949152542372882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20000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144.92753623188406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>
        <v>1000</v>
      </c>
      <c r="F144" s="7" t="e">
        <f t="shared" si="3"/>
        <v>#VALUE!</v>
      </c>
      <c r="G144" s="74" t="e">
        <f t="shared" si="4"/>
        <v>#VALUE!</v>
      </c>
      <c r="H144" s="12">
        <f t="shared" si="5"/>
        <v>7.4626865671641793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1000</v>
      </c>
      <c r="F168" s="93" t="e">
        <f t="shared" si="6"/>
        <v>#VALUE!</v>
      </c>
      <c r="G168" s="94">
        <f t="shared" si="7"/>
        <v>7.1942446043165464</v>
      </c>
      <c r="H168" s="95">
        <f t="shared" si="8"/>
        <v>9.5238095238095237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-1"/>
        <filter val="H-C-11"/>
        <filter val="H-C-22"/>
        <filter val="H-C-6"/>
        <filter val="H-CR-436-37"/>
        <filter val="H-HC-2-0-H"/>
        <filter val="H-M-1"/>
        <filter val="H-M-3 ( Maq)"/>
        <filter val="H-M-4"/>
        <filter val="H-M-5"/>
        <filter val="H-MB-206N"/>
        <filter val="H-MB-306N-A"/>
        <filter val="H-MB-501T"/>
        <filter val="H-ML-16"/>
        <filter val="H-ML-19"/>
        <filter val="H-ML-3  ( Maq)"/>
        <filter val="H-ML-9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8396-D7BF-426A-9617-31B845CFBFC5}">
  <sheetPr filterMode="1"/>
  <dimension ref="A1:J210"/>
  <sheetViews>
    <sheetView topLeftCell="A4" zoomScaleNormal="100" workbookViewId="0">
      <selection activeCell="F4" sqref="F4:H4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23</v>
      </c>
      <c r="C4" s="147" t="s">
        <v>7</v>
      </c>
      <c r="D4" s="143">
        <v>5</v>
      </c>
      <c r="E4" s="144">
        <f>B4*C4*D4</f>
        <v>977.5</v>
      </c>
      <c r="F4" s="165">
        <f>G33+G56+G61+G66+G92+F98+G100+G102+H134+H138+H141+F148+H154+H168</f>
        <v>1621.1762461857356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5</v>
      </c>
      <c r="E5" s="144">
        <f>B5*C5*D5</f>
        <v>525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1502.5</v>
      </c>
      <c r="F6" s="98"/>
      <c r="G6" s="104">
        <f>F4-E6</f>
        <v>118.67624618573564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14000</v>
      </c>
      <c r="F33" s="93">
        <f t="shared" si="0"/>
        <v>47.457627118644069</v>
      </c>
      <c r="G33" s="94">
        <f t="shared" si="1"/>
        <v>42.553191489361701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 t="e">
        <f t="shared" si="0"/>
        <v>#DIV/0!</v>
      </c>
      <c r="G61" s="94">
        <f t="shared" si="1"/>
        <v>446.42857142857144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f>14000+10000+36000</f>
        <v>60000</v>
      </c>
      <c r="F66" s="93" t="e">
        <f t="shared" si="0"/>
        <v>#VALUE!</v>
      </c>
      <c r="G66" s="94">
        <f t="shared" si="1"/>
        <v>500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1200</v>
      </c>
      <c r="F92" s="93">
        <f t="shared" si="3"/>
        <v>4.6875</v>
      </c>
      <c r="G92" s="94">
        <f t="shared" si="4"/>
        <v>5.2401746724890828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0</v>
      </c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64">
        <v>0</v>
      </c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8.4033613445378155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22">
        <v>5400</v>
      </c>
      <c r="F138" s="93" t="e">
        <f t="shared" si="3"/>
        <v>#VALUE!</v>
      </c>
      <c r="G138" s="94">
        <f t="shared" si="4"/>
        <v>34.838709677419352</v>
      </c>
      <c r="H138" s="95">
        <f t="shared" si="5"/>
        <v>36.986301369863014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>
        <v>11000</v>
      </c>
      <c r="F141" s="93" t="e">
        <f t="shared" si="3"/>
        <v>#VALUE!</v>
      </c>
      <c r="G141" s="94" t="e">
        <f t="shared" si="4"/>
        <v>#VALUE!</v>
      </c>
      <c r="H141" s="95">
        <f t="shared" si="5"/>
        <v>62.146892655367232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f>46000+16000</f>
        <v>62000</v>
      </c>
      <c r="F148" s="93">
        <f t="shared" si="3"/>
        <v>79.385403329065298</v>
      </c>
      <c r="G148" s="94">
        <f t="shared" si="4"/>
        <v>85.872576177285325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32900</v>
      </c>
      <c r="F154" s="93">
        <f t="shared" si="6"/>
        <v>59.81818181818182</v>
      </c>
      <c r="G154" s="94">
        <f t="shared" si="7"/>
        <v>109.66666666666667</v>
      </c>
      <c r="H154" s="95">
        <f t="shared" si="8"/>
        <v>204.34782608695653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20000</v>
      </c>
      <c r="F168" s="93" t="e">
        <f t="shared" si="6"/>
        <v>#VALUE!</v>
      </c>
      <c r="G168" s="94">
        <f t="shared" si="7"/>
        <v>143.88489208633092</v>
      </c>
      <c r="H168" s="95">
        <f t="shared" si="8"/>
        <v>190.47619047619048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-22"/>
        <filter val="H-CL-181-3222-9"/>
        <filter val="H-CR-436-37"/>
        <filter val="H-HC-2-0-H"/>
        <filter val="H-M-1"/>
        <filter val="H-M-3 ( Maq)"/>
        <filter val="H-M-5"/>
        <filter val="H-ML-10-9"/>
        <filter val="H-ML-14"/>
        <filter val="H-ML-17"/>
        <filter val="H-ML-3  ( Maq)"/>
        <filter val="H-ML-7"/>
        <filter val="H-ML-9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DB89-57FE-4E25-9147-AE04852ABE3F}">
  <sheetPr filterMode="1"/>
  <dimension ref="A1:J210"/>
  <sheetViews>
    <sheetView topLeftCell="A10" zoomScaleNormal="100" workbookViewId="0">
      <selection activeCell="C66" sqref="C6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4</v>
      </c>
      <c r="E4" s="144">
        <f>B4*C4*D4</f>
        <v>850</v>
      </c>
      <c r="F4" s="165">
        <f>G40+G61+G66+G70+F98+G100+G102+F118+H133+F148+F154</f>
        <v>1344.0996366194165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4</v>
      </c>
      <c r="E5" s="144">
        <f>B5*C5*D5</f>
        <v>420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1270</v>
      </c>
      <c r="F6" s="98"/>
      <c r="G6" s="104">
        <f>F4-E6</f>
        <v>74.099636619416515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 t="e">
        <f t="shared" si="0"/>
        <v>#DIV/0!</v>
      </c>
      <c r="G61" s="94">
        <f t="shared" si="1"/>
        <v>446.42857142857144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36000</v>
      </c>
      <c r="F66" s="93" t="e">
        <f t="shared" si="0"/>
        <v>#VALUE!</v>
      </c>
      <c r="G66" s="94">
        <f t="shared" si="1"/>
        <v>300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1000</v>
      </c>
      <c r="F70" s="7" t="e">
        <f t="shared" si="0"/>
        <v>#VALUE!</v>
      </c>
      <c r="G70" s="94">
        <f t="shared" si="1"/>
        <v>6.024096385542169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15200</v>
      </c>
      <c r="F102" s="93">
        <f t="shared" si="3"/>
        <v>91.566265060240966</v>
      </c>
      <c r="G102" s="94">
        <f t="shared" si="4"/>
        <v>91.566265060240966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>
        <v>13500</v>
      </c>
      <c r="F118" s="93">
        <f t="shared" si="3"/>
        <v>33.75</v>
      </c>
      <c r="G118" s="94" t="e">
        <f t="shared" si="4"/>
        <v>#VALUE!</v>
      </c>
      <c r="H118" s="95">
        <f t="shared" si="5"/>
        <v>90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16600</v>
      </c>
      <c r="F133" s="7" t="e">
        <f t="shared" si="3"/>
        <v>#VALUE!</v>
      </c>
      <c r="G133" s="74" t="e">
        <f t="shared" si="4"/>
        <v>#VALUE!</v>
      </c>
      <c r="H133" s="95">
        <f t="shared" si="5"/>
        <v>144.34782608695653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40000</v>
      </c>
      <c r="F148" s="93">
        <f t="shared" si="3"/>
        <v>51.216389244558258</v>
      </c>
      <c r="G148" s="94">
        <f t="shared" si="4"/>
        <v>55.401662049861493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40000</v>
      </c>
      <c r="F154" s="93">
        <f t="shared" si="6"/>
        <v>72.727272727272734</v>
      </c>
      <c r="G154" s="94">
        <f t="shared" si="7"/>
        <v>133.33333333333334</v>
      </c>
      <c r="H154" s="95">
        <f t="shared" si="8"/>
        <v>248.44720496894411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2"/>
        <filter val="H-CR-436-37"/>
        <filter val="H-HC-2-0-H"/>
        <filter val="H-HC-5"/>
        <filter val="H-M-3 ( Maq)"/>
        <filter val="H-M-4"/>
        <filter val="H-M-5"/>
        <filter val="H-MB-301N"/>
        <filter val="H-ML-10"/>
        <filter val="H-ML-3  ( Maq)"/>
        <filter val="H-ML-7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AFD2-3E54-4295-BB93-36C991B23965}">
  <sheetPr filterMode="1"/>
  <dimension ref="A1:J210"/>
  <sheetViews>
    <sheetView topLeftCell="A10" zoomScaleNormal="100" workbookViewId="0">
      <selection activeCell="B198" sqref="B19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28</v>
      </c>
      <c r="C4" s="147" t="s">
        <v>7</v>
      </c>
      <c r="D4" s="143">
        <v>5</v>
      </c>
      <c r="E4" s="144">
        <f>B4*C4*D4</f>
        <v>1190</v>
      </c>
      <c r="F4" s="165">
        <f>G61+G74+G100+G102+H118+H133+H139+F154+H155+H156+F160+H161+G177</f>
        <v>1578.8976991630861</v>
      </c>
      <c r="G4" s="166"/>
      <c r="H4" s="167"/>
      <c r="J4" s="139"/>
    </row>
    <row r="5" spans="1:10" ht="21" x14ac:dyDescent="0.35">
      <c r="A5" s="141">
        <v>2</v>
      </c>
      <c r="B5" s="140">
        <v>13</v>
      </c>
      <c r="C5" s="148">
        <v>7.5</v>
      </c>
      <c r="D5" s="146">
        <v>5</v>
      </c>
      <c r="E5" s="144">
        <f>B5*C5*D5</f>
        <v>487.5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1677.5</v>
      </c>
      <c r="F6" s="98"/>
      <c r="G6" s="104">
        <f>F4-E6</f>
        <v>-98.602300836913855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 t="e">
        <f t="shared" si="0"/>
        <v>#DIV/0!</v>
      </c>
      <c r="G61" s="94">
        <f t="shared" si="1"/>
        <v>446.42857142857144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5000</v>
      </c>
      <c r="F74" s="93" t="e">
        <f t="shared" si="0"/>
        <v>#VALUE!</v>
      </c>
      <c r="G74" s="94">
        <f t="shared" si="1"/>
        <v>25.641025641025642</v>
      </c>
      <c r="H74" s="95">
        <f t="shared" si="2"/>
        <v>33.333333333333336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60000</v>
      </c>
      <c r="F100" s="93">
        <f t="shared" si="3"/>
        <v>355.02958579881658</v>
      </c>
      <c r="G100" s="94">
        <f t="shared" si="4"/>
        <v>294.11764705882354</v>
      </c>
      <c r="H100" s="95">
        <f t="shared" si="5"/>
        <v>344.82758620689657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>
        <v>20000</v>
      </c>
      <c r="F118" s="93">
        <f t="shared" si="3"/>
        <v>50</v>
      </c>
      <c r="G118" s="94" t="e">
        <f t="shared" si="4"/>
        <v>#VALUE!</v>
      </c>
      <c r="H118" s="95">
        <f t="shared" si="5"/>
        <v>133.33333333333334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27000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234.78260869565219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>
        <v>5000</v>
      </c>
      <c r="F139" s="93" t="e">
        <f t="shared" si="3"/>
        <v>#VALUE!</v>
      </c>
      <c r="G139" s="94" t="e">
        <f t="shared" si="4"/>
        <v>#VALUE!</v>
      </c>
      <c r="H139" s="95">
        <f t="shared" si="5"/>
        <v>48.07692307692308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50000</v>
      </c>
      <c r="F154" s="93">
        <f t="shared" si="6"/>
        <v>90.909090909090907</v>
      </c>
      <c r="G154" s="94">
        <f t="shared" si="7"/>
        <v>166.66666666666666</v>
      </c>
      <c r="H154" s="95">
        <f t="shared" si="8"/>
        <v>310.55900621118013</v>
      </c>
    </row>
    <row r="155" spans="1:8" x14ac:dyDescent="0.3">
      <c r="A155" s="63" t="s">
        <v>155</v>
      </c>
      <c r="B155" s="7">
        <v>600</v>
      </c>
      <c r="C155" s="74"/>
      <c r="D155" s="12">
        <v>161</v>
      </c>
      <c r="E155" s="36">
        <v>1000</v>
      </c>
      <c r="F155" s="93">
        <f t="shared" si="6"/>
        <v>1.6666666666666667</v>
      </c>
      <c r="G155" s="94" t="e">
        <f t="shared" si="7"/>
        <v>#DIV/0!</v>
      </c>
      <c r="H155" s="95">
        <f t="shared" si="8"/>
        <v>6.2111801242236027</v>
      </c>
    </row>
    <row r="156" spans="1:8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>
        <v>1000</v>
      </c>
      <c r="F156" s="7" t="e">
        <f t="shared" si="6"/>
        <v>#VALUE!</v>
      </c>
      <c r="G156" s="74" t="e">
        <f t="shared" si="7"/>
        <v>#VALUE!</v>
      </c>
      <c r="H156" s="12">
        <f t="shared" si="8"/>
        <v>6.2111801242236027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80000</v>
      </c>
      <c r="F160" s="93">
        <f t="shared" si="6"/>
        <v>133.33333333333334</v>
      </c>
      <c r="G160" s="94" t="e">
        <f t="shared" si="7"/>
        <v>#VALUE!</v>
      </c>
      <c r="H160" s="95">
        <f t="shared" si="8"/>
        <v>592.59259259259261</v>
      </c>
    </row>
    <row r="161" spans="1:8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>
        <v>1000</v>
      </c>
      <c r="F161" s="7" t="e">
        <f t="shared" si="6"/>
        <v>#VALUE!</v>
      </c>
      <c r="G161" s="74">
        <f t="shared" si="7"/>
        <v>6.9930069930069934</v>
      </c>
      <c r="H161" s="12">
        <f t="shared" si="8"/>
        <v>7.4074074074074074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>
        <v>7000</v>
      </c>
      <c r="F177" s="93">
        <f t="shared" si="6"/>
        <v>30.567685589519652</v>
      </c>
      <c r="G177" s="94">
        <f t="shared" si="7"/>
        <v>31.963470319634702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R-436-37"/>
        <filter val="H-HCB-306N-96"/>
        <filter val="H-M-4"/>
        <filter val="H-M-5"/>
        <filter val="H-MB-301N"/>
        <filter val="H-ML-10"/>
        <filter val="H-ML-15"/>
        <filter val="H-ML-7"/>
        <filter val="H-ML-7-5"/>
        <filter val="H-ML-7-9"/>
        <filter val="H-ML-8"/>
        <filter val="H-ML-8-3"/>
        <filter val="L-C-4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2492-A2CB-4092-9A5D-FC4BEAC9A091}">
  <sheetPr filterMode="1"/>
  <dimension ref="A1:J210"/>
  <sheetViews>
    <sheetView topLeftCell="A4" zoomScaleNormal="100" workbookViewId="0">
      <selection activeCell="E41" sqref="E41:E174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G41+G60+G61+G62+G66+G92+F95+G96+F98+G100+H143+H152+H168+H169+F171+F174</f>
        <v>1572.0615798345355</v>
      </c>
      <c r="G4" s="166"/>
      <c r="H4" s="167"/>
      <c r="J4" s="139"/>
    </row>
    <row r="5" spans="1:10" ht="21" x14ac:dyDescent="0.35">
      <c r="A5" s="141">
        <v>2</v>
      </c>
      <c r="B5" s="140">
        <v>12</v>
      </c>
      <c r="C5" s="148">
        <v>7.5</v>
      </c>
      <c r="D5" s="146">
        <v>5</v>
      </c>
      <c r="E5" s="144">
        <f>B5*C5*D5</f>
        <v>450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1555</v>
      </c>
      <c r="F6" s="98"/>
      <c r="G6" s="104">
        <f>F4-E6</f>
        <v>17.061579834535451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64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1000</v>
      </c>
      <c r="F41" s="7">
        <f t="shared" si="0"/>
        <v>6.4935064935064934</v>
      </c>
      <c r="G41" s="74">
        <f t="shared" si="1"/>
        <v>4.8076923076923075</v>
      </c>
      <c r="H41" s="12">
        <f t="shared" si="2"/>
        <v>5.0761421319796955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157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40000</v>
      </c>
      <c r="F60" s="93" t="e">
        <f t="shared" si="0"/>
        <v>#DIV/0!</v>
      </c>
      <c r="G60" s="94">
        <f t="shared" si="1"/>
        <v>178.57142857142858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76300</v>
      </c>
      <c r="F61" s="93" t="e">
        <f t="shared" si="0"/>
        <v>#DIV/0!</v>
      </c>
      <c r="G61" s="94">
        <f t="shared" si="1"/>
        <v>340.625</v>
      </c>
      <c r="H61" s="95" t="e">
        <f t="shared" si="2"/>
        <v>#DIV/0!</v>
      </c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3100</v>
      </c>
      <c r="F62" s="93" t="e">
        <f t="shared" si="0"/>
        <v>#DIV/0!</v>
      </c>
      <c r="G62" s="94">
        <f t="shared" si="1"/>
        <v>13.716814159292035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E64" s="137"/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158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37500</v>
      </c>
      <c r="F66" s="93" t="e">
        <f t="shared" si="0"/>
        <v>#VALUE!</v>
      </c>
      <c r="G66" s="94">
        <f t="shared" si="1"/>
        <v>312.5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137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5700</v>
      </c>
      <c r="F92" s="93">
        <f t="shared" si="3"/>
        <v>22.265625</v>
      </c>
      <c r="G92" s="94">
        <f t="shared" si="4"/>
        <v>24.890829694323145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65000</v>
      </c>
      <c r="F95" s="93">
        <f t="shared" si="3"/>
        <v>59.090909090909093</v>
      </c>
      <c r="G95" s="94" t="e">
        <f t="shared" si="4"/>
        <v>#VALUE!</v>
      </c>
      <c r="H95" s="95" t="e">
        <f t="shared" si="5"/>
        <v>#VALUE!</v>
      </c>
    </row>
    <row r="96" spans="1:8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>
        <v>10000</v>
      </c>
      <c r="F96" s="7" t="e">
        <f t="shared" si="3"/>
        <v>#VALUE!</v>
      </c>
      <c r="G96" s="74">
        <f t="shared" si="4"/>
        <v>62.111801242236027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32100</v>
      </c>
      <c r="F100" s="93">
        <f t="shared" si="3"/>
        <v>189.94082840236686</v>
      </c>
      <c r="G100" s="94">
        <f t="shared" si="4"/>
        <v>157.35294117647058</v>
      </c>
      <c r="H100" s="95">
        <f t="shared" si="5"/>
        <v>184.48275862068965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158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137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158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64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64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158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E129" s="158"/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157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64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157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157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>
        <v>11000</v>
      </c>
      <c r="F143" s="93">
        <f t="shared" si="3"/>
        <v>14.084507042253522</v>
      </c>
      <c r="G143" s="94" t="e">
        <f t="shared" si="4"/>
        <v>#VALUE!</v>
      </c>
      <c r="H143" s="95">
        <f t="shared" si="5"/>
        <v>76.92307692307692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158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157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9.9009900990099009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157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157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158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15000</v>
      </c>
      <c r="F168" s="93" t="e">
        <f t="shared" si="6"/>
        <v>#VALUE!</v>
      </c>
      <c r="G168" s="94">
        <f t="shared" si="7"/>
        <v>107.91366906474821</v>
      </c>
      <c r="H168" s="95">
        <f t="shared" si="8"/>
        <v>142.85714285714286</v>
      </c>
    </row>
    <row r="169" spans="1:8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>
        <v>11000</v>
      </c>
      <c r="F169" s="93" t="e">
        <f t="shared" si="6"/>
        <v>#VALUE!</v>
      </c>
      <c r="G169" s="94" t="e">
        <f t="shared" si="7"/>
        <v>#VALUE!</v>
      </c>
      <c r="H169" s="95">
        <f t="shared" si="8"/>
        <v>104.76190476190476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>
        <v>2100</v>
      </c>
      <c r="F171" s="7">
        <f t="shared" si="6"/>
        <v>10.76923076923077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x14ac:dyDescent="0.3">
      <c r="A174" s="63" t="s">
        <v>173</v>
      </c>
      <c r="B174" s="7">
        <v>1100</v>
      </c>
      <c r="C174" s="74"/>
      <c r="D174" s="12"/>
      <c r="E174" s="36">
        <v>36500</v>
      </c>
      <c r="F174" s="93">
        <f t="shared" si="6"/>
        <v>33.18181818181818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157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3"/>
        <filter val="H-CR-436-36"/>
        <filter val="H-CR-436-37"/>
        <filter val="H-CR-436-38"/>
        <filter val="H-HC-2-0-H"/>
        <filter val="H-M-1"/>
        <filter val="H-M-2 MAQ"/>
        <filter val="H-M-2-05"/>
        <filter val="H-M-3 ( Maq)"/>
        <filter val="H-M-4"/>
        <filter val="H-ML-18"/>
        <filter val="H-ML-5"/>
        <filter val="H-ML-9"/>
        <filter val="H-ML-9-5"/>
        <filter val="L-C-112-01"/>
        <filter val="L-C-2 MAQ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6 E4:E5" unlockedFormula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1AAB-E5DC-4536-969C-0DCFDE0E9BE4}">
  <sheetPr filterMode="1"/>
  <dimension ref="A1:J210"/>
  <sheetViews>
    <sheetView topLeftCell="A10" zoomScaleNormal="100" workbookViewId="0">
      <selection activeCell="F5" sqref="F5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G41+G42+G60+G62+G65+G66+G92+F98+G100+H104+H111+H125+H129+H130+H139+H141+H147+H151+F154+F160+H166+F174+F176</f>
        <v>1633.3696583213689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1517.5</v>
      </c>
      <c r="F6" s="98"/>
      <c r="G6" s="104">
        <f>F4-E6</f>
        <v>115.86965832136889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>
        <v>8500</v>
      </c>
      <c r="F13" s="7" t="e">
        <f t="shared" si="0"/>
        <v>#DIV/0!</v>
      </c>
      <c r="G13" s="74">
        <f t="shared" si="1"/>
        <v>46.195652173913047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64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157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x14ac:dyDescent="0.3">
      <c r="A42" s="156" t="s">
        <v>51</v>
      </c>
      <c r="B42" s="6">
        <v>201</v>
      </c>
      <c r="C42" s="72">
        <v>202</v>
      </c>
      <c r="D42" s="10">
        <v>168</v>
      </c>
      <c r="E42" s="157">
        <v>6000</v>
      </c>
      <c r="F42" s="93">
        <f t="shared" si="0"/>
        <v>29.850746268656717</v>
      </c>
      <c r="G42" s="94">
        <f t="shared" si="1"/>
        <v>29.702970297029704</v>
      </c>
      <c r="H42" s="95">
        <f t="shared" si="2"/>
        <v>35.714285714285715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157">
        <v>48000</v>
      </c>
      <c r="F60" s="93" t="e">
        <f t="shared" si="0"/>
        <v>#DIV/0!</v>
      </c>
      <c r="G60" s="94">
        <f t="shared" si="1"/>
        <v>214.28571428571428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157">
        <v>66300</v>
      </c>
      <c r="F62" s="93" t="e">
        <f t="shared" si="0"/>
        <v>#DIV/0!</v>
      </c>
      <c r="G62" s="94">
        <f t="shared" si="1"/>
        <v>293.36283185840711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E64" s="137">
        <v>1000</v>
      </c>
      <c r="F64" s="93">
        <f t="shared" si="0"/>
        <v>1.6666666666666667</v>
      </c>
      <c r="G64" s="86">
        <f t="shared" si="1"/>
        <v>4.0816326530612246</v>
      </c>
      <c r="H64" s="12" t="e">
        <f t="shared" si="2"/>
        <v>#VALUE!</v>
      </c>
    </row>
    <row r="65" spans="1:8" x14ac:dyDescent="0.3">
      <c r="A65" s="77" t="s">
        <v>74</v>
      </c>
      <c r="B65" s="6" t="s">
        <v>24</v>
      </c>
      <c r="C65" s="72">
        <v>245</v>
      </c>
      <c r="D65" s="10" t="s">
        <v>24</v>
      </c>
      <c r="E65" s="158">
        <v>1000</v>
      </c>
      <c r="F65" s="7" t="e">
        <f t="shared" si="0"/>
        <v>#VALUE!</v>
      </c>
      <c r="G65" s="74">
        <f t="shared" si="1"/>
        <v>4.0816326530612246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157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137">
        <v>2000</v>
      </c>
      <c r="F89" s="93" t="e">
        <f t="shared" si="3"/>
        <v>#VALUE!</v>
      </c>
      <c r="G89" s="94">
        <f t="shared" si="4"/>
        <v>10.810810810810811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157">
        <v>6300</v>
      </c>
      <c r="F92" s="93">
        <f t="shared" si="3"/>
        <v>24.609375</v>
      </c>
      <c r="G92" s="94">
        <f t="shared" si="4"/>
        <v>27.510917030567686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157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157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158">
        <v>11000</v>
      </c>
      <c r="F104" s="7" t="e">
        <f t="shared" si="3"/>
        <v>#VALUE!</v>
      </c>
      <c r="G104" s="74" t="e">
        <f t="shared" si="4"/>
        <v>#VALUE!</v>
      </c>
      <c r="H104" s="95">
        <f t="shared" si="5"/>
        <v>85.271317829457359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137">
        <v>1000</v>
      </c>
      <c r="F109" s="93" t="e">
        <f t="shared" si="3"/>
        <v>#DIV/0!</v>
      </c>
      <c r="G109" s="94" t="e">
        <f t="shared" si="4"/>
        <v>#DIV/0!</v>
      </c>
      <c r="H109" s="95">
        <f t="shared" si="5"/>
        <v>6.4102564102564106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x14ac:dyDescent="0.3">
      <c r="A111" s="63" t="s">
        <v>260</v>
      </c>
      <c r="B111" s="7"/>
      <c r="C111" s="74"/>
      <c r="D111" s="12">
        <v>123</v>
      </c>
      <c r="E111" s="158">
        <v>4000</v>
      </c>
      <c r="F111" s="93" t="e">
        <f t="shared" si="3"/>
        <v>#DIV/0!</v>
      </c>
      <c r="G111" s="94" t="e">
        <f t="shared" si="4"/>
        <v>#DIV/0!</v>
      </c>
      <c r="H111" s="95">
        <f t="shared" si="5"/>
        <v>32.520325203252035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64">
        <v>20000</v>
      </c>
      <c r="F118" s="93">
        <f t="shared" si="3"/>
        <v>50</v>
      </c>
      <c r="G118" s="94" t="e">
        <f t="shared" si="4"/>
        <v>#VALUE!</v>
      </c>
      <c r="H118" s="95">
        <f t="shared" si="5"/>
        <v>133.33333333333334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64">
        <v>11000</v>
      </c>
      <c r="F122" s="7" t="e">
        <f t="shared" si="3"/>
        <v>#VALUE!</v>
      </c>
      <c r="G122" s="74" t="e">
        <f t="shared" si="4"/>
        <v>#VALUE!</v>
      </c>
      <c r="H122" s="88">
        <f>E122/D122</f>
        <v>83.969465648854964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158">
        <v>1000</v>
      </c>
      <c r="F125" s="7" t="e">
        <f t="shared" si="3"/>
        <v>#VALUE!</v>
      </c>
      <c r="G125" s="74" t="e">
        <f t="shared" si="4"/>
        <v>#VALUE!</v>
      </c>
      <c r="H125" s="12">
        <f t="shared" si="5"/>
        <v>8.695652173913043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E129" s="158">
        <v>1000</v>
      </c>
      <c r="F129" s="93" t="e">
        <f t="shared" si="3"/>
        <v>#DIV/0!</v>
      </c>
      <c r="G129" s="94" t="e">
        <f t="shared" si="4"/>
        <v>#DIV/0!</v>
      </c>
      <c r="H129" s="95">
        <f t="shared" si="5"/>
        <v>8.4745762711864412</v>
      </c>
    </row>
    <row r="130" spans="1:8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157">
        <v>1000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8.4033613445378155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15000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130.43478260869566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64">
        <v>11000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67.073170731707322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157">
        <v>3000</v>
      </c>
      <c r="F139" s="93" t="e">
        <f t="shared" si="3"/>
        <v>#VALUE!</v>
      </c>
      <c r="G139" s="94" t="e">
        <f t="shared" si="4"/>
        <v>#VALUE!</v>
      </c>
      <c r="H139" s="95">
        <f t="shared" si="5"/>
        <v>28.846153846153847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0</v>
      </c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157">
        <v>2000</v>
      </c>
      <c r="F141" s="93" t="e">
        <f t="shared" si="3"/>
        <v>#VALUE!</v>
      </c>
      <c r="G141" s="94" t="e">
        <f t="shared" si="4"/>
        <v>#VALUE!</v>
      </c>
      <c r="H141" s="95">
        <f t="shared" si="5"/>
        <v>11.299435028248588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158">
        <v>600</v>
      </c>
      <c r="F147" s="7" t="e">
        <f t="shared" si="3"/>
        <v>#VALUE!</v>
      </c>
      <c r="G147" s="74" t="e">
        <f t="shared" si="4"/>
        <v>#VALUE!</v>
      </c>
      <c r="H147" s="12">
        <f t="shared" si="5"/>
        <v>4.5801526717557248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157">
        <v>600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4.6511627906976747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108.91089108910892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157">
        <v>5900</v>
      </c>
      <c r="F154" s="93">
        <f t="shared" si="6"/>
        <v>10.727272727272727</v>
      </c>
      <c r="G154" s="94">
        <f t="shared" si="7"/>
        <v>19.666666666666668</v>
      </c>
      <c r="H154" s="95">
        <f t="shared" si="8"/>
        <v>36.645962732919251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157">
        <v>100000</v>
      </c>
      <c r="F160" s="93">
        <f t="shared" si="6"/>
        <v>166.66666666666666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158">
        <v>11000</v>
      </c>
      <c r="F166" s="93" t="e">
        <f t="shared" si="6"/>
        <v>#VALUE!</v>
      </c>
      <c r="G166" s="94" t="e">
        <f t="shared" si="7"/>
        <v>#VALUE!</v>
      </c>
      <c r="H166" s="95">
        <f t="shared" si="8"/>
        <v>70.967741935483872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x14ac:dyDescent="0.3">
      <c r="A174" s="63" t="s">
        <v>173</v>
      </c>
      <c r="B174" s="7">
        <v>1100</v>
      </c>
      <c r="C174" s="74"/>
      <c r="D174" s="12"/>
      <c r="E174" s="157">
        <v>100000</v>
      </c>
      <c r="F174" s="93">
        <f t="shared" si="6"/>
        <v>90.909090909090907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157">
        <v>7700</v>
      </c>
      <c r="F176" s="93">
        <f t="shared" si="6"/>
        <v>3.347826086956522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>
        <v>0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3"/>
        <filter val="H-C4-4"/>
        <filter val="H-CR-436-36"/>
        <filter val="H-CR-436-38"/>
        <filter val="H-HC-2-0-H"/>
        <filter val="H-HC-2-96"/>
        <filter val="H-M-1"/>
        <filter val="H-M-3 ( Maq)"/>
        <filter val="H-M-4"/>
        <filter val="H-MB-101N 10&quot;"/>
        <filter val="H-MB-406N-A"/>
        <filter val="H-MB-506N-A"/>
        <filter val="H-MB-506T"/>
        <filter val="H-MB-8"/>
        <filter val="H-ML-15"/>
        <filter val="H-ML-17"/>
        <filter val="H-ML-3 ( Mesa)"/>
        <filter val="H-ML-4"/>
        <filter val="H-ML-7"/>
        <filter val="H-ML-8"/>
        <filter val="H-ML-8-94"/>
        <filter val="L-C-2 MAQ"/>
        <filter val="L-C-3  MAQ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81D2-5D8F-47AD-827C-D62830E64FDB}">
  <sheetPr filterMode="1"/>
  <dimension ref="A1:J210"/>
  <sheetViews>
    <sheetView topLeftCell="A10" zoomScaleNormal="100" workbookViewId="0">
      <selection activeCell="B7" sqref="B7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21</v>
      </c>
      <c r="C4" s="147" t="s">
        <v>7</v>
      </c>
      <c r="D4" s="143">
        <v>5</v>
      </c>
      <c r="E4" s="144">
        <f>B4*C4*D4</f>
        <v>892.5</v>
      </c>
      <c r="F4" s="165">
        <f>G39+G60+G62+G64+G89+G92+H104+H109+H118+H122+H129+H136+H141+F154+F160+F176</f>
        <v>1523.844381690411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1192.5</v>
      </c>
      <c r="F6" s="98"/>
      <c r="G6" s="104">
        <f>F4-E6</f>
        <v>331.34438169041096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>
        <v>8500</v>
      </c>
      <c r="F13" s="7" t="e">
        <f t="shared" si="0"/>
        <v>#DIV/0!</v>
      </c>
      <c r="G13" s="74">
        <f t="shared" si="1"/>
        <v>46.195652173913047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64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64">
        <v>75000</v>
      </c>
      <c r="F60" s="93" t="e">
        <f t="shared" si="0"/>
        <v>#DIV/0!</v>
      </c>
      <c r="G60" s="94">
        <f t="shared" si="1"/>
        <v>334.82142857142856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>
        <v>41800</v>
      </c>
      <c r="F61" s="93" t="e">
        <f t="shared" si="0"/>
        <v>#DIV/0!</v>
      </c>
      <c r="G61" s="94">
        <f t="shared" si="1"/>
        <v>186.60714285714286</v>
      </c>
      <c r="H61" s="95" t="e">
        <f t="shared" si="2"/>
        <v>#DIV/0!</v>
      </c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64">
        <v>50000</v>
      </c>
      <c r="F62" s="93" t="e">
        <f t="shared" si="0"/>
        <v>#DIV/0!</v>
      </c>
      <c r="G62" s="94">
        <f t="shared" si="1"/>
        <v>221.23893805309734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151">
        <v>600</v>
      </c>
      <c r="C64" s="72">
        <v>245</v>
      </c>
      <c r="D64" s="10" t="s">
        <v>24</v>
      </c>
      <c r="E64" s="137">
        <v>1000</v>
      </c>
      <c r="F64" s="93">
        <f t="shared" si="0"/>
        <v>1.6666666666666667</v>
      </c>
      <c r="G64" s="86">
        <f t="shared" si="1"/>
        <v>4.0816326530612246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26800</v>
      </c>
      <c r="F66" s="93" t="e">
        <f t="shared" si="0"/>
        <v>#VALUE!</v>
      </c>
      <c r="G66" s="94">
        <f t="shared" si="1"/>
        <v>223.33333333333334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95</v>
      </c>
      <c r="B89" s="6" t="s">
        <v>24</v>
      </c>
      <c r="C89" s="72">
        <v>185</v>
      </c>
      <c r="D89" s="10" t="s">
        <v>24</v>
      </c>
      <c r="E89" s="137">
        <v>2000</v>
      </c>
      <c r="F89" s="93" t="e">
        <f t="shared" si="3"/>
        <v>#VALUE!</v>
      </c>
      <c r="G89" s="94">
        <f t="shared" si="4"/>
        <v>10.810810810810811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64">
        <v>40000</v>
      </c>
      <c r="F92" s="93">
        <f t="shared" si="3"/>
        <v>156.25</v>
      </c>
      <c r="G92" s="94">
        <f t="shared" si="4"/>
        <v>174.67248908296943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>
        <v>68000</v>
      </c>
      <c r="F98" s="93">
        <f t="shared" si="3"/>
        <v>27.2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137">
        <v>11000</v>
      </c>
      <c r="F104" s="7" t="e">
        <f t="shared" si="3"/>
        <v>#VALUE!</v>
      </c>
      <c r="G104" s="74" t="e">
        <f t="shared" si="4"/>
        <v>#VALUE!</v>
      </c>
      <c r="H104" s="95">
        <f t="shared" si="5"/>
        <v>85.271317829457359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x14ac:dyDescent="0.3">
      <c r="A109" s="63" t="s">
        <v>250</v>
      </c>
      <c r="B109" s="7"/>
      <c r="C109" s="74"/>
      <c r="D109" s="12">
        <v>156</v>
      </c>
      <c r="E109" s="137">
        <v>1000</v>
      </c>
      <c r="F109" s="93" t="e">
        <f t="shared" si="3"/>
        <v>#DIV/0!</v>
      </c>
      <c r="G109" s="94" t="e">
        <f t="shared" si="4"/>
        <v>#DIV/0!</v>
      </c>
      <c r="H109" s="95">
        <f t="shared" si="5"/>
        <v>6.4102564102564106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64">
        <v>20000</v>
      </c>
      <c r="F118" s="93">
        <f t="shared" si="3"/>
        <v>50</v>
      </c>
      <c r="G118" s="94" t="e">
        <f t="shared" si="4"/>
        <v>#VALUE!</v>
      </c>
      <c r="H118" s="95">
        <f t="shared" si="5"/>
        <v>133.33333333333334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64">
        <v>11000</v>
      </c>
      <c r="F122" s="7" t="e">
        <f t="shared" si="3"/>
        <v>#VALUE!</v>
      </c>
      <c r="G122" s="74" t="e">
        <f t="shared" si="4"/>
        <v>#VALUE!</v>
      </c>
      <c r="H122" s="88">
        <f>E122/D122</f>
        <v>83.969465648854964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E129" s="137">
        <v>1000</v>
      </c>
      <c r="F129" s="93" t="e">
        <f t="shared" si="3"/>
        <v>#DIV/0!</v>
      </c>
      <c r="G129" s="94" t="e">
        <f t="shared" si="4"/>
        <v>#DIV/0!</v>
      </c>
      <c r="H129" s="95">
        <f t="shared" si="5"/>
        <v>8.4745762711864412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15000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130.43478260869566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64">
        <v>11000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67.073170731707322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64">
        <v>11000</v>
      </c>
      <c r="F141" s="93" t="e">
        <f t="shared" si="3"/>
        <v>#VALUE!</v>
      </c>
      <c r="G141" s="94" t="e">
        <f t="shared" si="4"/>
        <v>#VALUE!</v>
      </c>
      <c r="H141" s="95">
        <f t="shared" si="5"/>
        <v>62.146892655367232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108.91089108910892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64">
        <v>50000</v>
      </c>
      <c r="F154" s="93">
        <f t="shared" si="6"/>
        <v>90.909090909090907</v>
      </c>
      <c r="G154" s="94">
        <f t="shared" si="7"/>
        <v>166.66666666666666</v>
      </c>
      <c r="H154" s="95">
        <f t="shared" si="8"/>
        <v>310.55900621118013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64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64">
        <v>100000</v>
      </c>
      <c r="F176" s="93">
        <f t="shared" si="6"/>
        <v>43.478260869565219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>
        <v>0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1"/>
        <filter val="H-CR-436-36"/>
        <filter val="H-CR-436-38"/>
        <filter val="H-HC-2"/>
        <filter val="H-I-3"/>
        <filter val="H-M-1"/>
        <filter val="H-MB-101N 10&quot;"/>
        <filter val="H-MB-3"/>
        <filter val="H-MB-301N"/>
        <filter val="H-MB-306T"/>
        <filter val="H-MB-506T"/>
        <filter val="H-ML-12"/>
        <filter val="H-ML-17"/>
        <filter val="H-ML-7"/>
        <filter val="H-ML-8"/>
        <filter val="L-C-3  MAQ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DF13-DCB6-4FE9-8809-580F45A705CA}">
  <sheetPr filterMode="1"/>
  <dimension ref="A1:J210"/>
  <sheetViews>
    <sheetView topLeftCell="A60" zoomScaleNormal="100" workbookViewId="0">
      <selection activeCell="C202" sqref="C202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G13+G60+G61+G66+F98+H133+H152+F154+F160+G180</f>
        <v>1021.4258212009498</v>
      </c>
      <c r="G4" s="166"/>
      <c r="H4" s="167"/>
      <c r="J4" s="139"/>
    </row>
    <row r="5" spans="1:10" ht="21" x14ac:dyDescent="0.35">
      <c r="A5" s="141">
        <v>2</v>
      </c>
      <c r="B5" s="140">
        <v>0</v>
      </c>
      <c r="C5" s="148">
        <v>7.5</v>
      </c>
      <c r="D5" s="146">
        <v>5</v>
      </c>
      <c r="E5" s="144">
        <f>B5*C5*D5</f>
        <v>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1020</v>
      </c>
      <c r="F6" s="98"/>
      <c r="G6" s="104">
        <f>F4-E6</f>
        <v>1.4258212009498266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x14ac:dyDescent="0.3">
      <c r="A13" s="77" t="s">
        <v>20</v>
      </c>
      <c r="B13" s="6"/>
      <c r="C13" s="72">
        <v>184</v>
      </c>
      <c r="D13" s="10"/>
      <c r="E13" s="22">
        <v>8500</v>
      </c>
      <c r="F13" s="7" t="e">
        <f t="shared" si="0"/>
        <v>#DIV/0!</v>
      </c>
      <c r="G13" s="74">
        <f t="shared" si="1"/>
        <v>46.195652173913047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42000</v>
      </c>
      <c r="F60" s="93" t="e">
        <f t="shared" si="0"/>
        <v>#DIV/0!</v>
      </c>
      <c r="G60" s="94">
        <f t="shared" si="1"/>
        <v>187.5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41800</v>
      </c>
      <c r="F61" s="93" t="e">
        <f t="shared" si="0"/>
        <v>#DIV/0!</v>
      </c>
      <c r="G61" s="94">
        <f t="shared" si="1"/>
        <v>186.60714285714286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26800</v>
      </c>
      <c r="F66" s="93" t="e">
        <f t="shared" si="0"/>
        <v>#VALUE!</v>
      </c>
      <c r="G66" s="94">
        <f t="shared" si="1"/>
        <v>223.33333333333334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68000</v>
      </c>
      <c r="F98" s="93">
        <f t="shared" si="3"/>
        <v>27.2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15000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130.43478260869566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108.91089108910892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25000</v>
      </c>
      <c r="F154" s="93">
        <f t="shared" si="6"/>
        <v>45.454545454545453</v>
      </c>
      <c r="G154" s="94">
        <f t="shared" si="7"/>
        <v>83.333333333333329</v>
      </c>
      <c r="H154" s="95">
        <f t="shared" si="8"/>
        <v>155.27950310559007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50000</v>
      </c>
      <c r="F160" s="93">
        <f t="shared" si="6"/>
        <v>65.78947368421052</v>
      </c>
      <c r="G160" s="94" t="e">
        <f t="shared" si="7"/>
        <v>#VALUE!</v>
      </c>
      <c r="H160" s="95">
        <f t="shared" si="8"/>
        <v>370.37037037037038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>
        <v>0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E-C4-2"/>
        <filter val="H-CR-436-36"/>
        <filter val="H-CR-436-37"/>
        <filter val="H-HC-2-0-H"/>
        <filter val="H-M-3 ( Maq)"/>
        <filter val="H-ML-10"/>
        <filter val="H-ML-5"/>
        <filter val="H-ML-7"/>
        <filter val="H-ML-8"/>
        <filter val="L-C-7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4132-0AE3-4B27-A87D-7F0866533968}">
  <dimension ref="A1:J210"/>
  <sheetViews>
    <sheetView topLeftCell="A64" zoomScaleNormal="100" workbookViewId="0">
      <selection activeCell="J182" sqref="J182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5</v>
      </c>
      <c r="E4" s="144">
        <f>B4*C4*D4</f>
        <v>1062.5</v>
      </c>
      <c r="F4" s="165">
        <f>G40+G52+G60+G61+G92+F95+F98+G100+G102+H110+H133+H136+F137+H138+H152+H167</f>
        <v>0</v>
      </c>
      <c r="G4" s="166"/>
      <c r="H4" s="167"/>
      <c r="J4" s="139"/>
    </row>
    <row r="5" spans="1:10" ht="21" x14ac:dyDescent="0.35">
      <c r="A5" s="141">
        <v>2</v>
      </c>
      <c r="B5" s="140">
        <v>0</v>
      </c>
      <c r="C5" s="148">
        <v>7.5</v>
      </c>
      <c r="D5" s="146">
        <v>5</v>
      </c>
      <c r="E5" s="144">
        <f>B5*C5*D5</f>
        <v>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1062.5</v>
      </c>
      <c r="F6" s="98"/>
      <c r="G6" s="104">
        <f>F4-E6</f>
        <v>-1062.5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x14ac:dyDescent="0.3">
      <c r="C193" s="123"/>
      <c r="G193" s="32" t="e">
        <f t="shared" si="7"/>
        <v>#DIV/0!</v>
      </c>
    </row>
    <row r="194" spans="1:10" x14ac:dyDescent="0.3">
      <c r="F194" s="154"/>
      <c r="G194" s="154"/>
      <c r="H194" s="154"/>
    </row>
    <row r="195" spans="1:10" x14ac:dyDescent="0.3">
      <c r="F195" s="154"/>
      <c r="G195" s="154"/>
      <c r="H195" s="154"/>
    </row>
    <row r="196" spans="1:10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F0AE-021E-48E7-9D73-D0D99AA2D5BE}">
  <sheetPr filterMode="1"/>
  <dimension ref="A1:J210"/>
  <sheetViews>
    <sheetView topLeftCell="A92" zoomScaleNormal="100" workbookViewId="0">
      <selection activeCell="E95" sqref="E95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23</v>
      </c>
      <c r="C4" s="147" t="s">
        <v>7</v>
      </c>
      <c r="D4" s="143">
        <v>5</v>
      </c>
      <c r="E4" s="144">
        <f>B4*C4*D4</f>
        <v>977.5</v>
      </c>
      <c r="F4" s="165">
        <f>G40+G52+G60+G61+G92+F95+F98+G100+G102+H110+H133+H136+F137+H138+H152+H167</f>
        <v>1388.1237618201667</v>
      </c>
      <c r="G4" s="166"/>
      <c r="H4" s="167"/>
      <c r="J4" s="139"/>
    </row>
    <row r="5" spans="1:10" ht="21" x14ac:dyDescent="0.35">
      <c r="A5" s="141">
        <v>2</v>
      </c>
      <c r="B5" s="140">
        <v>10</v>
      </c>
      <c r="C5" s="148">
        <v>7.5</v>
      </c>
      <c r="D5" s="146">
        <v>5</v>
      </c>
      <c r="E5" s="144">
        <f>B5*C5*D5</f>
        <v>375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1352.5</v>
      </c>
      <c r="F6" s="98"/>
      <c r="G6" s="104">
        <f>F4-E6</f>
        <v>35.623761820166692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137">
        <v>0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1200</v>
      </c>
      <c r="F52" s="93" t="e">
        <f t="shared" si="0"/>
        <v>#VALUE!</v>
      </c>
      <c r="G52" s="94">
        <f t="shared" si="1"/>
        <v>8.4507042253521121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64">
        <v>60000</v>
      </c>
      <c r="F60" s="93" t="e">
        <f t="shared" si="0"/>
        <v>#DIV/0!</v>
      </c>
      <c r="G60" s="94">
        <f t="shared" si="1"/>
        <v>267.85714285714283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50000</v>
      </c>
      <c r="F61" s="93" t="e">
        <f t="shared" si="0"/>
        <v>#DIV/0!</v>
      </c>
      <c r="G61" s="94">
        <f t="shared" si="1"/>
        <v>223.21428571428572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64">
        <v>0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>
        <v>100000</v>
      </c>
      <c r="F94" s="7">
        <f t="shared" si="3"/>
        <v>460.82949308755758</v>
      </c>
      <c r="G94" s="74">
        <f t="shared" si="4"/>
        <v>416.66666666666669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100000</v>
      </c>
      <c r="F95" s="93">
        <f t="shared" si="3"/>
        <v>90.909090909090907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258</v>
      </c>
      <c r="B110" s="7"/>
      <c r="C110" s="74"/>
      <c r="D110" s="12">
        <v>108</v>
      </c>
      <c r="E110" s="22">
        <v>1000</v>
      </c>
      <c r="F110" s="93"/>
      <c r="G110" s="94"/>
      <c r="H110" s="95">
        <f t="shared" si="5"/>
        <v>9.2592592592592595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64">
        <v>11000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95.652173913043484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>
        <v>11000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67.073170731707322</v>
      </c>
    </row>
    <row r="137" spans="1:8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>
        <v>50000</v>
      </c>
      <c r="F137" s="93">
        <f t="shared" si="3"/>
        <v>64.020486555697829</v>
      </c>
      <c r="G137" s="94" t="e">
        <f t="shared" si="4"/>
        <v>#VALUE!</v>
      </c>
      <c r="H137" s="95">
        <f t="shared" si="5"/>
        <v>349.65034965034965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22">
        <v>18000</v>
      </c>
      <c r="F138" s="93" t="e">
        <f t="shared" si="3"/>
        <v>#VALUE!</v>
      </c>
      <c r="G138" s="94">
        <f t="shared" si="4"/>
        <v>116.12903225806451</v>
      </c>
      <c r="H138" s="95">
        <f t="shared" si="5"/>
        <v>123.28767123287672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108.91089108910892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>
        <v>11000</v>
      </c>
      <c r="F167" s="93" t="e">
        <f t="shared" si="6"/>
        <v>#VALUE!</v>
      </c>
      <c r="G167" s="94" t="e">
        <f t="shared" si="7"/>
        <v>#VALUE!</v>
      </c>
      <c r="H167" s="95">
        <f t="shared" si="8"/>
        <v>70.967741935483872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2"/>
        <filter val="H-C-6"/>
        <filter val="H-CR-436-36"/>
        <filter val="H-CR-436-37"/>
        <filter val="H-M-1"/>
        <filter val="H-M-2 MAQ"/>
        <filter val="H-M-3 ( Maq)"/>
        <filter val="H-M-4"/>
        <filter val="H-M-5"/>
        <filter val="H-MB-7"/>
        <filter val="H-ML-10"/>
        <filter val="H-ML-12"/>
        <filter val="H-ML-13"/>
        <filter val="H-ML-14"/>
        <filter val="H-ML-5"/>
        <filter val="H-ML-8-93-01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7D72-0904-4621-8F46-D758DB21AC86}">
  <sheetPr filterMode="1"/>
  <dimension ref="A1:J210"/>
  <sheetViews>
    <sheetView topLeftCell="A46" zoomScaleNormal="100" workbookViewId="0">
      <selection activeCell="J8" sqref="J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5</v>
      </c>
      <c r="E4" s="144">
        <f>B4*C4*D4</f>
        <v>1062.5</v>
      </c>
      <c r="F4" s="165">
        <f>G46+G60+G62+G66+F95+F98+G100+H134+H151+H154+H155+H156+H157+F160+H161+H162+H163+H169</f>
        <v>1464.2761771553974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1475</v>
      </c>
      <c r="F6" s="98"/>
      <c r="G6" s="104">
        <f>F4-E6</f>
        <v>-10.723822844602637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x14ac:dyDescent="0.3">
      <c r="A46" s="77" t="s">
        <v>55</v>
      </c>
      <c r="B46" s="6">
        <v>188</v>
      </c>
      <c r="C46" s="72">
        <v>181</v>
      </c>
      <c r="D46" s="10" t="s">
        <v>24</v>
      </c>
      <c r="E46" s="22">
        <v>25000</v>
      </c>
      <c r="F46" s="7">
        <f t="shared" si="0"/>
        <v>132.97872340425531</v>
      </c>
      <c r="G46" s="74">
        <f t="shared" si="1"/>
        <v>138.12154696132598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78100</v>
      </c>
      <c r="F60" s="93" t="e">
        <f t="shared" si="0"/>
        <v>#DIV/0!</v>
      </c>
      <c r="G60" s="94">
        <f t="shared" si="1"/>
        <v>348.66071428571428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50000</v>
      </c>
      <c r="F62" s="93" t="e">
        <f t="shared" si="0"/>
        <v>#DIV/0!</v>
      </c>
      <c r="G62" s="94">
        <f t="shared" si="1"/>
        <v>221.23893805309734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30500</v>
      </c>
      <c r="F66" s="93" t="e">
        <f t="shared" si="0"/>
        <v>#VALUE!</v>
      </c>
      <c r="G66" s="94">
        <f t="shared" si="1"/>
        <v>254.16666666666666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>
        <v>100000</v>
      </c>
      <c r="F94" s="7">
        <f t="shared" si="3"/>
        <v>460.82949308755758</v>
      </c>
      <c r="G94" s="74">
        <f t="shared" si="4"/>
        <v>416.66666666666669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100000</v>
      </c>
      <c r="F95" s="93">
        <f t="shared" si="3"/>
        <v>90.909090909090907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3700</v>
      </c>
      <c r="F134" s="7" t="e">
        <f t="shared" si="3"/>
        <v>#VALUE!</v>
      </c>
      <c r="G134" s="74" t="e">
        <f t="shared" si="4"/>
        <v>#VALUE!</v>
      </c>
      <c r="H134" s="12">
        <f t="shared" si="5"/>
        <v>31.092436974789916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7.7519379844961236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2000</v>
      </c>
      <c r="F154" s="93">
        <f t="shared" si="6"/>
        <v>3.6363636363636362</v>
      </c>
      <c r="G154" s="94">
        <f t="shared" si="7"/>
        <v>6.666666666666667</v>
      </c>
      <c r="H154" s="95">
        <f t="shared" si="8"/>
        <v>12.422360248447205</v>
      </c>
    </row>
    <row r="155" spans="1:8" x14ac:dyDescent="0.3">
      <c r="A155" s="63" t="s">
        <v>155</v>
      </c>
      <c r="B155" s="7">
        <v>600</v>
      </c>
      <c r="C155" s="74"/>
      <c r="D155" s="12">
        <v>161</v>
      </c>
      <c r="E155" s="36">
        <v>2000</v>
      </c>
      <c r="F155" s="93">
        <f t="shared" si="6"/>
        <v>3.3333333333333335</v>
      </c>
      <c r="G155" s="94" t="e">
        <f t="shared" si="7"/>
        <v>#DIV/0!</v>
      </c>
      <c r="H155" s="95">
        <f t="shared" si="8"/>
        <v>12.422360248447205</v>
      </c>
    </row>
    <row r="156" spans="1:8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>
        <v>3000</v>
      </c>
      <c r="F156" s="7" t="e">
        <f t="shared" si="6"/>
        <v>#VALUE!</v>
      </c>
      <c r="G156" s="74" t="e">
        <f t="shared" si="7"/>
        <v>#VALUE!</v>
      </c>
      <c r="H156" s="12">
        <f t="shared" si="8"/>
        <v>18.633540372670808</v>
      </c>
    </row>
    <row r="157" spans="1:8" x14ac:dyDescent="0.3">
      <c r="A157" s="63" t="s">
        <v>257</v>
      </c>
      <c r="B157" s="7"/>
      <c r="C157" s="74"/>
      <c r="D157" s="35">
        <v>144</v>
      </c>
      <c r="E157" s="22">
        <v>1000</v>
      </c>
      <c r="F157" s="93" t="e">
        <f t="shared" si="6"/>
        <v>#DIV/0!</v>
      </c>
      <c r="G157" s="94" t="e">
        <f t="shared" si="7"/>
        <v>#DIV/0!</v>
      </c>
      <c r="H157" s="95">
        <f t="shared" si="8"/>
        <v>6.9444444444444446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>
        <v>2000</v>
      </c>
      <c r="F161" s="7" t="e">
        <f t="shared" si="6"/>
        <v>#VALUE!</v>
      </c>
      <c r="G161" s="74">
        <f t="shared" si="7"/>
        <v>13.986013986013987</v>
      </c>
      <c r="H161" s="12">
        <f t="shared" si="8"/>
        <v>14.814814814814815</v>
      </c>
    </row>
    <row r="162" spans="1:8" x14ac:dyDescent="0.3">
      <c r="A162" s="63" t="s">
        <v>161</v>
      </c>
      <c r="B162" s="7" t="s">
        <v>24</v>
      </c>
      <c r="C162" s="74" t="s">
        <v>24</v>
      </c>
      <c r="D162" s="12">
        <v>135</v>
      </c>
      <c r="E162" s="22">
        <v>1000</v>
      </c>
      <c r="F162" s="7" t="e">
        <f t="shared" si="6"/>
        <v>#VALUE!</v>
      </c>
      <c r="G162" s="74" t="e">
        <f t="shared" si="7"/>
        <v>#VALUE!</v>
      </c>
      <c r="H162" s="95">
        <f t="shared" si="8"/>
        <v>7.4074074074074074</v>
      </c>
    </row>
    <row r="163" spans="1:8" x14ac:dyDescent="0.3">
      <c r="A163" s="63" t="s">
        <v>162</v>
      </c>
      <c r="B163" s="7"/>
      <c r="C163" s="74"/>
      <c r="D163" s="12">
        <v>146</v>
      </c>
      <c r="E163" s="36">
        <v>3000</v>
      </c>
      <c r="F163" s="93" t="e">
        <f t="shared" si="6"/>
        <v>#DIV/0!</v>
      </c>
      <c r="G163" s="94" t="e">
        <f t="shared" si="7"/>
        <v>#DIV/0!</v>
      </c>
      <c r="H163" s="95">
        <f t="shared" si="8"/>
        <v>20.547945205479451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>
        <v>1000</v>
      </c>
      <c r="F169" s="93" t="e">
        <f t="shared" si="6"/>
        <v>#VALUE!</v>
      </c>
      <c r="G169" s="94" t="e">
        <f t="shared" si="7"/>
        <v>#VALUE!</v>
      </c>
      <c r="H169" s="95">
        <f t="shared" si="8"/>
        <v>9.5238095238095237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5-20"/>
        <filter val="H-CR-436-36"/>
        <filter val="H-CR-436-38"/>
        <filter val="H-HC-2-0-H"/>
        <filter val="H-M-2 MAQ"/>
        <filter val="H-M-3 ( Maq)"/>
        <filter val="H-M-4"/>
        <filter val="H-ML-10-9"/>
        <filter val="H-ML-4"/>
        <filter val="H-ML-7"/>
        <filter val="H-ML-7-5"/>
        <filter val="H-ML-7-9"/>
        <filter val="H-ML-7-92"/>
        <filter val="H-ML-8"/>
        <filter val="H-ML-8-3"/>
        <filter val="H-ML-8-5"/>
        <filter val="H-ML-8-6"/>
        <filter val="H-ML-9-5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53C5-15E0-4BB4-A975-600D4BDA1296}">
  <sheetPr filterMode="1"/>
  <dimension ref="A1:J210"/>
  <sheetViews>
    <sheetView topLeftCell="A10" zoomScaleNormal="100" workbookViewId="0">
      <selection activeCell="E197" sqref="E197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5</v>
      </c>
      <c r="E4" s="144">
        <f>B4*C4*D4</f>
        <v>1062.5</v>
      </c>
      <c r="F4" s="165">
        <f>G60+G61+G66+G92+F95+F98+H129+H140+F148+H151+H152</f>
        <v>1477.8708225783407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1475</v>
      </c>
      <c r="F6" s="98"/>
      <c r="G6" s="104">
        <f>F4-E6</f>
        <v>2.8708225783407215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50000</v>
      </c>
      <c r="F60" s="93" t="e">
        <f t="shared" si="0"/>
        <v>#DIV/0!</v>
      </c>
      <c r="G60" s="94">
        <f t="shared" si="1"/>
        <v>223.21428571428572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50000</v>
      </c>
      <c r="F61" s="93" t="e">
        <f t="shared" si="0"/>
        <v>#DIV/0!</v>
      </c>
      <c r="G61" s="94">
        <f t="shared" si="1"/>
        <v>223.21428571428572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27000</v>
      </c>
      <c r="F66" s="93" t="e">
        <f t="shared" si="0"/>
        <v>#VALUE!</v>
      </c>
      <c r="G66" s="94">
        <f t="shared" si="1"/>
        <v>225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100000</v>
      </c>
      <c r="F95" s="93">
        <f t="shared" si="3"/>
        <v>90.909090909090907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E129" s="22">
        <v>1000</v>
      </c>
      <c r="F129" s="93" t="e">
        <f t="shared" si="3"/>
        <v>#DIV/0!</v>
      </c>
      <c r="G129" s="94" t="e">
        <f t="shared" si="4"/>
        <v>#DIV/0!</v>
      </c>
      <c r="H129" s="95">
        <f t="shared" si="5"/>
        <v>8.4745762711864412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12000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86.956521739130437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33000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255.81395348837211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108.91089108910892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R-436-36"/>
        <filter val="H-CR-436-37"/>
        <filter val="H-HC-2-0-H"/>
        <filter val="H-M-1"/>
        <filter val="H-M-2 MAQ"/>
        <filter val="H-M-3 ( Maq)"/>
        <filter val="H-MB-506T"/>
        <filter val="H-ML-16"/>
        <filter val="H-ML-3  ( Maq)"/>
        <filter val="H-ML-4"/>
        <filter val="H-ML-5"/>
        <filter val="L-C-2 MAQ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C686-C737-4BFD-A1B5-C7CCC4D3792E}">
  <sheetPr filterMode="1"/>
  <dimension ref="A1:J210"/>
  <sheetViews>
    <sheetView zoomScaleNormal="100" workbookViewId="0">
      <selection activeCell="C7" sqref="C7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4</v>
      </c>
      <c r="E4" s="144">
        <f>B4*C4*D4</f>
        <v>816</v>
      </c>
      <c r="F4" s="165">
        <f>H25+G40+G41+G53+G66+H73+G92+G100+H110+H118+H133+F148+H155+H157+H161+H168+G178+G180</f>
        <v>1147.4852828710002</v>
      </c>
      <c r="G4" s="166"/>
      <c r="H4" s="167"/>
      <c r="J4" s="139"/>
    </row>
    <row r="5" spans="1:10" ht="21" x14ac:dyDescent="0.35">
      <c r="A5" s="141">
        <v>2</v>
      </c>
      <c r="B5" s="140">
        <v>10</v>
      </c>
      <c r="C5" s="148">
        <v>7.5</v>
      </c>
      <c r="D5" s="146">
        <v>4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1116</v>
      </c>
      <c r="F6" s="98"/>
      <c r="G6" s="104">
        <f>F4-E6</f>
        <v>31.485282871000209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23000</v>
      </c>
      <c r="F24" s="7" t="e">
        <f t="shared" si="0"/>
        <v>#VALUE!</v>
      </c>
      <c r="G24" s="74" t="e">
        <f t="shared" si="1"/>
        <v>#VALUE!</v>
      </c>
      <c r="H24" s="12">
        <f t="shared" si="2"/>
        <v>181.10236220472441</v>
      </c>
    </row>
    <row r="25" spans="1:8" x14ac:dyDescent="0.3">
      <c r="A25" s="77" t="s">
        <v>34</v>
      </c>
      <c r="B25" s="6"/>
      <c r="C25" s="72"/>
      <c r="D25" s="10">
        <v>113</v>
      </c>
      <c r="E25" s="36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>
        <v>3000</v>
      </c>
      <c r="F39" s="93" t="e">
        <f t="shared" si="0"/>
        <v>#DIV/0!</v>
      </c>
      <c r="G39" s="94">
        <f t="shared" si="1"/>
        <v>16.393442622950818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>
        <v>2000</v>
      </c>
      <c r="F42" s="93">
        <f t="shared" si="0"/>
        <v>9.9502487562189046</v>
      </c>
      <c r="G42" s="94">
        <f t="shared" si="1"/>
        <v>9.9009900990099009</v>
      </c>
      <c r="H42" s="95">
        <f t="shared" si="2"/>
        <v>11.904761904761905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7200</v>
      </c>
      <c r="F53" s="7">
        <f t="shared" si="0"/>
        <v>49.655172413793103</v>
      </c>
      <c r="G53" s="74">
        <f t="shared" si="1"/>
        <v>54.13533834586466</v>
      </c>
      <c r="H53" s="12">
        <f t="shared" si="2"/>
        <v>58.064516129032256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>
        <v>65900</v>
      </c>
      <c r="F60" s="93" t="e">
        <f t="shared" si="0"/>
        <v>#DIV/0!</v>
      </c>
      <c r="G60" s="94">
        <f t="shared" si="1"/>
        <v>294.19642857142856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>
        <v>16700</v>
      </c>
      <c r="F62" s="93" t="e">
        <f t="shared" si="0"/>
        <v>#DIV/0!</v>
      </c>
      <c r="G62" s="94">
        <f t="shared" si="1"/>
        <v>73.893805309734518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0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49">
        <v>150</v>
      </c>
      <c r="E73" s="22">
        <v>2400</v>
      </c>
      <c r="F73" s="93" t="e">
        <f t="shared" si="0"/>
        <v>#VALUE!</v>
      </c>
      <c r="G73" s="94" t="e">
        <f t="shared" si="1"/>
        <v>#DIV/0!</v>
      </c>
      <c r="H73" s="95">
        <f t="shared" si="2"/>
        <v>16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>
        <v>1000</v>
      </c>
      <c r="F103" s="93" t="e">
        <f t="shared" si="3"/>
        <v>#VALUE!</v>
      </c>
      <c r="G103" s="94">
        <f t="shared" si="4"/>
        <v>7.5757575757575761</v>
      </c>
      <c r="H103" s="95">
        <f t="shared" si="5"/>
        <v>8.4033613445378155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258</v>
      </c>
      <c r="B110" s="7"/>
      <c r="C110" s="74"/>
      <c r="D110" s="12">
        <v>108</v>
      </c>
      <c r="E110" s="22">
        <v>2600</v>
      </c>
      <c r="F110" s="93"/>
      <c r="G110" s="94"/>
      <c r="H110" s="95">
        <f t="shared" si="5"/>
        <v>24.074074074074073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>
        <v>12000</v>
      </c>
      <c r="F118" s="93">
        <f t="shared" si="3"/>
        <v>30</v>
      </c>
      <c r="G118" s="94" t="e">
        <f t="shared" si="4"/>
        <v>#VALUE!</v>
      </c>
      <c r="H118" s="95">
        <f t="shared" si="5"/>
        <v>80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11000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95.652173913043484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>
        <v>300</v>
      </c>
      <c r="F150" s="7" t="e">
        <f t="shared" si="6"/>
        <v>#VALUE!</v>
      </c>
      <c r="G150" s="74" t="e">
        <f t="shared" si="7"/>
        <v>#VALUE!</v>
      </c>
      <c r="H150" s="12">
        <f t="shared" si="8"/>
        <v>2.2058823529411766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x14ac:dyDescent="0.3">
      <c r="A155" s="63" t="s">
        <v>155</v>
      </c>
      <c r="B155" s="7">
        <v>600</v>
      </c>
      <c r="C155" s="74"/>
      <c r="D155" s="12">
        <v>161</v>
      </c>
      <c r="E155" s="36">
        <v>600</v>
      </c>
      <c r="F155" s="93">
        <f t="shared" si="6"/>
        <v>1</v>
      </c>
      <c r="G155" s="94" t="e">
        <f t="shared" si="7"/>
        <v>#DIV/0!</v>
      </c>
      <c r="H155" s="95">
        <f t="shared" si="8"/>
        <v>3.7267080745341614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>
        <v>600</v>
      </c>
      <c r="F156" s="7" t="e">
        <f t="shared" si="6"/>
        <v>#VALUE!</v>
      </c>
      <c r="G156" s="74" t="e">
        <f t="shared" si="7"/>
        <v>#VALUE!</v>
      </c>
      <c r="H156" s="12">
        <f t="shared" si="8"/>
        <v>3.7267080745341614</v>
      </c>
    </row>
    <row r="157" spans="1:8" x14ac:dyDescent="0.3">
      <c r="A157" s="63" t="s">
        <v>257</v>
      </c>
      <c r="B157" s="7"/>
      <c r="C157" s="74"/>
      <c r="D157" s="35">
        <v>144</v>
      </c>
      <c r="E157" s="22">
        <v>0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30000</v>
      </c>
      <c r="F160" s="93">
        <f t="shared" si="6"/>
        <v>39.473684210526315</v>
      </c>
      <c r="G160" s="94" t="e">
        <f t="shared" si="7"/>
        <v>#VALUE!</v>
      </c>
      <c r="H160" s="95">
        <f t="shared" si="8"/>
        <v>222.22222222222223</v>
      </c>
    </row>
    <row r="161" spans="1:8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>
        <v>0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16000</v>
      </c>
      <c r="F168" s="93" t="e">
        <f t="shared" si="6"/>
        <v>#VALUE!</v>
      </c>
      <c r="G168" s="94">
        <f t="shared" si="7"/>
        <v>115.10791366906474</v>
      </c>
      <c r="H168" s="95">
        <f t="shared" si="8"/>
        <v>152.38095238095238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x14ac:dyDescent="0.3">
      <c r="A178" s="63" t="s">
        <v>177</v>
      </c>
      <c r="B178" s="7">
        <v>186</v>
      </c>
      <c r="C178" s="74">
        <v>204</v>
      </c>
      <c r="D178" s="12">
        <v>179</v>
      </c>
      <c r="E178" s="36">
        <v>12000</v>
      </c>
      <c r="F178" s="7">
        <f t="shared" si="6"/>
        <v>64.516129032258064</v>
      </c>
      <c r="G178" s="74">
        <f t="shared" si="7"/>
        <v>58.823529411764703</v>
      </c>
      <c r="H178" s="95">
        <f t="shared" si="8"/>
        <v>67.039106145251395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>
        <v>1200</v>
      </c>
      <c r="F179" s="93" t="e">
        <f t="shared" si="6"/>
        <v>#VALUE!</v>
      </c>
      <c r="G179" s="94">
        <f t="shared" si="7"/>
        <v>8</v>
      </c>
      <c r="H179" s="95" t="e">
        <f t="shared" si="8"/>
        <v>#VALUE!</v>
      </c>
    </row>
    <row r="180" spans="1:8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>
        <v>1200</v>
      </c>
      <c r="F180" s="7" t="e">
        <f t="shared" si="6"/>
        <v>#VALUE!</v>
      </c>
      <c r="G180" s="74">
        <f t="shared" si="7"/>
        <v>10.344827586206897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BML-B324-10"/>
        <filter val="H-C4-2"/>
        <filter val="H-C4-3"/>
        <filter val="H-C-7"/>
        <filter val="H-HC-2-0-H"/>
        <filter val="H-HCB-206N-96"/>
        <filter val="H-M-1"/>
        <filter val="H-M-4"/>
        <filter val="H-MB-301N"/>
        <filter val="H-MB-7"/>
        <filter val="H-ML-10"/>
        <filter val="H-ML-3  ( Maq)"/>
        <filter val="H-ML-7-5"/>
        <filter val="H-ML-7-92"/>
        <filter val="H-ML-8-3"/>
        <filter val="H-ML-9"/>
        <filter val="L-C-5"/>
        <filter val="L-C-7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  <ignoredError sqref="F25:F180 G25:G180" evalError="1"/>
  </ignoredError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CD42-940B-4003-AD17-5EB5D4567AAE}">
  <sheetPr filterMode="1"/>
  <dimension ref="A1:J210"/>
  <sheetViews>
    <sheetView topLeftCell="A60" zoomScaleNormal="100" workbookViewId="0">
      <selection activeCell="E118" sqref="E11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H24+G39+G42+G60+G62+G66+H103+H118+H150+H156+F160+H168+G179</f>
        <v>1451.3442838380065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1517.5</v>
      </c>
      <c r="F6" s="98"/>
      <c r="G6" s="104">
        <f>F4-E6</f>
        <v>-66.155716161993496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23000</v>
      </c>
      <c r="F24" s="7" t="e">
        <f t="shared" si="0"/>
        <v>#VALUE!</v>
      </c>
      <c r="G24" s="74" t="e">
        <f t="shared" si="1"/>
        <v>#VALUE!</v>
      </c>
      <c r="H24" s="12">
        <f t="shared" si="2"/>
        <v>181.10236220472441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36">
        <v>3000</v>
      </c>
      <c r="F39" s="93" t="e">
        <f t="shared" si="0"/>
        <v>#DIV/0!</v>
      </c>
      <c r="G39" s="94">
        <f t="shared" si="1"/>
        <v>16.393442622950818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156" t="s">
        <v>51</v>
      </c>
      <c r="B42" s="6">
        <v>201</v>
      </c>
      <c r="C42" s="72">
        <v>202</v>
      </c>
      <c r="D42" s="10">
        <v>168</v>
      </c>
      <c r="E42" s="36">
        <v>2000</v>
      </c>
      <c r="F42" s="93">
        <f t="shared" si="0"/>
        <v>9.9502487562189046</v>
      </c>
      <c r="G42" s="94">
        <f t="shared" si="1"/>
        <v>9.9009900990099009</v>
      </c>
      <c r="H42" s="95">
        <f t="shared" si="2"/>
        <v>11.904761904761905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65900</v>
      </c>
      <c r="F60" s="93" t="e">
        <f t="shared" si="0"/>
        <v>#DIV/0!</v>
      </c>
      <c r="G60" s="94">
        <f t="shared" si="1"/>
        <v>294.19642857142856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16700</v>
      </c>
      <c r="F62" s="93" t="e">
        <f t="shared" si="0"/>
        <v>#DIV/0!</v>
      </c>
      <c r="G62" s="94">
        <f t="shared" si="1"/>
        <v>73.893805309734518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65000</v>
      </c>
      <c r="F66" s="93" t="e">
        <f t="shared" si="0"/>
        <v>#VALUE!</v>
      </c>
      <c r="G66" s="94">
        <f t="shared" si="1"/>
        <v>541.66666666666663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>
        <v>1000</v>
      </c>
      <c r="F103" s="93" t="e">
        <f t="shared" si="3"/>
        <v>#VALUE!</v>
      </c>
      <c r="G103" s="94">
        <f t="shared" si="4"/>
        <v>7.5757575757575761</v>
      </c>
      <c r="H103" s="95">
        <f t="shared" si="5"/>
        <v>8.4033613445378155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>
        <v>18000</v>
      </c>
      <c r="F118" s="93">
        <f t="shared" si="3"/>
        <v>45</v>
      </c>
      <c r="G118" s="94" t="e">
        <f t="shared" si="4"/>
        <v>#VALUE!</v>
      </c>
      <c r="H118" s="95">
        <f t="shared" si="5"/>
        <v>120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>
        <v>300</v>
      </c>
      <c r="F150" s="7" t="e">
        <f t="shared" si="6"/>
        <v>#VALUE!</v>
      </c>
      <c r="G150" s="74" t="e">
        <f t="shared" si="7"/>
        <v>#VALUE!</v>
      </c>
      <c r="H150" s="12">
        <f t="shared" si="8"/>
        <v>2.2058823529411766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>
        <v>600</v>
      </c>
      <c r="F156" s="7" t="e">
        <f t="shared" si="6"/>
        <v>#VALUE!</v>
      </c>
      <c r="G156" s="74" t="e">
        <f t="shared" si="7"/>
        <v>#VALUE!</v>
      </c>
      <c r="H156" s="12">
        <f t="shared" si="8"/>
        <v>3.7267080745341614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30000</v>
      </c>
      <c r="F160" s="93">
        <f t="shared" si="6"/>
        <v>39.473684210526315</v>
      </c>
      <c r="G160" s="94" t="e">
        <f t="shared" si="7"/>
        <v>#VALUE!</v>
      </c>
      <c r="H160" s="95">
        <f t="shared" si="8"/>
        <v>222.22222222222223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16000</v>
      </c>
      <c r="F168" s="93" t="e">
        <f t="shared" si="6"/>
        <v>#VALUE!</v>
      </c>
      <c r="G168" s="94">
        <f t="shared" si="7"/>
        <v>115.10791366906474</v>
      </c>
      <c r="H168" s="95">
        <f t="shared" si="8"/>
        <v>152.38095238095238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>
        <v>1200</v>
      </c>
      <c r="F179" s="93" t="e">
        <f t="shared" si="6"/>
        <v>#VALUE!</v>
      </c>
      <c r="G179" s="94">
        <f t="shared" si="7"/>
        <v>8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BML-B124-10"/>
        <filter val="H-C4-1"/>
        <filter val="H-C4-4"/>
        <filter val="H-CR-436-36"/>
        <filter val="H-CR-436-38"/>
        <filter val="H-HC-2-0-H"/>
        <filter val="H-MB-10"/>
        <filter val="H-MB-301N"/>
        <filter val="H-ML-3-5"/>
        <filter val="H-ML-7-9"/>
        <filter val="H-ML-8"/>
        <filter val="H-ML-9"/>
        <filter val="L-C-6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E65D-D422-4215-B91F-BDD2A74A81FE}">
  <sheetPr filterMode="1"/>
  <dimension ref="A1:J210"/>
  <sheetViews>
    <sheetView zoomScaleNormal="100" workbookViewId="0">
      <selection activeCell="E39" sqref="E39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H19+G39+G42+G53+G60+G61+G92+G100+G102+H123+H144+H146+F154+F160+H162+H168+G180+G66</f>
        <v>1484.8829273620208</v>
      </c>
      <c r="G4" s="166"/>
      <c r="H4" s="167"/>
      <c r="J4" s="139"/>
    </row>
    <row r="5" spans="1:10" ht="21" x14ac:dyDescent="0.35">
      <c r="A5" s="141">
        <v>2</v>
      </c>
      <c r="B5" s="140">
        <v>10</v>
      </c>
      <c r="C5" s="148">
        <v>7.5</v>
      </c>
      <c r="D5" s="146">
        <v>5</v>
      </c>
      <c r="E5" s="144">
        <f>B5*C5*D5</f>
        <v>375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1522.5</v>
      </c>
      <c r="F6" s="98"/>
      <c r="G6" s="104">
        <f>F4-E6</f>
        <v>-37.617072637979163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v>12000</v>
      </c>
      <c r="F19" s="7" t="e">
        <f t="shared" si="0"/>
        <v>#VALUE!</v>
      </c>
      <c r="G19" s="74" t="e">
        <f t="shared" si="1"/>
        <v>#VALUE!</v>
      </c>
      <c r="H19" s="95">
        <f t="shared" si="2"/>
        <v>99.173553719008268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36">
        <v>24000</v>
      </c>
      <c r="F39" s="93" t="e">
        <f t="shared" si="0"/>
        <v>#DIV/0!</v>
      </c>
      <c r="G39" s="94">
        <f t="shared" si="1"/>
        <v>131.14754098360655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156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2400</v>
      </c>
      <c r="F53" s="7">
        <f t="shared" si="0"/>
        <v>16.551724137931036</v>
      </c>
      <c r="G53" s="74">
        <f t="shared" si="1"/>
        <v>18.045112781954888</v>
      </c>
      <c r="H53" s="12">
        <f t="shared" si="2"/>
        <v>19.35483870967742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9100</v>
      </c>
      <c r="F61" s="93" t="e">
        <f t="shared" si="0"/>
        <v>#DIV/0!</v>
      </c>
      <c r="G61" s="94">
        <f t="shared" si="1"/>
        <v>40.625</v>
      </c>
      <c r="H61" s="95" t="e">
        <f t="shared" si="2"/>
        <v>#DIV/0!</v>
      </c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15000</v>
      </c>
      <c r="F66" s="93" t="e">
        <f t="shared" si="0"/>
        <v>#VALUE!</v>
      </c>
      <c r="G66" s="94">
        <f t="shared" si="1"/>
        <v>125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100</v>
      </c>
      <c r="F92" s="93">
        <f t="shared" si="3"/>
        <v>0.390625</v>
      </c>
      <c r="G92" s="94">
        <f t="shared" si="4"/>
        <v>0.4366812227074236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x14ac:dyDescent="0.3">
      <c r="A123" s="63" t="s">
        <v>124</v>
      </c>
      <c r="B123" s="7"/>
      <c r="C123" s="74"/>
      <c r="D123" s="12">
        <v>112</v>
      </c>
      <c r="E123" s="36">
        <v>300</v>
      </c>
      <c r="F123" s="93" t="e">
        <f t="shared" si="3"/>
        <v>#DIV/0!</v>
      </c>
      <c r="G123" s="94" t="e">
        <f t="shared" si="4"/>
        <v>#DIV/0!</v>
      </c>
      <c r="H123" s="95">
        <f t="shared" si="5"/>
        <v>2.6785714285714284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>
        <v>3000</v>
      </c>
      <c r="F144" s="7" t="e">
        <f t="shared" si="3"/>
        <v>#VALUE!</v>
      </c>
      <c r="G144" s="74" t="e">
        <f t="shared" si="4"/>
        <v>#VALUE!</v>
      </c>
      <c r="H144" s="12">
        <f t="shared" si="5"/>
        <v>22.388059701492537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>
        <v>2000</v>
      </c>
      <c r="F146" s="7" t="e">
        <f t="shared" si="3"/>
        <v>#VALUE!</v>
      </c>
      <c r="G146" s="74" t="e">
        <f t="shared" si="4"/>
        <v>#VALUE!</v>
      </c>
      <c r="H146" s="95">
        <f t="shared" si="5"/>
        <v>14.492753623188406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42500</v>
      </c>
      <c r="F154" s="93">
        <f t="shared" si="6"/>
        <v>77.272727272727266</v>
      </c>
      <c r="G154" s="94">
        <f t="shared" si="7"/>
        <v>141.66666666666666</v>
      </c>
      <c r="H154" s="95">
        <f t="shared" si="8"/>
        <v>263.9751552795031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x14ac:dyDescent="0.3">
      <c r="A162" s="63" t="s">
        <v>161</v>
      </c>
      <c r="B162" s="7" t="s">
        <v>24</v>
      </c>
      <c r="C162" s="74" t="s">
        <v>24</v>
      </c>
      <c r="D162" s="12">
        <v>135</v>
      </c>
      <c r="E162" s="22">
        <v>5000</v>
      </c>
      <c r="F162" s="7" t="e">
        <f t="shared" si="6"/>
        <v>#VALUE!</v>
      </c>
      <c r="G162" s="74" t="e">
        <f t="shared" si="7"/>
        <v>#VALUE!</v>
      </c>
      <c r="H162" s="95">
        <f t="shared" si="8"/>
        <v>37.037037037037038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11000</v>
      </c>
      <c r="F168" s="93" t="e">
        <f t="shared" si="6"/>
        <v>#VALUE!</v>
      </c>
      <c r="G168" s="94">
        <f t="shared" si="7"/>
        <v>79.136690647482013</v>
      </c>
      <c r="H168" s="95">
        <f t="shared" si="8"/>
        <v>104.76190476190476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>
        <v>1200</v>
      </c>
      <c r="F180" s="7" t="e">
        <f t="shared" si="6"/>
        <v>#VALUE!</v>
      </c>
      <c r="G180" s="74">
        <f t="shared" si="7"/>
        <v>10.344827586206897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BML-124-10"/>
        <filter val="H-C4-1"/>
        <filter val="H-C4-4"/>
        <filter val="H-C-7"/>
        <filter val="H-CR-436-36"/>
        <filter val="H-CR-436-37"/>
        <filter val="H-CR-436-38"/>
        <filter val="H-HC-2-0-H"/>
        <filter val="H-M-1"/>
        <filter val="H-M-4"/>
        <filter val="H-M-5"/>
        <filter val="H-MB-401-N"/>
        <filter val="H-ML-19"/>
        <filter val="H-ML-20"/>
        <filter val="H-ML-7"/>
        <filter val="H-ML-8"/>
        <filter val="H-ML-8-5"/>
        <filter val="H-ML-9"/>
        <filter val="L-C-7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A3CF-B345-4141-A88A-98E2F4426A20}">
  <sheetPr filterMode="1"/>
  <dimension ref="A1:J210"/>
  <sheetViews>
    <sheetView topLeftCell="A98" zoomScaleNormal="100" workbookViewId="0">
      <selection activeCell="C151" sqref="C151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29</v>
      </c>
      <c r="C4" s="147" t="s">
        <v>7</v>
      </c>
      <c r="D4" s="143">
        <v>5</v>
      </c>
      <c r="E4" s="144">
        <f>B4*C4*D4</f>
        <v>1232.5</v>
      </c>
      <c r="F4" s="165">
        <f>G51+G60+G61+G62+G92+F98+G100+H111+H112+H120+H129+H134+H138+H144+H145+H151+F154+F160+H161+H163</f>
        <v>1512.035581031879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1645</v>
      </c>
      <c r="F6" s="98"/>
      <c r="G6" s="104">
        <f>F4-E6</f>
        <v>-132.96441896812098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25600</v>
      </c>
      <c r="F60" s="93" t="e">
        <f t="shared" si="0"/>
        <v>#DIV/0!</v>
      </c>
      <c r="G60" s="94">
        <f t="shared" si="1"/>
        <v>114.28571428571429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7600</v>
      </c>
      <c r="F61" s="93"/>
      <c r="G61" s="94">
        <f t="shared" si="1"/>
        <v>33.928571428571431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100000</v>
      </c>
      <c r="F62" s="93" t="e">
        <f t="shared" si="0"/>
        <v>#DIV/0!</v>
      </c>
      <c r="G62" s="94">
        <f t="shared" si="1"/>
        <v>442.47787610619469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40000</v>
      </c>
      <c r="F100" s="93">
        <f t="shared" si="3"/>
        <v>236.68639053254438</v>
      </c>
      <c r="G100" s="94">
        <f t="shared" si="4"/>
        <v>196.07843137254903</v>
      </c>
      <c r="H100" s="95">
        <f t="shared" si="5"/>
        <v>229.88505747126436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x14ac:dyDescent="0.3">
      <c r="A111" s="63" t="s">
        <v>260</v>
      </c>
      <c r="B111" s="7"/>
      <c r="C111" s="74"/>
      <c r="D111" s="12">
        <v>123</v>
      </c>
      <c r="E111" s="22">
        <v>7500</v>
      </c>
      <c r="F111" s="93" t="e">
        <f t="shared" si="3"/>
        <v>#DIV/0!</v>
      </c>
      <c r="G111" s="94" t="e">
        <f t="shared" si="4"/>
        <v>#DIV/0!</v>
      </c>
      <c r="H111" s="95">
        <f t="shared" si="5"/>
        <v>60.975609756097562</v>
      </c>
    </row>
    <row r="112" spans="1:8" x14ac:dyDescent="0.3">
      <c r="A112" s="63" t="s">
        <v>256</v>
      </c>
      <c r="B112" s="7"/>
      <c r="C112" s="74"/>
      <c r="D112" s="95">
        <v>122</v>
      </c>
      <c r="E112" s="22">
        <v>2500</v>
      </c>
      <c r="F112" s="93" t="e">
        <f t="shared" si="3"/>
        <v>#DIV/0!</v>
      </c>
      <c r="G112" s="94" t="e">
        <f t="shared" si="4"/>
        <v>#DIV/0!</v>
      </c>
      <c r="H112" s="95">
        <f t="shared" si="5"/>
        <v>20.491803278688526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>
        <v>11000</v>
      </c>
      <c r="F120" s="7" t="e">
        <f t="shared" si="3"/>
        <v>#VALUE!</v>
      </c>
      <c r="G120" s="74" t="e">
        <f t="shared" si="4"/>
        <v>#VALUE!</v>
      </c>
      <c r="H120" s="12">
        <f t="shared" si="5"/>
        <v>73.825503355704697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E129" s="22">
        <v>2000</v>
      </c>
      <c r="F129" s="93" t="e">
        <f t="shared" si="3"/>
        <v>#DIV/0!</v>
      </c>
      <c r="G129" s="94" t="e">
        <f t="shared" si="4"/>
        <v>#DIV/0!</v>
      </c>
      <c r="H129" s="95">
        <f t="shared" si="5"/>
        <v>16.949152542372882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8000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67.226890756302524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22">
        <v>3000</v>
      </c>
      <c r="F138" s="93" t="e">
        <f t="shared" si="3"/>
        <v>#VALUE!</v>
      </c>
      <c r="G138" s="94">
        <f t="shared" si="4"/>
        <v>19.35483870967742</v>
      </c>
      <c r="H138" s="95">
        <f t="shared" si="5"/>
        <v>20.547945205479451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>
        <v>6000</v>
      </c>
      <c r="F144" s="7" t="e">
        <f t="shared" si="3"/>
        <v>#VALUE!</v>
      </c>
      <c r="G144" s="74" t="e">
        <f t="shared" si="4"/>
        <v>#VALUE!</v>
      </c>
      <c r="H144" s="12">
        <f t="shared" si="5"/>
        <v>44.776119402985074</v>
      </c>
    </row>
    <row r="145" spans="1:8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>
        <v>100</v>
      </c>
      <c r="F145" s="93" t="e">
        <f t="shared" si="3"/>
        <v>#VALUE!</v>
      </c>
      <c r="G145" s="94" t="e">
        <f t="shared" si="4"/>
        <v>#VALUE!</v>
      </c>
      <c r="H145" s="95">
        <f t="shared" si="5"/>
        <v>0.64516129032258063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0.77519379844961245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50000</v>
      </c>
      <c r="F154" s="93">
        <f t="shared" si="6"/>
        <v>90.909090909090907</v>
      </c>
      <c r="G154" s="94">
        <f t="shared" si="7"/>
        <v>166.66666666666666</v>
      </c>
      <c r="H154" s="95">
        <f t="shared" si="8"/>
        <v>310.55900621118013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>
        <v>3000</v>
      </c>
      <c r="F161" s="7" t="e">
        <f t="shared" si="6"/>
        <v>#VALUE!</v>
      </c>
      <c r="G161" s="74">
        <f t="shared" si="7"/>
        <v>20.97902097902098</v>
      </c>
      <c r="H161" s="12">
        <f t="shared" si="8"/>
        <v>22.222222222222221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x14ac:dyDescent="0.3">
      <c r="A163" s="63" t="s">
        <v>162</v>
      </c>
      <c r="B163" s="7"/>
      <c r="C163" s="74"/>
      <c r="D163" s="12">
        <v>146</v>
      </c>
      <c r="E163" s="36">
        <v>4000</v>
      </c>
      <c r="F163" s="93" t="e">
        <f t="shared" si="6"/>
        <v>#DIV/0!</v>
      </c>
      <c r="G163" s="94" t="e">
        <f t="shared" si="7"/>
        <v>#DIV/0!</v>
      </c>
      <c r="H163" s="95">
        <f t="shared" si="8"/>
        <v>27.397260273972602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5-8"/>
        <filter val="H-CR-436-36"/>
        <filter val="H-CR-436-37"/>
        <filter val="H-CR-436-38"/>
        <filter val="H-HML-9-95"/>
        <filter val="H-M-1"/>
        <filter val="H-M-3 ( Maq)"/>
        <filter val="H-M-4"/>
        <filter val="H-MB-301T 10&quot;"/>
        <filter val="H-MB-506T"/>
        <filter val="H-MB-8"/>
        <filter val="H-MB-9"/>
        <filter val="H-ML-10-9"/>
        <filter val="H-ML-14"/>
        <filter val="H-ML-19"/>
        <filter val="H-ML-2"/>
        <filter val="H-ML-4"/>
        <filter val="H-ML-7"/>
        <filter val="H-ML-8"/>
        <filter val="H-ML-8-3"/>
        <filter val="H-ML-8-6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069E-B82C-4624-ADA8-8E180B5542CD}">
  <sheetPr filterMode="1"/>
  <dimension ref="A1:J210"/>
  <sheetViews>
    <sheetView topLeftCell="A4" zoomScaleNormal="100" workbookViewId="0">
      <selection activeCell="E121" sqref="E121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29</v>
      </c>
      <c r="C4" s="147" t="s">
        <v>7</v>
      </c>
      <c r="D4" s="143">
        <v>5</v>
      </c>
      <c r="E4" s="144">
        <f>B4*C4*D4</f>
        <v>1232.5</v>
      </c>
      <c r="F4" s="165">
        <f>G49+G60+G61+G66+G100+G102+H112+H121+H123+H155+F160</f>
        <v>1567.9443164590841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1645</v>
      </c>
      <c r="F6" s="98"/>
      <c r="G6" s="104">
        <f>F4-E6</f>
        <v>-77.055683540915879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1000</v>
      </c>
      <c r="F16" s="93">
        <f t="shared" si="0"/>
        <v>6.9444444444444446</v>
      </c>
      <c r="G16" s="94">
        <f t="shared" si="1"/>
        <v>6.9444444444444446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>
        <v>800</v>
      </c>
      <c r="F49" s="7" t="e">
        <f t="shared" si="0"/>
        <v>#VALUE!</v>
      </c>
      <c r="G49" s="74">
        <f t="shared" si="1"/>
        <v>3.8461538461538463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2000</v>
      </c>
      <c r="F51" s="7">
        <f t="shared" si="0"/>
        <v>10.75268817204301</v>
      </c>
      <c r="G51" s="74">
        <f t="shared" si="1"/>
        <v>9.8039215686274517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60000</v>
      </c>
      <c r="F60" s="93" t="e">
        <f t="shared" si="0"/>
        <v>#DIV/0!</v>
      </c>
      <c r="G60" s="94">
        <f t="shared" si="1"/>
        <v>267.85714285714283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130000</v>
      </c>
      <c r="F61" s="93"/>
      <c r="G61" s="94">
        <f t="shared" si="1"/>
        <v>580.35714285714289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E64" s="22">
        <v>4800</v>
      </c>
      <c r="F64" s="93">
        <f t="shared" si="0"/>
        <v>8</v>
      </c>
      <c r="G64" s="86">
        <f t="shared" si="1"/>
        <v>19.591836734693878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2000</v>
      </c>
      <c r="F74" s="93" t="e">
        <f t="shared" si="0"/>
        <v>#VALUE!</v>
      </c>
      <c r="G74" s="94">
        <f t="shared" si="1"/>
        <v>10.256410256410257</v>
      </c>
      <c r="H74" s="95">
        <f t="shared" si="2"/>
        <v>13.333333333333334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>
        <v>1000</v>
      </c>
      <c r="F108" s="93" t="e">
        <f t="shared" si="3"/>
        <v>#DIV/0!</v>
      </c>
      <c r="G108" s="94" t="e">
        <f t="shared" si="4"/>
        <v>#DIV/0!</v>
      </c>
      <c r="H108" s="95">
        <f t="shared" si="5"/>
        <v>8.4033613445378155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>
        <v>1000</v>
      </c>
      <c r="F110" s="93"/>
      <c r="G110" s="94"/>
      <c r="H110" s="95">
        <f t="shared" si="5"/>
        <v>9.2592592592592595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>
        <v>9600</v>
      </c>
      <c r="F111" s="93" t="e">
        <f t="shared" si="3"/>
        <v>#DIV/0!</v>
      </c>
      <c r="G111" s="94" t="e">
        <f t="shared" si="4"/>
        <v>#DIV/0!</v>
      </c>
      <c r="H111" s="95">
        <f t="shared" si="5"/>
        <v>78.048780487804876</v>
      </c>
    </row>
    <row r="112" spans="1:8" x14ac:dyDescent="0.3">
      <c r="A112" s="63" t="s">
        <v>256</v>
      </c>
      <c r="B112" s="7"/>
      <c r="C112" s="74"/>
      <c r="D112" s="95">
        <v>122</v>
      </c>
      <c r="E112" s="22">
        <v>0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>
        <v>3000</v>
      </c>
      <c r="F121" s="7" t="e">
        <f t="shared" si="3"/>
        <v>#VALUE!</v>
      </c>
      <c r="G121" s="74" t="e">
        <f t="shared" si="4"/>
        <v>#VALUE!</v>
      </c>
      <c r="H121" s="88">
        <f t="shared" si="5"/>
        <v>22.900763358778626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x14ac:dyDescent="0.3">
      <c r="A123" s="63" t="s">
        <v>124</v>
      </c>
      <c r="B123" s="7"/>
      <c r="C123" s="74"/>
      <c r="D123" s="12">
        <v>112</v>
      </c>
      <c r="E123" s="36">
        <v>1000</v>
      </c>
      <c r="F123" s="93" t="e">
        <f t="shared" si="3"/>
        <v>#DIV/0!</v>
      </c>
      <c r="G123" s="94" t="e">
        <f t="shared" si="4"/>
        <v>#DIV/0!</v>
      </c>
      <c r="H123" s="95">
        <f t="shared" si="5"/>
        <v>8.9285714285714288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>
        <v>2000</v>
      </c>
      <c r="F126" s="7" t="e">
        <f t="shared" si="3"/>
        <v>#VALUE!</v>
      </c>
      <c r="G126" s="74" t="e">
        <f t="shared" si="4"/>
        <v>#VALUE!</v>
      </c>
      <c r="H126" s="12">
        <f t="shared" si="5"/>
        <v>16.949152542372882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>
        <v>11000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67.073170731707322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22">
        <v>5000</v>
      </c>
      <c r="F138" s="93" t="e">
        <f t="shared" si="3"/>
        <v>#VALUE!</v>
      </c>
      <c r="G138" s="94">
        <f t="shared" si="4"/>
        <v>32.258064516129032</v>
      </c>
      <c r="H138" s="95">
        <f t="shared" si="5"/>
        <v>34.246575342465754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x14ac:dyDescent="0.3">
      <c r="A155" s="63" t="s">
        <v>155</v>
      </c>
      <c r="B155" s="7">
        <v>600</v>
      </c>
      <c r="C155" s="74"/>
      <c r="D155" s="12">
        <v>161</v>
      </c>
      <c r="E155" s="36">
        <v>100</v>
      </c>
      <c r="F155" s="93">
        <f t="shared" si="6"/>
        <v>0.16666666666666666</v>
      </c>
      <c r="G155" s="94" t="e">
        <f t="shared" si="7"/>
        <v>#DIV/0!</v>
      </c>
      <c r="H155" s="95">
        <f t="shared" si="8"/>
        <v>0.6211180124223602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>
        <v>1000</v>
      </c>
      <c r="F156" s="7" t="e">
        <f t="shared" si="6"/>
        <v>#VALUE!</v>
      </c>
      <c r="G156" s="74" t="e">
        <f t="shared" si="7"/>
        <v>#VALUE!</v>
      </c>
      <c r="H156" s="12">
        <f t="shared" si="8"/>
        <v>6.2111801242236027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>
        <v>11000</v>
      </c>
      <c r="F166" s="93" t="e">
        <f t="shared" si="6"/>
        <v>#VALUE!</v>
      </c>
      <c r="G166" s="94" t="e">
        <f t="shared" si="7"/>
        <v>#VALUE!</v>
      </c>
      <c r="H166" s="95">
        <f t="shared" si="8"/>
        <v>70.967741935483872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>
        <v>11000</v>
      </c>
      <c r="F169" s="93" t="e">
        <f t="shared" si="6"/>
        <v>#VALUE!</v>
      </c>
      <c r="G169" s="94" t="e">
        <f t="shared" si="7"/>
        <v>#VALUE!</v>
      </c>
      <c r="H169" s="95">
        <f t="shared" si="8"/>
        <v>104.76190476190476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5-6"/>
        <filter val="H-CR-436-36"/>
        <filter val="H-CR-436-37"/>
        <filter val="H-HC-2-0-H"/>
        <filter val="H-M-4"/>
        <filter val="H-M-5"/>
        <filter val="H-MB-306N-A"/>
        <filter val="H-MB-401-N"/>
        <filter val="H-MB-9"/>
        <filter val="H-ML-7-5"/>
        <filter val="H-ML-8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2E9D-A30D-4D9D-A7F0-CF215CBE0568}">
  <sheetPr filterMode="1"/>
  <dimension ref="A1:J210"/>
  <sheetViews>
    <sheetView topLeftCell="B74" zoomScaleNormal="100" workbookViewId="0">
      <selection activeCell="C138" sqref="C13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29</v>
      </c>
      <c r="C4" s="147" t="s">
        <v>7</v>
      </c>
      <c r="D4" s="143">
        <v>5</v>
      </c>
      <c r="E4" s="144">
        <f>B4*C4*D4</f>
        <v>1232.5</v>
      </c>
      <c r="F4" s="165">
        <f>G16+G51+G60+G61+G64+G66+H74+H108+H110+H111+H112+H123+H126+H136+H138+H156+F160+H166+H169</f>
        <v>1641.9179503383748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1645</v>
      </c>
      <c r="F6" s="98"/>
      <c r="G6" s="104">
        <f>F4-E6</f>
        <v>-3.0820496616252058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1000</v>
      </c>
      <c r="F16" s="93">
        <f t="shared" si="0"/>
        <v>6.9444444444444446</v>
      </c>
      <c r="G16" s="94">
        <f t="shared" si="1"/>
        <v>6.9444444444444446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2000</v>
      </c>
      <c r="F51" s="7">
        <f t="shared" si="0"/>
        <v>10.75268817204301</v>
      </c>
      <c r="G51" s="74">
        <f t="shared" si="1"/>
        <v>9.8039215686274517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130000</v>
      </c>
      <c r="F60" s="93" t="e">
        <f t="shared" si="0"/>
        <v>#DIV/0!</v>
      </c>
      <c r="G60" s="94">
        <f t="shared" si="1"/>
        <v>580.35714285714289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30000</v>
      </c>
      <c r="F61" s="93"/>
      <c r="G61" s="94">
        <f t="shared" si="1"/>
        <v>133.92857142857142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151">
        <v>600</v>
      </c>
      <c r="C64" s="72">
        <v>245</v>
      </c>
      <c r="D64" s="10" t="s">
        <v>24</v>
      </c>
      <c r="E64" s="22">
        <v>4800</v>
      </c>
      <c r="F64" s="93">
        <f t="shared" si="0"/>
        <v>8</v>
      </c>
      <c r="G64" s="86">
        <f t="shared" si="1"/>
        <v>19.591836734693878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2000</v>
      </c>
      <c r="F74" s="93" t="e">
        <f t="shared" si="0"/>
        <v>#VALUE!</v>
      </c>
      <c r="G74" s="94">
        <f t="shared" si="1"/>
        <v>10.256410256410257</v>
      </c>
      <c r="H74" s="95">
        <f t="shared" si="2"/>
        <v>13.333333333333334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x14ac:dyDescent="0.3">
      <c r="A108" s="63" t="s">
        <v>113</v>
      </c>
      <c r="B108" s="6"/>
      <c r="C108" s="72"/>
      <c r="D108" s="152">
        <v>119</v>
      </c>
      <c r="E108" s="22">
        <v>1000</v>
      </c>
      <c r="F108" s="93" t="e">
        <f t="shared" si="3"/>
        <v>#DIV/0!</v>
      </c>
      <c r="G108" s="94" t="e">
        <f t="shared" si="4"/>
        <v>#DIV/0!</v>
      </c>
      <c r="H108" s="95">
        <f t="shared" si="5"/>
        <v>8.4033613445378155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258</v>
      </c>
      <c r="B110" s="7"/>
      <c r="C110" s="74"/>
      <c r="D110" s="12">
        <v>108</v>
      </c>
      <c r="E110" s="22">
        <v>1000</v>
      </c>
      <c r="F110" s="93"/>
      <c r="G110" s="94"/>
      <c r="H110" s="95">
        <f t="shared" si="5"/>
        <v>9.2592592592592595</v>
      </c>
    </row>
    <row r="111" spans="1:8" x14ac:dyDescent="0.3">
      <c r="A111" s="63" t="s">
        <v>260</v>
      </c>
      <c r="B111" s="7"/>
      <c r="C111" s="74"/>
      <c r="D111" s="12">
        <v>123</v>
      </c>
      <c r="E111" s="22">
        <v>9600</v>
      </c>
      <c r="F111" s="93" t="e">
        <f t="shared" si="3"/>
        <v>#DIV/0!</v>
      </c>
      <c r="G111" s="94" t="e">
        <f t="shared" si="4"/>
        <v>#DIV/0!</v>
      </c>
      <c r="H111" s="95">
        <f t="shared" si="5"/>
        <v>78.048780487804876</v>
      </c>
    </row>
    <row r="112" spans="1:8" x14ac:dyDescent="0.3">
      <c r="A112" s="63" t="s">
        <v>256</v>
      </c>
      <c r="B112" s="7"/>
      <c r="C112" s="74"/>
      <c r="D112" s="95">
        <v>122</v>
      </c>
      <c r="E112" s="22">
        <v>1000</v>
      </c>
      <c r="F112" s="93" t="e">
        <f t="shared" si="3"/>
        <v>#DIV/0!</v>
      </c>
      <c r="G112" s="94" t="e">
        <f t="shared" si="4"/>
        <v>#DIV/0!</v>
      </c>
      <c r="H112" s="95">
        <f t="shared" si="5"/>
        <v>8.1967213114754092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x14ac:dyDescent="0.3">
      <c r="A123" s="63" t="s">
        <v>124</v>
      </c>
      <c r="B123" s="7"/>
      <c r="C123" s="74"/>
      <c r="D123" s="12">
        <v>112</v>
      </c>
      <c r="E123" s="36">
        <v>1000</v>
      </c>
      <c r="F123" s="93" t="e">
        <f t="shared" si="3"/>
        <v>#DIV/0!</v>
      </c>
      <c r="G123" s="94" t="e">
        <f t="shared" si="4"/>
        <v>#DIV/0!</v>
      </c>
      <c r="H123" s="95">
        <f t="shared" si="5"/>
        <v>8.9285714285714288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>
        <v>2000</v>
      </c>
      <c r="F126" s="7" t="e">
        <f t="shared" si="3"/>
        <v>#VALUE!</v>
      </c>
      <c r="G126" s="74" t="e">
        <f t="shared" si="4"/>
        <v>#VALUE!</v>
      </c>
      <c r="H126" s="12">
        <f t="shared" si="5"/>
        <v>16.949152542372882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>
        <v>11000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67.073170731707322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22">
        <v>5000</v>
      </c>
      <c r="F138" s="93" t="e">
        <f t="shared" si="3"/>
        <v>#VALUE!</v>
      </c>
      <c r="G138" s="94">
        <f t="shared" si="4"/>
        <v>32.258064516129032</v>
      </c>
      <c r="H138" s="95">
        <f t="shared" si="5"/>
        <v>34.246575342465754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>
        <v>1000</v>
      </c>
      <c r="F156" s="7" t="e">
        <f t="shared" si="6"/>
        <v>#VALUE!</v>
      </c>
      <c r="G156" s="74" t="e">
        <f t="shared" si="7"/>
        <v>#VALUE!</v>
      </c>
      <c r="H156" s="12">
        <f t="shared" si="8"/>
        <v>6.2111801242236027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>
        <v>11000</v>
      </c>
      <c r="F166" s="93" t="e">
        <f t="shared" si="6"/>
        <v>#VALUE!</v>
      </c>
      <c r="G166" s="94" t="e">
        <f t="shared" si="7"/>
        <v>#VALUE!</v>
      </c>
      <c r="H166" s="95">
        <f t="shared" si="8"/>
        <v>70.967741935483872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>
        <v>11000</v>
      </c>
      <c r="F169" s="93" t="e">
        <f t="shared" si="6"/>
        <v>#VALUE!</v>
      </c>
      <c r="G169" s="94" t="e">
        <f t="shared" si="7"/>
        <v>#VALUE!</v>
      </c>
      <c r="H169" s="95">
        <f t="shared" si="8"/>
        <v>104.76190476190476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E-C4-5"/>
        <filter val="H-C5-8"/>
        <filter val="H-CR-436-36"/>
        <filter val="H-CR-436-37"/>
        <filter val="H-HC-2"/>
        <filter val="H-HC-2-0-H"/>
        <filter val="H-HCB-306N-96"/>
        <filter val="H-MB-2"/>
        <filter val="H-MB-401-N"/>
        <filter val="H-MB-501N"/>
        <filter val="H-MB-7"/>
        <filter val="H-MB-8"/>
        <filter val="H-MB-9"/>
        <filter val="H-ML-12"/>
        <filter val="H-ML-14"/>
        <filter val="H-ML-7-9"/>
        <filter val="H-ML-8"/>
        <filter val="H-ML-8-94"/>
        <filter val="H-ML-9-5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855F-795A-47B5-AA2C-043874E8D389}">
  <sheetPr filterMode="1"/>
  <dimension ref="A1:J210"/>
  <sheetViews>
    <sheetView topLeftCell="A10" zoomScaleNormal="100" workbookViewId="0">
      <selection activeCell="D66" sqref="D6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28</v>
      </c>
      <c r="C4" s="147" t="s">
        <v>7</v>
      </c>
      <c r="D4" s="143">
        <v>4</v>
      </c>
      <c r="E4" s="144">
        <f>B4*C4*D4</f>
        <v>952</v>
      </c>
      <c r="F4" s="165">
        <f>H19+H22+G30+G49+G61+G66+F68+G100+H141+F148+F154+F160</f>
        <v>1455.6478109125076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4</v>
      </c>
      <c r="E5" s="144">
        <f>B5*C5*D5</f>
        <v>270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1222</v>
      </c>
      <c r="F6" s="98"/>
      <c r="G6" s="104">
        <f>F4-E6</f>
        <v>233.64781091250757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v>25000</v>
      </c>
      <c r="F19" s="7" t="e">
        <f t="shared" si="0"/>
        <v>#VALUE!</v>
      </c>
      <c r="G19" s="74" t="e">
        <f t="shared" si="1"/>
        <v>#VALUE!</v>
      </c>
      <c r="H19" s="95">
        <f t="shared" si="2"/>
        <v>206.61157024793388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>
        <v>25000</v>
      </c>
      <c r="F22" s="93" t="e">
        <f t="shared" si="0"/>
        <v>#VALUE!</v>
      </c>
      <c r="G22" s="94" t="e">
        <f t="shared" si="1"/>
        <v>#VALUE!</v>
      </c>
      <c r="H22" s="95">
        <f t="shared" si="2"/>
        <v>201.61290322580646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1500</v>
      </c>
      <c r="F30" s="7" t="e">
        <f t="shared" si="0"/>
        <v>#VALUE!</v>
      </c>
      <c r="G30" s="94">
        <f t="shared" si="1"/>
        <v>4.6296296296296298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2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>
        <v>2000</v>
      </c>
      <c r="F49" s="7" t="e">
        <f t="shared" si="0"/>
        <v>#VALUE!</v>
      </c>
      <c r="G49" s="74">
        <f t="shared" si="1"/>
        <v>9.615384615384615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60000</v>
      </c>
      <c r="F61" s="93"/>
      <c r="G61" s="94">
        <f t="shared" si="1"/>
        <v>267.85714285714283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20000</v>
      </c>
      <c r="F68" s="7">
        <f t="shared" si="0"/>
        <v>8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/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1">
        <v>11000</v>
      </c>
      <c r="F141" s="93" t="e">
        <f t="shared" si="3"/>
        <v>#VALUE!</v>
      </c>
      <c r="G141" s="94" t="e">
        <f t="shared" si="4"/>
        <v>#VALUE!</v>
      </c>
      <c r="H141" s="95">
        <f t="shared" si="5"/>
        <v>62.146892655367232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2300</v>
      </c>
      <c r="F154" s="93">
        <f t="shared" si="6"/>
        <v>4.1818181818181817</v>
      </c>
      <c r="G154" s="94">
        <f t="shared" si="7"/>
        <v>7.666666666666667</v>
      </c>
      <c r="H154" s="95">
        <f t="shared" si="8"/>
        <v>14.285714285714286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BML-124-10"/>
        <filter val="H-BML-324-10"/>
        <filter val="H-C-11"/>
        <filter val="H-C5-6"/>
        <filter val="H-CR-436-37"/>
        <filter val="H-HC-2-0-H"/>
        <filter val="H-HC-3"/>
        <filter val="H-M-4"/>
        <filter val="H-ML-17"/>
        <filter val="H-ML-3  ( Maq)"/>
        <filter val="H-ML-7"/>
        <filter val="H-ML-8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2C64-2E21-43D2-BDF8-900B4825654F}">
  <sheetPr filterMode="1"/>
  <dimension ref="A1:J210"/>
  <sheetViews>
    <sheetView zoomScaleNormal="100" workbookViewId="0">
      <selection activeCell="B4" sqref="B4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29</v>
      </c>
      <c r="C4" s="147" t="s">
        <v>7</v>
      </c>
      <c r="D4" s="143">
        <v>5</v>
      </c>
      <c r="E4" s="144">
        <f>B4*C4*D4</f>
        <v>1232.5</v>
      </c>
      <c r="F4" s="165">
        <f>G40+G42+G60+G61+G66+G70+G102+H135+F148+H151+F154+F160+G177</f>
        <v>1528.186665821903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1645</v>
      </c>
      <c r="F6" s="98"/>
      <c r="G6" s="104">
        <f>F4-E6</f>
        <v>-116.81333417809697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126" t="s">
        <v>51</v>
      </c>
      <c r="B42" s="6">
        <v>201</v>
      </c>
      <c r="C42" s="72">
        <v>202</v>
      </c>
      <c r="D42" s="10">
        <v>168</v>
      </c>
      <c r="E42" s="36">
        <v>3000</v>
      </c>
      <c r="F42" s="93">
        <f t="shared" si="0"/>
        <v>14.925373134328359</v>
      </c>
      <c r="G42" s="94">
        <f t="shared" si="1"/>
        <v>14.851485148514852</v>
      </c>
      <c r="H42" s="95">
        <f t="shared" si="2"/>
        <v>17.857142857142858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57800</v>
      </c>
      <c r="F61" s="93"/>
      <c r="G61" s="94">
        <f t="shared" si="1"/>
        <v>258.03571428571428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0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15000</v>
      </c>
      <c r="F70" s="7" t="e">
        <f t="shared" si="0"/>
        <v>#VALUE!</v>
      </c>
      <c r="G70" s="94">
        <f t="shared" si="1"/>
        <v>90.361445783132524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/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8.4033613445378155</v>
      </c>
    </row>
    <row r="135" spans="1:8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>
        <v>11000</v>
      </c>
      <c r="F135" s="7" t="e">
        <f t="shared" si="3"/>
        <v>#VALUE!</v>
      </c>
      <c r="G135" s="74" t="e">
        <f t="shared" si="4"/>
        <v>#VALUE!</v>
      </c>
      <c r="H135" s="12">
        <f t="shared" si="5"/>
        <v>74.829931972789112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1000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7.2463768115942031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11000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85.271317829457359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50000</v>
      </c>
      <c r="F154" s="93">
        <f t="shared" si="6"/>
        <v>90.909090909090907</v>
      </c>
      <c r="G154" s="94">
        <f t="shared" si="7"/>
        <v>166.66666666666666</v>
      </c>
      <c r="H154" s="95">
        <f t="shared" si="8"/>
        <v>310.55900621118013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>
        <v>1100</v>
      </c>
      <c r="F155" s="93">
        <f t="shared" si="6"/>
        <v>1.8333333333333333</v>
      </c>
      <c r="G155" s="94" t="e">
        <f t="shared" si="7"/>
        <v>#DIV/0!</v>
      </c>
      <c r="H155" s="95">
        <f t="shared" si="8"/>
        <v>6.8322981366459627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>
        <v>6000</v>
      </c>
      <c r="F177" s="93">
        <f t="shared" si="6"/>
        <v>26.200873362445414</v>
      </c>
      <c r="G177" s="94">
        <f t="shared" si="7"/>
        <v>27.397260273972602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2"/>
        <filter val="H-C4-4"/>
        <filter val="H-CR-436-36"/>
        <filter val="H-CR-436-37"/>
        <filter val="H-HC-2-0-H"/>
        <filter val="H-HC-5"/>
        <filter val="H-M-5"/>
        <filter val="H-ML-11"/>
        <filter val="H-ML-3  ( Maq)"/>
        <filter val="H-ML-4"/>
        <filter val="H-ML-7"/>
        <filter val="H-ML-8"/>
        <filter val="L-C-4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6393-D529-4939-8C5C-428C8CAEC907}">
  <sheetPr filterMode="1"/>
  <dimension ref="A1:J210"/>
  <sheetViews>
    <sheetView topLeftCell="A4" zoomScaleNormal="100" workbookViewId="0">
      <selection activeCell="C2" sqref="C2:C3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4</v>
      </c>
      <c r="E4" s="144">
        <f>B4*C4*D4</f>
        <v>884</v>
      </c>
      <c r="F4" s="165">
        <f>G39+G60+G61+G66+G100+H134+H140+H155+F160</f>
        <v>1276.0073031726101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4</v>
      </c>
      <c r="E5" s="144">
        <f>B5*C5*D5</f>
        <v>330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1214</v>
      </c>
      <c r="F6" s="98"/>
      <c r="G6" s="104">
        <f>F4-E6</f>
        <v>62.007303172610136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36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2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40000</v>
      </c>
      <c r="F61" s="93"/>
      <c r="G61" s="94">
        <f t="shared" si="1"/>
        <v>178.57142857142858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/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8.4033613445378155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1000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7.2463768115942031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x14ac:dyDescent="0.3">
      <c r="A155" s="63" t="s">
        <v>155</v>
      </c>
      <c r="B155" s="7">
        <v>600</v>
      </c>
      <c r="C155" s="74"/>
      <c r="D155" s="12">
        <v>161</v>
      </c>
      <c r="E155" s="36">
        <v>1100</v>
      </c>
      <c r="F155" s="93">
        <f t="shared" si="6"/>
        <v>1.8333333333333333</v>
      </c>
      <c r="G155" s="94" t="e">
        <f t="shared" si="7"/>
        <v>#DIV/0!</v>
      </c>
      <c r="H155" s="95">
        <f t="shared" si="8"/>
        <v>6.8322981366459627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1"/>
        <filter val="H-CR-436-36"/>
        <filter val="H-CR-436-37"/>
        <filter val="H-HC-2-0-H"/>
        <filter val="H-M-4"/>
        <filter val="H-ML-10-9"/>
        <filter val="H-ML-16"/>
        <filter val="H-ML-7-5"/>
        <filter val="H-ML-8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CEC6-DFB3-4AD7-A0C6-363475B31D9E}">
  <sheetPr filterMode="1"/>
  <dimension ref="A1:J210"/>
  <sheetViews>
    <sheetView topLeftCell="A10" zoomScaleNormal="100" workbookViewId="0">
      <selection activeCell="H8" sqref="H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H24+H25+G60+G61+G66+H121+F160+H166+H168</f>
        <v>1564.6828743012718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1560</v>
      </c>
      <c r="F6" s="98"/>
      <c r="G6" s="104">
        <f>F4-E6</f>
        <v>4.682874301271795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35000</v>
      </c>
      <c r="F24" s="7" t="e">
        <f t="shared" si="0"/>
        <v>#VALUE!</v>
      </c>
      <c r="G24" s="74" t="e">
        <f t="shared" si="1"/>
        <v>#VALUE!</v>
      </c>
      <c r="H24" s="12">
        <f t="shared" si="2"/>
        <v>275.59055118110234</v>
      </c>
    </row>
    <row r="25" spans="1:8" x14ac:dyDescent="0.3">
      <c r="A25" s="77" t="s">
        <v>34</v>
      </c>
      <c r="B25" s="6"/>
      <c r="C25" s="72"/>
      <c r="D25" s="10">
        <v>113</v>
      </c>
      <c r="E25" s="22">
        <v>28800</v>
      </c>
      <c r="F25" s="7" t="e">
        <f t="shared" si="0"/>
        <v>#DIV/0!</v>
      </c>
      <c r="G25" s="74" t="e">
        <f t="shared" si="1"/>
        <v>#DIV/0!</v>
      </c>
      <c r="H25" s="12">
        <f t="shared" si="2"/>
        <v>254.86725663716814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2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61500</v>
      </c>
      <c r="F60" s="93" t="e">
        <f t="shared" si="0"/>
        <v>#DIV/0!</v>
      </c>
      <c r="G60" s="94">
        <f t="shared" si="1"/>
        <v>274.55357142857144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45300</v>
      </c>
      <c r="F61" s="93"/>
      <c r="G61" s="94">
        <f t="shared" si="1"/>
        <v>202.23214285714286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/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>
        <v>1000</v>
      </c>
      <c r="F121" s="7" t="e">
        <f t="shared" si="3"/>
        <v>#VALUE!</v>
      </c>
      <c r="G121" s="74" t="e">
        <f t="shared" si="4"/>
        <v>#VALUE!</v>
      </c>
      <c r="H121" s="88">
        <f t="shared" si="5"/>
        <v>7.6335877862595423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84900</v>
      </c>
      <c r="F160" s="93">
        <f t="shared" si="6"/>
        <v>111.71052631578948</v>
      </c>
      <c r="G160" s="94" t="e">
        <f t="shared" si="7"/>
        <v>#VALUE!</v>
      </c>
      <c r="H160" s="95">
        <f t="shared" si="8"/>
        <v>628.88888888888891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>
        <v>0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11000</v>
      </c>
      <c r="F168" s="93" t="e">
        <f t="shared" si="6"/>
        <v>#VALUE!</v>
      </c>
      <c r="G168" s="94">
        <f t="shared" si="7"/>
        <v>79.136690647482013</v>
      </c>
      <c r="H168" s="95">
        <f t="shared" si="8"/>
        <v>104.76190476190476</v>
      </c>
    </row>
    <row r="169" spans="1:8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BML-B124-10"/>
        <filter val="H-BML-B324-10"/>
        <filter val="H-CR-436-36"/>
        <filter val="H-CR-436-37"/>
        <filter val="H-CR-436-38"/>
        <filter val="H-HC-2-0-H"/>
        <filter val="H-MB-306N-A"/>
        <filter val="H-ML-8"/>
        <filter val="H-ML-8-94"/>
        <filter val="H-ML-9"/>
        <filter val="H-ML-9-5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481B-875B-42EB-82B0-509B9FCB30D3}">
  <sheetPr filterMode="1"/>
  <dimension ref="A1:J210"/>
  <sheetViews>
    <sheetView zoomScaleNormal="100" workbookViewId="0">
      <selection activeCell="I1" sqref="I1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H25+G60+G61+G62+G66+G92+F95+G96+F98+G99+G102+H111+H116+H134+F160</f>
        <v>1589.0399362311894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1320</v>
      </c>
      <c r="F6" s="98"/>
      <c r="G6" s="104">
        <f>F4-E6</f>
        <v>269.03993623118936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x14ac:dyDescent="0.3">
      <c r="A25" s="77" t="s">
        <v>34</v>
      </c>
      <c r="B25" s="6"/>
      <c r="C25" s="72"/>
      <c r="D25" s="10">
        <v>113</v>
      </c>
      <c r="E25" s="22">
        <v>11000</v>
      </c>
      <c r="F25" s="7" t="e">
        <f t="shared" si="0"/>
        <v>#DIV/0!</v>
      </c>
      <c r="G25" s="74" t="e">
        <f t="shared" si="1"/>
        <v>#DIV/0!</v>
      </c>
      <c r="H25" s="12">
        <f t="shared" si="2"/>
        <v>97.345132743362825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2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30000</v>
      </c>
      <c r="F60" s="93" t="e">
        <f t="shared" si="0"/>
        <v>#DIV/0!</v>
      </c>
      <c r="G60" s="94">
        <f t="shared" si="1"/>
        <v>133.92857142857142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/>
      <c r="G61" s="94">
        <f t="shared" si="1"/>
        <v>446.42857142857144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30300</v>
      </c>
      <c r="F62" s="93" t="e">
        <f t="shared" si="0"/>
        <v>#DIV/0!</v>
      </c>
      <c r="G62" s="94">
        <f t="shared" si="1"/>
        <v>134.07079646017698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41200</v>
      </c>
      <c r="F66" s="93" t="e">
        <f t="shared" si="0"/>
        <v>#VALUE!</v>
      </c>
      <c r="G66" s="94">
        <f t="shared" si="1"/>
        <v>343.33333333333331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17000</v>
      </c>
      <c r="F92" s="93">
        <f t="shared" si="3"/>
        <v>66.40625</v>
      </c>
      <c r="G92" s="94">
        <f t="shared" si="4"/>
        <v>74.235807860262014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3600</v>
      </c>
      <c r="F95" s="93">
        <f t="shared" si="3"/>
        <v>3.2727272727272729</v>
      </c>
      <c r="G95" s="94" t="e">
        <f t="shared" si="4"/>
        <v>#VALUE!</v>
      </c>
      <c r="H95" s="95" t="e">
        <f t="shared" si="5"/>
        <v>#VALUE!</v>
      </c>
    </row>
    <row r="96" spans="1:8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>
        <v>1000</v>
      </c>
      <c r="F96" s="7" t="e">
        <f t="shared" si="3"/>
        <v>#VALUE!</v>
      </c>
      <c r="G96" s="74">
        <f t="shared" si="4"/>
        <v>6.2111801242236027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>
        <v>3000</v>
      </c>
      <c r="F99" s="93">
        <f t="shared" si="3"/>
        <v>1.2</v>
      </c>
      <c r="G99" s="94">
        <f t="shared" si="4"/>
        <v>19.480519480519479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3600</v>
      </c>
      <c r="F102" s="93">
        <f t="shared" si="3"/>
        <v>21.686746987951807</v>
      </c>
      <c r="G102" s="94">
        <f t="shared" si="4"/>
        <v>21.686746987951807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/>
    </row>
    <row r="111" spans="1:8" x14ac:dyDescent="0.3">
      <c r="A111" s="63" t="s">
        <v>260</v>
      </c>
      <c r="B111" s="7"/>
      <c r="C111" s="74"/>
      <c r="D111" s="12">
        <v>123</v>
      </c>
      <c r="E111" s="22">
        <v>9400</v>
      </c>
      <c r="F111" s="93" t="e">
        <f t="shared" si="3"/>
        <v>#DIV/0!</v>
      </c>
      <c r="G111" s="94" t="e">
        <f t="shared" si="4"/>
        <v>#DIV/0!</v>
      </c>
      <c r="H111" s="95">
        <f t="shared" si="5"/>
        <v>76.422764227642276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x14ac:dyDescent="0.3">
      <c r="A116" s="63" t="s">
        <v>259</v>
      </c>
      <c r="B116" s="7"/>
      <c r="C116" s="74"/>
      <c r="D116" s="35">
        <v>143</v>
      </c>
      <c r="E116" s="22">
        <v>2000</v>
      </c>
      <c r="F116" s="93"/>
      <c r="G116" s="94"/>
      <c r="H116" s="95">
        <f t="shared" si="5"/>
        <v>13.986013986013987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5600</v>
      </c>
      <c r="F134" s="7" t="e">
        <f t="shared" si="3"/>
        <v>#VALUE!</v>
      </c>
      <c r="G134" s="74" t="e">
        <f t="shared" si="4"/>
        <v>#VALUE!</v>
      </c>
      <c r="H134" s="12">
        <f t="shared" si="5"/>
        <v>47.058823529411768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BML-B324-10"/>
        <filter val="H-CR-436-36"/>
        <filter val="H-CR-436-37"/>
        <filter val="H-CR-436-38"/>
        <filter val="H-HC-2-0-H"/>
        <filter val="H-M-1"/>
        <filter val="H-M-2 MAQ"/>
        <filter val="H-M-2-05"/>
        <filter val="H-M-3 ( Maq)"/>
        <filter val="H-M-3-05"/>
        <filter val="H-M-5"/>
        <filter val="H-MB-206N"/>
        <filter val="H-MB-8"/>
        <filter val="H-ML-10-9"/>
        <filter val="H-ML-8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D1F2-86BC-4518-9DC1-A38EF0381894}">
  <sheetPr filterMode="1"/>
  <dimension ref="A1:J208"/>
  <sheetViews>
    <sheetView topLeftCell="A121" zoomScaleNormal="100" workbookViewId="0">
      <selection activeCell="G8" sqref="G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G42+G51+G66+G92+G93+F95+F98+G100+G102+H110+H111+H116+H121+H124+H136+H139+H141+H142+H154+F158+H160+H165+G168+G175</f>
        <v>1336.4416657386664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1320</v>
      </c>
      <c r="F6" s="98"/>
      <c r="G6" s="104">
        <f>F4-E6</f>
        <v>16.441665738666416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126" t="s">
        <v>51</v>
      </c>
      <c r="B42" s="6">
        <v>201</v>
      </c>
      <c r="C42" s="72">
        <v>202</v>
      </c>
      <c r="D42" s="10">
        <v>168</v>
      </c>
      <c r="E42" s="153">
        <v>3000</v>
      </c>
      <c r="F42" s="93">
        <f t="shared" si="0"/>
        <v>14.925373134328359</v>
      </c>
      <c r="G42" s="94">
        <f t="shared" si="1"/>
        <v>14.851485148514852</v>
      </c>
      <c r="H42" s="95">
        <f t="shared" si="2"/>
        <v>17.857142857142858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155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/>
      <c r="G61" s="94">
        <f t="shared" si="1"/>
        <v>0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153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6" si="3">E76/B76</f>
        <v>#VALUE!</v>
      </c>
      <c r="G76" s="94" t="e">
        <f t="shared" ref="G76:G146" si="4">E76/C76</f>
        <v>#VALUE!</v>
      </c>
      <c r="H76" s="95">
        <f t="shared" ref="H76:H146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153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x14ac:dyDescent="0.3">
      <c r="A93" s="77" t="s">
        <v>99</v>
      </c>
      <c r="B93" s="6">
        <v>141</v>
      </c>
      <c r="C93" s="129">
        <v>200</v>
      </c>
      <c r="D93" s="10" t="s">
        <v>24</v>
      </c>
      <c r="E93" s="155">
        <v>1000</v>
      </c>
      <c r="F93" s="93">
        <f t="shared" si="3"/>
        <v>7.0921985815602833</v>
      </c>
      <c r="G93" s="94">
        <f t="shared" si="4"/>
        <v>5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153">
        <v>100000</v>
      </c>
      <c r="F95" s="93">
        <f t="shared" si="3"/>
        <v>90.909090909090907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153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153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153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258</v>
      </c>
      <c r="B110" s="7"/>
      <c r="C110" s="74"/>
      <c r="D110" s="12">
        <v>108</v>
      </c>
      <c r="E110" s="155">
        <v>11400</v>
      </c>
      <c r="F110" s="93"/>
      <c r="G110" s="94"/>
      <c r="H110" s="95"/>
    </row>
    <row r="111" spans="1:8" x14ac:dyDescent="0.3">
      <c r="A111" s="63" t="s">
        <v>256</v>
      </c>
      <c r="B111" s="7"/>
      <c r="C111" s="74"/>
      <c r="D111" s="95">
        <v>122</v>
      </c>
      <c r="E111" s="155">
        <v>1000</v>
      </c>
      <c r="F111" s="93" t="e">
        <f t="shared" si="3"/>
        <v>#DIV/0!</v>
      </c>
      <c r="G111" s="94" t="e">
        <f t="shared" si="4"/>
        <v>#DIV/0!</v>
      </c>
      <c r="H111" s="95">
        <f t="shared" si="5"/>
        <v>8.1967213114754092</v>
      </c>
    </row>
    <row r="112" spans="1:8" hidden="1" x14ac:dyDescent="0.3">
      <c r="A112" s="63" t="s">
        <v>114</v>
      </c>
      <c r="B112" s="7" t="s">
        <v>24</v>
      </c>
      <c r="C112" s="74"/>
      <c r="D112" s="12">
        <v>147</v>
      </c>
      <c r="F112" s="7" t="e">
        <f t="shared" si="3"/>
        <v>#VALUE!</v>
      </c>
      <c r="G112" s="74" t="e">
        <f t="shared" si="4"/>
        <v>#DIV/0!</v>
      </c>
      <c r="H112" s="95">
        <f t="shared" si="5"/>
        <v>0</v>
      </c>
    </row>
    <row r="113" spans="1:8" hidden="1" x14ac:dyDescent="0.3">
      <c r="A113" s="63" t="s">
        <v>115</v>
      </c>
      <c r="B113" s="7" t="s">
        <v>24</v>
      </c>
      <c r="C113" s="74" t="s">
        <v>24</v>
      </c>
      <c r="D113" s="12">
        <v>141</v>
      </c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116</v>
      </c>
      <c r="B114" s="7" t="s">
        <v>24</v>
      </c>
      <c r="C114" s="74" t="s">
        <v>24</v>
      </c>
      <c r="D114" s="12">
        <v>141</v>
      </c>
      <c r="F114" s="93" t="e">
        <f t="shared" si="3"/>
        <v>#VALUE!</v>
      </c>
      <c r="G114" s="94" t="e">
        <f t="shared" si="4"/>
        <v>#VALUE!</v>
      </c>
      <c r="H114" s="95">
        <f t="shared" si="5"/>
        <v>0</v>
      </c>
    </row>
    <row r="115" spans="1:8" hidden="1" x14ac:dyDescent="0.3">
      <c r="A115" s="63" t="s">
        <v>117</v>
      </c>
      <c r="B115" s="7" t="s">
        <v>24</v>
      </c>
      <c r="C115" s="74" t="s">
        <v>24</v>
      </c>
      <c r="D115" s="12">
        <v>143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x14ac:dyDescent="0.3">
      <c r="A116" s="63" t="s">
        <v>118</v>
      </c>
      <c r="B116" s="93">
        <v>400</v>
      </c>
      <c r="C116" s="94" t="s">
        <v>24</v>
      </c>
      <c r="D116" s="95">
        <v>150</v>
      </c>
      <c r="E116" s="153">
        <v>11000</v>
      </c>
      <c r="F116" s="93">
        <f t="shared" si="3"/>
        <v>27.5</v>
      </c>
      <c r="G116" s="94" t="e">
        <f t="shared" si="4"/>
        <v>#VALUE!</v>
      </c>
      <c r="H116" s="95">
        <f t="shared" si="5"/>
        <v>73.333333333333329</v>
      </c>
    </row>
    <row r="117" spans="1:8" hidden="1" x14ac:dyDescent="0.3">
      <c r="A117" s="63" t="s">
        <v>119</v>
      </c>
      <c r="B117" s="7" t="s">
        <v>120</v>
      </c>
      <c r="C117" s="74" t="s">
        <v>24</v>
      </c>
      <c r="D117" s="12">
        <v>158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121</v>
      </c>
      <c r="B118" s="7" t="s">
        <v>24</v>
      </c>
      <c r="C118" s="74" t="s">
        <v>24</v>
      </c>
      <c r="D118" s="12">
        <v>149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122</v>
      </c>
      <c r="B119" s="7" t="s">
        <v>24</v>
      </c>
      <c r="C119" s="74" t="s">
        <v>24</v>
      </c>
      <c r="D119" s="12">
        <v>131</v>
      </c>
      <c r="F119" s="7" t="e">
        <f t="shared" si="3"/>
        <v>#VALUE!</v>
      </c>
      <c r="G119" s="74" t="e">
        <f t="shared" si="4"/>
        <v>#VALUE!</v>
      </c>
      <c r="H119" s="88">
        <f t="shared" si="5"/>
        <v>0</v>
      </c>
    </row>
    <row r="120" spans="1:8" hidden="1" x14ac:dyDescent="0.3">
      <c r="A120" s="63" t="s">
        <v>123</v>
      </c>
      <c r="B120" s="7" t="s">
        <v>24</v>
      </c>
      <c r="C120" s="74" t="s">
        <v>24</v>
      </c>
      <c r="D120" s="12">
        <v>131</v>
      </c>
      <c r="E120" s="36"/>
      <c r="F120" s="7" t="e">
        <f t="shared" si="3"/>
        <v>#VALUE!</v>
      </c>
      <c r="G120" s="74" t="e">
        <f t="shared" si="4"/>
        <v>#VALUE!</v>
      </c>
      <c r="H120" s="88">
        <f t="shared" si="5"/>
        <v>0</v>
      </c>
    </row>
    <row r="121" spans="1:8" x14ac:dyDescent="0.3">
      <c r="A121" s="63" t="s">
        <v>124</v>
      </c>
      <c r="B121" s="7"/>
      <c r="C121" s="74"/>
      <c r="D121" s="12">
        <v>112</v>
      </c>
      <c r="E121" s="153">
        <v>1000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8.9285714285714288</v>
      </c>
    </row>
    <row r="122" spans="1:8" hidden="1" x14ac:dyDescent="0.3">
      <c r="A122" s="63" t="s">
        <v>125</v>
      </c>
      <c r="B122" s="7" t="s">
        <v>24</v>
      </c>
      <c r="C122" s="74" t="s">
        <v>24</v>
      </c>
      <c r="D122" s="12">
        <v>112</v>
      </c>
      <c r="E122" s="36"/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126</v>
      </c>
      <c r="B123" s="7" t="s">
        <v>24</v>
      </c>
      <c r="C123" s="74" t="s">
        <v>24</v>
      </c>
      <c r="D123" s="12">
        <v>115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127</v>
      </c>
      <c r="B124" s="7" t="s">
        <v>24</v>
      </c>
      <c r="C124" s="74" t="s">
        <v>24</v>
      </c>
      <c r="D124" s="12">
        <v>118</v>
      </c>
      <c r="E124" s="155">
        <v>2000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16.949152542372882</v>
      </c>
    </row>
    <row r="125" spans="1:8" hidden="1" x14ac:dyDescent="0.3">
      <c r="A125" s="63" t="s">
        <v>128</v>
      </c>
      <c r="B125" s="7" t="s">
        <v>24</v>
      </c>
      <c r="C125" s="74" t="s">
        <v>24</v>
      </c>
      <c r="D125" s="12">
        <v>118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129</v>
      </c>
      <c r="B126" s="7" t="s">
        <v>24</v>
      </c>
      <c r="C126" s="74" t="s">
        <v>24</v>
      </c>
      <c r="D126" s="12">
        <v>118</v>
      </c>
      <c r="F126" s="93" t="e">
        <f t="shared" si="3"/>
        <v>#VALUE!</v>
      </c>
      <c r="G126" s="94" t="e">
        <f t="shared" si="4"/>
        <v>#VALUE!</v>
      </c>
      <c r="H126" s="95">
        <f t="shared" si="5"/>
        <v>0</v>
      </c>
    </row>
    <row r="127" spans="1:8" hidden="1" x14ac:dyDescent="0.3">
      <c r="A127" s="63" t="s">
        <v>252</v>
      </c>
      <c r="B127" s="7"/>
      <c r="C127" s="74"/>
      <c r="D127" s="12">
        <v>118</v>
      </c>
      <c r="F127" s="93" t="e">
        <f t="shared" si="3"/>
        <v>#DIV/0!</v>
      </c>
      <c r="G127" s="94" t="e">
        <f t="shared" si="4"/>
        <v>#DIV/0!</v>
      </c>
      <c r="H127" s="95">
        <f t="shared" si="5"/>
        <v>0</v>
      </c>
    </row>
    <row r="128" spans="1:8" hidden="1" x14ac:dyDescent="0.3">
      <c r="A128" s="63" t="s">
        <v>130</v>
      </c>
      <c r="B128" s="7" t="s">
        <v>24</v>
      </c>
      <c r="C128" s="74" t="s">
        <v>24</v>
      </c>
      <c r="D128" s="12">
        <v>119</v>
      </c>
      <c r="E128" s="36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131</v>
      </c>
      <c r="B129" s="7" t="s">
        <v>24</v>
      </c>
      <c r="C129" s="74" t="s">
        <v>24</v>
      </c>
      <c r="D129" s="12">
        <v>106</v>
      </c>
      <c r="F129" s="7" t="e">
        <f t="shared" si="3"/>
        <v>#VALUE!</v>
      </c>
      <c r="G129" s="74" t="e">
        <f t="shared" si="4"/>
        <v>#VALUE!</v>
      </c>
      <c r="H129" s="12">
        <f t="shared" si="5"/>
        <v>0</v>
      </c>
    </row>
    <row r="130" spans="1:8" hidden="1" x14ac:dyDescent="0.3">
      <c r="A130" s="63" t="s">
        <v>132</v>
      </c>
      <c r="B130" s="7" t="s">
        <v>24</v>
      </c>
      <c r="C130" s="74" t="s">
        <v>24</v>
      </c>
      <c r="D130" s="12">
        <v>114</v>
      </c>
      <c r="F130" s="7" t="e">
        <f t="shared" si="3"/>
        <v>#VALUE!</v>
      </c>
      <c r="G130" s="74" t="e">
        <f t="shared" si="4"/>
        <v>#VALUE!</v>
      </c>
      <c r="H130" s="12">
        <f t="shared" si="5"/>
        <v>0</v>
      </c>
    </row>
    <row r="131" spans="1:8" hidden="1" x14ac:dyDescent="0.3">
      <c r="A131" s="63" t="s">
        <v>133</v>
      </c>
      <c r="B131" s="7" t="s">
        <v>24</v>
      </c>
      <c r="C131" s="74" t="s">
        <v>24</v>
      </c>
      <c r="D131" s="12">
        <v>115</v>
      </c>
      <c r="E131" s="36"/>
      <c r="F131" s="7" t="e">
        <f t="shared" si="3"/>
        <v>#VALUE!</v>
      </c>
      <c r="G131" s="74" t="e">
        <f t="shared" si="4"/>
        <v>#VALUE!</v>
      </c>
      <c r="H131" s="95">
        <f t="shared" si="5"/>
        <v>0</v>
      </c>
    </row>
    <row r="132" spans="1:8" hidden="1" x14ac:dyDescent="0.3">
      <c r="A132" s="63" t="s">
        <v>134</v>
      </c>
      <c r="B132" s="7" t="s">
        <v>24</v>
      </c>
      <c r="C132" s="74" t="s">
        <v>24</v>
      </c>
      <c r="D132" s="12">
        <v>119</v>
      </c>
      <c r="E132" s="36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135</v>
      </c>
      <c r="B133" s="7" t="s">
        <v>24</v>
      </c>
      <c r="C133" s="74" t="s">
        <v>24</v>
      </c>
      <c r="D133" s="12">
        <v>147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136</v>
      </c>
      <c r="B134" s="7" t="s">
        <v>24</v>
      </c>
      <c r="C134" s="74" t="s">
        <v>24</v>
      </c>
      <c r="D134" s="12">
        <v>164</v>
      </c>
      <c r="E134" s="36"/>
      <c r="F134" s="93" t="e">
        <f t="shared" si="3"/>
        <v>#VALUE!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137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x14ac:dyDescent="0.3">
      <c r="A136" s="63" t="s">
        <v>138</v>
      </c>
      <c r="B136" s="7" t="s">
        <v>24</v>
      </c>
      <c r="C136" s="94">
        <v>155</v>
      </c>
      <c r="D136" s="12">
        <v>146</v>
      </c>
      <c r="E136" s="155">
        <v>5000</v>
      </c>
      <c r="F136" s="93" t="e">
        <f t="shared" si="3"/>
        <v>#VALUE!</v>
      </c>
      <c r="G136" s="94">
        <f t="shared" si="4"/>
        <v>32.258064516129032</v>
      </c>
      <c r="H136" s="95">
        <f t="shared" si="5"/>
        <v>34.246575342465754</v>
      </c>
    </row>
    <row r="137" spans="1:8" hidden="1" x14ac:dyDescent="0.3">
      <c r="A137" s="63" t="s">
        <v>139</v>
      </c>
      <c r="B137" s="7" t="s">
        <v>24</v>
      </c>
      <c r="C137" s="74" t="s">
        <v>24</v>
      </c>
      <c r="D137" s="12">
        <v>104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140</v>
      </c>
      <c r="B138" s="7" t="s">
        <v>24</v>
      </c>
      <c r="C138" s="74" t="s">
        <v>24</v>
      </c>
      <c r="D138" s="12">
        <v>138</v>
      </c>
      <c r="E138" s="36"/>
      <c r="F138" s="93" t="e">
        <f t="shared" si="3"/>
        <v>#VALUE!</v>
      </c>
      <c r="G138" s="94" t="e">
        <f t="shared" si="4"/>
        <v>#VALUE!</v>
      </c>
      <c r="H138" s="95">
        <f t="shared" si="5"/>
        <v>0</v>
      </c>
    </row>
    <row r="139" spans="1:8" x14ac:dyDescent="0.3">
      <c r="A139" s="63" t="s">
        <v>141</v>
      </c>
      <c r="B139" s="7" t="s">
        <v>24</v>
      </c>
      <c r="C139" s="74" t="s">
        <v>24</v>
      </c>
      <c r="D139" s="12">
        <v>177</v>
      </c>
      <c r="E139" s="155">
        <v>13000</v>
      </c>
      <c r="F139" s="93" t="e">
        <f t="shared" si="3"/>
        <v>#VALUE!</v>
      </c>
      <c r="G139" s="94" t="e">
        <f t="shared" si="4"/>
        <v>#VALUE!</v>
      </c>
      <c r="H139" s="95">
        <f t="shared" si="5"/>
        <v>73.44632768361582</v>
      </c>
    </row>
    <row r="140" spans="1:8" hidden="1" x14ac:dyDescent="0.3">
      <c r="A140" s="63" t="s">
        <v>142</v>
      </c>
      <c r="B140" s="7" t="s">
        <v>24</v>
      </c>
      <c r="C140" s="74" t="s">
        <v>24</v>
      </c>
      <c r="D140" s="12">
        <v>161</v>
      </c>
      <c r="E140" s="36"/>
      <c r="F140" s="7" t="e">
        <f t="shared" si="3"/>
        <v>#VALUE!</v>
      </c>
      <c r="G140" s="74" t="e">
        <f t="shared" si="4"/>
        <v>#VALUE!</v>
      </c>
      <c r="H140" s="12">
        <f t="shared" si="5"/>
        <v>0</v>
      </c>
    </row>
    <row r="141" spans="1:8" x14ac:dyDescent="0.3">
      <c r="A141" s="63" t="s">
        <v>143</v>
      </c>
      <c r="B141" s="7">
        <v>781</v>
      </c>
      <c r="C141" s="74" t="s">
        <v>24</v>
      </c>
      <c r="D141" s="12">
        <v>143</v>
      </c>
      <c r="E141" s="153">
        <v>11000</v>
      </c>
      <c r="F141" s="93">
        <f t="shared" si="3"/>
        <v>14.084507042253522</v>
      </c>
      <c r="G141" s="94" t="e">
        <f t="shared" si="4"/>
        <v>#VALUE!</v>
      </c>
      <c r="H141" s="95">
        <f t="shared" si="5"/>
        <v>76.92307692307692</v>
      </c>
    </row>
    <row r="142" spans="1:8" x14ac:dyDescent="0.3">
      <c r="A142" s="63" t="s">
        <v>144</v>
      </c>
      <c r="B142" s="7" t="s">
        <v>24</v>
      </c>
      <c r="C142" s="74" t="s">
        <v>24</v>
      </c>
      <c r="D142" s="12">
        <v>134</v>
      </c>
      <c r="E142" s="155">
        <v>1000</v>
      </c>
      <c r="F142" s="7" t="e">
        <f t="shared" si="3"/>
        <v>#VALUE!</v>
      </c>
      <c r="G142" s="74" t="e">
        <f t="shared" si="4"/>
        <v>#VALUE!</v>
      </c>
      <c r="H142" s="12">
        <f t="shared" si="5"/>
        <v>7.4626865671641793</v>
      </c>
    </row>
    <row r="143" spans="1:8" hidden="1" x14ac:dyDescent="0.3">
      <c r="A143" s="63" t="s">
        <v>145</v>
      </c>
      <c r="B143" s="7" t="s">
        <v>24</v>
      </c>
      <c r="C143" s="74" t="s">
        <v>24</v>
      </c>
      <c r="D143" s="12">
        <v>155</v>
      </c>
      <c r="E143" s="36"/>
      <c r="F143" s="93" t="e">
        <f t="shared" si="3"/>
        <v>#VALUE!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146</v>
      </c>
      <c r="B144" s="7" t="s">
        <v>24</v>
      </c>
      <c r="C144" s="74" t="s">
        <v>24</v>
      </c>
      <c r="D144" s="12">
        <v>138</v>
      </c>
      <c r="E144" s="36"/>
      <c r="F144" s="7" t="e">
        <f t="shared" si="3"/>
        <v>#VALUE!</v>
      </c>
      <c r="G144" s="74" t="e">
        <f t="shared" si="4"/>
        <v>#VALUE!</v>
      </c>
      <c r="H144" s="95">
        <f t="shared" si="5"/>
        <v>0</v>
      </c>
    </row>
    <row r="145" spans="1:8" hidden="1" x14ac:dyDescent="0.3">
      <c r="A145" s="63" t="s">
        <v>147</v>
      </c>
      <c r="B145" s="7" t="s">
        <v>24</v>
      </c>
      <c r="C145" s="74" t="s">
        <v>24</v>
      </c>
      <c r="D145" s="12">
        <v>131</v>
      </c>
      <c r="F145" s="7" t="e">
        <f t="shared" si="3"/>
        <v>#VALUE!</v>
      </c>
      <c r="G145" s="74" t="e">
        <f t="shared" si="4"/>
        <v>#VALUE!</v>
      </c>
      <c r="H145" s="12">
        <f t="shared" si="5"/>
        <v>0</v>
      </c>
    </row>
    <row r="146" spans="1:8" hidden="1" x14ac:dyDescent="0.3">
      <c r="A146" s="63" t="s">
        <v>148</v>
      </c>
      <c r="B146" s="7">
        <v>781</v>
      </c>
      <c r="C146" s="74">
        <v>722</v>
      </c>
      <c r="D146" s="12"/>
      <c r="E146" s="36"/>
      <c r="F146" s="93">
        <f t="shared" si="3"/>
        <v>0</v>
      </c>
      <c r="G146" s="94">
        <f t="shared" si="4"/>
        <v>0</v>
      </c>
      <c r="H146" s="95" t="e">
        <f t="shared" si="5"/>
        <v>#DIV/0!</v>
      </c>
    </row>
    <row r="147" spans="1:8" hidden="1" x14ac:dyDescent="0.3">
      <c r="A147" s="63" t="s">
        <v>149</v>
      </c>
      <c r="B147" s="7" t="s">
        <v>24</v>
      </c>
      <c r="C147" s="74" t="s">
        <v>24</v>
      </c>
      <c r="D147" s="12">
        <v>136</v>
      </c>
      <c r="F147" s="7" t="e">
        <f t="shared" ref="F147:F190" si="6">E147/B147</f>
        <v>#VALUE!</v>
      </c>
      <c r="G147" s="74" t="e">
        <f t="shared" ref="G147:G191" si="7">E147/C147</f>
        <v>#VALUE!</v>
      </c>
      <c r="H147" s="12">
        <f t="shared" ref="H147:H190" si="8">E147/D147</f>
        <v>0</v>
      </c>
    </row>
    <row r="148" spans="1:8" hidden="1" x14ac:dyDescent="0.3">
      <c r="A148" s="63" t="s">
        <v>150</v>
      </c>
      <c r="B148" s="7" t="s">
        <v>24</v>
      </c>
      <c r="C148" s="74" t="s">
        <v>24</v>
      </c>
      <c r="D148" s="12">
        <v>136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151</v>
      </c>
      <c r="B149" s="7" t="s">
        <v>24</v>
      </c>
      <c r="C149" s="74" t="s">
        <v>24</v>
      </c>
      <c r="D149" s="12">
        <v>129</v>
      </c>
      <c r="E149" s="36"/>
      <c r="F149" s="93" t="e">
        <f t="shared" si="6"/>
        <v>#VALUE!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152</v>
      </c>
      <c r="B150" s="7" t="s">
        <v>24</v>
      </c>
      <c r="C150" s="74" t="s">
        <v>24</v>
      </c>
      <c r="D150" s="12">
        <v>101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153</v>
      </c>
      <c r="B151" s="7" t="s">
        <v>24</v>
      </c>
      <c r="C151" s="74" t="s">
        <v>24</v>
      </c>
      <c r="D151" s="12">
        <v>139</v>
      </c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154</v>
      </c>
      <c r="B152" s="7">
        <v>550</v>
      </c>
      <c r="C152" s="74">
        <v>300</v>
      </c>
      <c r="D152" s="12">
        <v>161</v>
      </c>
      <c r="E152" s="36"/>
      <c r="F152" s="93">
        <f t="shared" si="6"/>
        <v>0</v>
      </c>
      <c r="G152" s="94">
        <f t="shared" si="7"/>
        <v>0</v>
      </c>
      <c r="H152" s="95">
        <f t="shared" si="8"/>
        <v>0</v>
      </c>
    </row>
    <row r="153" spans="1:8" hidden="1" x14ac:dyDescent="0.3">
      <c r="A153" s="63" t="s">
        <v>155</v>
      </c>
      <c r="B153" s="7">
        <v>600</v>
      </c>
      <c r="C153" s="74"/>
      <c r="D153" s="12">
        <v>161</v>
      </c>
      <c r="E153" s="36"/>
      <c r="F153" s="93">
        <f t="shared" si="6"/>
        <v>0</v>
      </c>
      <c r="G153" s="94" t="e">
        <f t="shared" si="7"/>
        <v>#DIV/0!</v>
      </c>
      <c r="H153" s="95">
        <f t="shared" si="8"/>
        <v>0</v>
      </c>
    </row>
    <row r="154" spans="1:8" x14ac:dyDescent="0.3">
      <c r="A154" s="63" t="s">
        <v>156</v>
      </c>
      <c r="B154" s="7" t="s">
        <v>24</v>
      </c>
      <c r="C154" s="74" t="s">
        <v>24</v>
      </c>
      <c r="D154" s="12">
        <v>161</v>
      </c>
      <c r="E154" s="155">
        <v>1000</v>
      </c>
      <c r="F154" s="7" t="e">
        <f t="shared" si="6"/>
        <v>#VALUE!</v>
      </c>
      <c r="G154" s="74" t="e">
        <f t="shared" si="7"/>
        <v>#VALUE!</v>
      </c>
      <c r="H154" s="12">
        <f t="shared" si="8"/>
        <v>6.2111801242236027</v>
      </c>
    </row>
    <row r="155" spans="1:8" hidden="1" x14ac:dyDescent="0.3">
      <c r="A155" s="63" t="s">
        <v>257</v>
      </c>
      <c r="B155" s="7"/>
      <c r="C155" s="74"/>
      <c r="D155" s="35">
        <v>144</v>
      </c>
      <c r="F155" s="93" t="e">
        <f t="shared" si="6"/>
        <v>#DIV/0!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157</v>
      </c>
      <c r="B156" s="7" t="s">
        <v>24</v>
      </c>
      <c r="C156" s="74" t="s">
        <v>24</v>
      </c>
      <c r="D156" s="12">
        <v>144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158</v>
      </c>
      <c r="B157" s="7" t="s">
        <v>24</v>
      </c>
      <c r="C157" s="74" t="s">
        <v>24</v>
      </c>
      <c r="D157" s="12">
        <v>161</v>
      </c>
      <c r="F157" s="7" t="e">
        <f t="shared" si="6"/>
        <v>#VALUE!</v>
      </c>
      <c r="G157" s="74" t="e">
        <f t="shared" si="7"/>
        <v>#VALUE!</v>
      </c>
      <c r="H157" s="12">
        <f t="shared" si="8"/>
        <v>0</v>
      </c>
    </row>
    <row r="158" spans="1:8" x14ac:dyDescent="0.3">
      <c r="A158" s="63" t="s">
        <v>159</v>
      </c>
      <c r="B158" s="93">
        <v>760</v>
      </c>
      <c r="C158" s="74" t="s">
        <v>24</v>
      </c>
      <c r="D158" s="12">
        <v>135</v>
      </c>
      <c r="E158" s="153">
        <v>40000</v>
      </c>
      <c r="F158" s="93">
        <f t="shared" si="6"/>
        <v>52.631578947368418</v>
      </c>
      <c r="G158" s="94" t="e">
        <f t="shared" si="7"/>
        <v>#VALUE!</v>
      </c>
      <c r="H158" s="95">
        <f t="shared" si="8"/>
        <v>296.2962962962963</v>
      </c>
    </row>
    <row r="159" spans="1:8" hidden="1" x14ac:dyDescent="0.3">
      <c r="A159" s="63" t="s">
        <v>160</v>
      </c>
      <c r="B159" s="7" t="s">
        <v>24</v>
      </c>
      <c r="C159" s="74">
        <v>143</v>
      </c>
      <c r="D159" s="12">
        <v>135</v>
      </c>
      <c r="F159" s="7" t="e">
        <f t="shared" si="6"/>
        <v>#VALUE!</v>
      </c>
      <c r="G159" s="74">
        <f t="shared" si="7"/>
        <v>0</v>
      </c>
      <c r="H159" s="12">
        <f t="shared" si="8"/>
        <v>0</v>
      </c>
    </row>
    <row r="160" spans="1:8" x14ac:dyDescent="0.3">
      <c r="A160" s="63" t="s">
        <v>161</v>
      </c>
      <c r="B160" s="7" t="s">
        <v>24</v>
      </c>
      <c r="C160" s="74" t="s">
        <v>24</v>
      </c>
      <c r="D160" s="12">
        <v>135</v>
      </c>
      <c r="E160" s="155">
        <v>4000</v>
      </c>
      <c r="F160" s="7" t="e">
        <f t="shared" si="6"/>
        <v>#VALUE!</v>
      </c>
      <c r="G160" s="74" t="e">
        <f t="shared" si="7"/>
        <v>#VALUE!</v>
      </c>
      <c r="H160" s="95">
        <f t="shared" si="8"/>
        <v>29.62962962962963</v>
      </c>
    </row>
    <row r="161" spans="1:8" hidden="1" x14ac:dyDescent="0.3">
      <c r="A161" s="63" t="s">
        <v>162</v>
      </c>
      <c r="B161" s="7"/>
      <c r="C161" s="74"/>
      <c r="D161" s="12">
        <v>146</v>
      </c>
      <c r="E161" s="36"/>
      <c r="F161" s="93" t="e">
        <f t="shared" si="6"/>
        <v>#DIV/0!</v>
      </c>
      <c r="G161" s="94" t="e">
        <f t="shared" si="7"/>
        <v>#DIV/0!</v>
      </c>
      <c r="H161" s="95">
        <f t="shared" si="8"/>
        <v>0</v>
      </c>
    </row>
    <row r="162" spans="1:8" hidden="1" x14ac:dyDescent="0.3">
      <c r="A162" s="63" t="s">
        <v>163</v>
      </c>
      <c r="B162" s="7" t="s">
        <v>24</v>
      </c>
      <c r="C162" s="74" t="s">
        <v>24</v>
      </c>
      <c r="D162" s="12">
        <v>135</v>
      </c>
      <c r="E162" s="36"/>
      <c r="F162" s="7" t="e">
        <f t="shared" si="6"/>
        <v>#VALUE!</v>
      </c>
      <c r="G162" s="74" t="e">
        <f t="shared" si="7"/>
        <v>#VALUE!</v>
      </c>
      <c r="H162" s="12">
        <f t="shared" si="8"/>
        <v>0</v>
      </c>
    </row>
    <row r="163" spans="1:8" hidden="1" x14ac:dyDescent="0.3">
      <c r="A163" s="63" t="s">
        <v>164</v>
      </c>
      <c r="B163" s="7" t="s">
        <v>24</v>
      </c>
      <c r="C163" s="74" t="s">
        <v>24</v>
      </c>
      <c r="D163" s="12">
        <v>155</v>
      </c>
      <c r="F163" s="93" t="e">
        <f t="shared" si="6"/>
        <v>#VALUE!</v>
      </c>
      <c r="G163" s="94" t="e">
        <f t="shared" si="7"/>
        <v>#VALUE!</v>
      </c>
      <c r="H163" s="95">
        <f t="shared" si="8"/>
        <v>0</v>
      </c>
    </row>
    <row r="164" spans="1:8" hidden="1" x14ac:dyDescent="0.3">
      <c r="A164" s="63" t="s">
        <v>165</v>
      </c>
      <c r="B164" s="7" t="s">
        <v>24</v>
      </c>
      <c r="C164" s="74" t="s">
        <v>24</v>
      </c>
      <c r="D164" s="12">
        <v>155</v>
      </c>
      <c r="F164" s="93" t="e">
        <f t="shared" si="6"/>
        <v>#VALUE!</v>
      </c>
      <c r="G164" s="94" t="e">
        <f t="shared" si="7"/>
        <v>#VALUE!</v>
      </c>
      <c r="H164" s="95">
        <f t="shared" si="8"/>
        <v>0</v>
      </c>
    </row>
    <row r="165" spans="1:8" x14ac:dyDescent="0.3">
      <c r="A165" s="63" t="s">
        <v>166</v>
      </c>
      <c r="B165" s="7" t="s">
        <v>24</v>
      </c>
      <c r="C165" s="74" t="s">
        <v>24</v>
      </c>
      <c r="D165" s="12">
        <v>155</v>
      </c>
      <c r="E165" s="153">
        <v>11000</v>
      </c>
      <c r="F165" s="93" t="e">
        <f t="shared" si="6"/>
        <v>#VALUE!</v>
      </c>
      <c r="G165" s="94" t="e">
        <f t="shared" si="7"/>
        <v>#VALUE!</v>
      </c>
      <c r="H165" s="95">
        <f t="shared" si="8"/>
        <v>70.967741935483872</v>
      </c>
    </row>
    <row r="166" spans="1:8" hidden="1" x14ac:dyDescent="0.3">
      <c r="A166" s="63" t="s">
        <v>167</v>
      </c>
      <c r="B166" s="7" t="s">
        <v>24</v>
      </c>
      <c r="C166" s="74">
        <v>139</v>
      </c>
      <c r="D166" s="12">
        <v>105</v>
      </c>
      <c r="F166" s="93" t="e">
        <f t="shared" si="6"/>
        <v>#VALUE!</v>
      </c>
      <c r="G166" s="94">
        <f t="shared" si="7"/>
        <v>0</v>
      </c>
      <c r="H166" s="95">
        <f t="shared" si="8"/>
        <v>0</v>
      </c>
    </row>
    <row r="167" spans="1:8" hidden="1" x14ac:dyDescent="0.3">
      <c r="A167" s="63" t="s">
        <v>168</v>
      </c>
      <c r="B167" s="7" t="s">
        <v>24</v>
      </c>
      <c r="C167" s="74" t="s">
        <v>24</v>
      </c>
      <c r="D167" s="12">
        <v>105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169</v>
      </c>
      <c r="B168" s="7" t="s">
        <v>24</v>
      </c>
      <c r="C168" s="74">
        <v>204</v>
      </c>
      <c r="D168" s="12" t="s">
        <v>24</v>
      </c>
      <c r="E168" s="155">
        <v>12000</v>
      </c>
      <c r="F168" s="7" t="e">
        <f t="shared" si="6"/>
        <v>#VALUE!</v>
      </c>
      <c r="G168" s="74">
        <f t="shared" si="7"/>
        <v>58.823529411764703</v>
      </c>
      <c r="H168" s="12" t="e">
        <f t="shared" si="8"/>
        <v>#VALUE!</v>
      </c>
    </row>
    <row r="169" spans="1:8" hidden="1" x14ac:dyDescent="0.3">
      <c r="A169" s="63" t="s">
        <v>170</v>
      </c>
      <c r="B169" s="7">
        <v>195</v>
      </c>
      <c r="C169" s="74" t="s">
        <v>24</v>
      </c>
      <c r="D169" s="12" t="s">
        <v>24</v>
      </c>
      <c r="F169" s="7">
        <f t="shared" si="6"/>
        <v>0</v>
      </c>
      <c r="G169" s="74" t="e">
        <f t="shared" si="7"/>
        <v>#VALUE!</v>
      </c>
      <c r="H169" s="12" t="e">
        <f t="shared" si="8"/>
        <v>#VALUE!</v>
      </c>
    </row>
    <row r="170" spans="1:8" hidden="1" x14ac:dyDescent="0.3">
      <c r="A170" s="63" t="s">
        <v>171</v>
      </c>
      <c r="B170" s="7" t="s">
        <v>24</v>
      </c>
      <c r="C170" s="74">
        <v>251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172</v>
      </c>
      <c r="B171" s="7">
        <v>173</v>
      </c>
      <c r="C171" s="74">
        <v>208</v>
      </c>
      <c r="D171" s="12">
        <v>164</v>
      </c>
      <c r="F171" s="7">
        <f t="shared" si="6"/>
        <v>0</v>
      </c>
      <c r="G171" s="74">
        <f t="shared" si="7"/>
        <v>0</v>
      </c>
      <c r="H171" s="12">
        <f t="shared" si="8"/>
        <v>0</v>
      </c>
    </row>
    <row r="172" spans="1:8" hidden="1" x14ac:dyDescent="0.3">
      <c r="A172" s="63" t="s">
        <v>173</v>
      </c>
      <c r="B172" s="7">
        <v>840</v>
      </c>
      <c r="C172" s="74"/>
      <c r="D172" s="12"/>
      <c r="E172" s="36"/>
      <c r="F172" s="93">
        <f t="shared" si="6"/>
        <v>0</v>
      </c>
      <c r="G172" s="94" t="e">
        <f t="shared" si="7"/>
        <v>#DIV/0!</v>
      </c>
      <c r="H172" s="95" t="e">
        <f t="shared" si="8"/>
        <v>#DIV/0!</v>
      </c>
    </row>
    <row r="173" spans="1:8" hidden="1" x14ac:dyDescent="0.3">
      <c r="A173" s="63" t="s">
        <v>174</v>
      </c>
      <c r="B173" s="7" t="s">
        <v>24</v>
      </c>
      <c r="C173" s="74">
        <v>228</v>
      </c>
      <c r="D173" s="12" t="s">
        <v>24</v>
      </c>
      <c r="F173" s="7" t="e">
        <f t="shared" si="6"/>
        <v>#VALUE!</v>
      </c>
      <c r="G173" s="74">
        <f t="shared" si="7"/>
        <v>0</v>
      </c>
      <c r="H173" s="12" t="e">
        <f t="shared" si="8"/>
        <v>#VALUE!</v>
      </c>
    </row>
    <row r="174" spans="1:8" hidden="1" x14ac:dyDescent="0.3">
      <c r="A174" s="63" t="s">
        <v>175</v>
      </c>
      <c r="B174" s="7">
        <v>2300</v>
      </c>
      <c r="C174" s="74" t="s">
        <v>24</v>
      </c>
      <c r="D174" s="12" t="s">
        <v>24</v>
      </c>
      <c r="E174" s="36"/>
      <c r="F174" s="93">
        <f t="shared" si="6"/>
        <v>0</v>
      </c>
      <c r="G174" s="94" t="e">
        <f t="shared" si="7"/>
        <v>#VALUE!</v>
      </c>
      <c r="H174" s="95" t="e">
        <f t="shared" si="8"/>
        <v>#VALUE!</v>
      </c>
    </row>
    <row r="175" spans="1:8" x14ac:dyDescent="0.3">
      <c r="A175" s="63" t="s">
        <v>176</v>
      </c>
      <c r="B175" s="7">
        <v>229</v>
      </c>
      <c r="C175" s="74">
        <v>219</v>
      </c>
      <c r="D175" s="12" t="s">
        <v>24</v>
      </c>
      <c r="E175" s="155">
        <v>2000</v>
      </c>
      <c r="F175" s="93">
        <f t="shared" si="6"/>
        <v>8.7336244541484724</v>
      </c>
      <c r="G175" s="94">
        <f t="shared" si="7"/>
        <v>9.1324200913242013</v>
      </c>
      <c r="H175" s="95" t="e">
        <f t="shared" si="8"/>
        <v>#VALUE!</v>
      </c>
    </row>
    <row r="176" spans="1:8" hidden="1" x14ac:dyDescent="0.3">
      <c r="A176" s="63" t="s">
        <v>177</v>
      </c>
      <c r="B176" s="7">
        <v>186</v>
      </c>
      <c r="C176" s="74">
        <v>204</v>
      </c>
      <c r="D176" s="12">
        <v>179</v>
      </c>
      <c r="E176" s="36"/>
      <c r="F176" s="7">
        <f t="shared" si="6"/>
        <v>0</v>
      </c>
      <c r="G176" s="74">
        <f t="shared" si="7"/>
        <v>0</v>
      </c>
      <c r="H176" s="95">
        <f t="shared" si="8"/>
        <v>0</v>
      </c>
    </row>
    <row r="177" spans="1:8" hidden="1" x14ac:dyDescent="0.3">
      <c r="A177" s="63" t="s">
        <v>178</v>
      </c>
      <c r="B177" s="7" t="s">
        <v>24</v>
      </c>
      <c r="C177" s="74">
        <v>150</v>
      </c>
      <c r="D177" s="12" t="s">
        <v>24</v>
      </c>
      <c r="E177" s="36"/>
      <c r="F177" s="93" t="e">
        <f t="shared" si="6"/>
        <v>#VALUE!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179</v>
      </c>
      <c r="B178" s="7" t="s">
        <v>24</v>
      </c>
      <c r="C178" s="74">
        <v>116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180</v>
      </c>
      <c r="B179" s="7" t="s">
        <v>24</v>
      </c>
      <c r="C179" s="74" t="s">
        <v>24</v>
      </c>
      <c r="D179" s="12">
        <v>112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181</v>
      </c>
      <c r="B180" s="7" t="s">
        <v>24</v>
      </c>
      <c r="C180" s="74" t="s">
        <v>24</v>
      </c>
      <c r="D180" s="12">
        <v>81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182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183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184</v>
      </c>
      <c r="B183" s="7" t="s">
        <v>24</v>
      </c>
      <c r="C183" s="74" t="s">
        <v>24</v>
      </c>
      <c r="D183" s="12">
        <v>121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185</v>
      </c>
      <c r="B184" s="7" t="s">
        <v>24</v>
      </c>
      <c r="C184" s="74">
        <v>151</v>
      </c>
      <c r="D184" s="12" t="s">
        <v>24</v>
      </c>
      <c r="F184" s="7" t="e">
        <f t="shared" si="6"/>
        <v>#VALUE!</v>
      </c>
      <c r="G184" s="74">
        <f t="shared" si="7"/>
        <v>0</v>
      </c>
      <c r="H184" s="12" t="e">
        <f t="shared" si="8"/>
        <v>#VALUE!</v>
      </c>
    </row>
    <row r="185" spans="1:8" hidden="1" x14ac:dyDescent="0.3">
      <c r="A185" s="63" t="s">
        <v>186</v>
      </c>
      <c r="B185" s="7" t="s">
        <v>24</v>
      </c>
      <c r="C185" s="74">
        <v>96</v>
      </c>
      <c r="D185" s="12" t="s">
        <v>24</v>
      </c>
      <c r="F185" s="7" t="e">
        <f t="shared" si="6"/>
        <v>#VALUE!</v>
      </c>
      <c r="G185" s="74">
        <f t="shared" si="7"/>
        <v>0</v>
      </c>
      <c r="H185" s="12" t="e">
        <f t="shared" si="8"/>
        <v>#VALUE!</v>
      </c>
    </row>
    <row r="186" spans="1:8" hidden="1" x14ac:dyDescent="0.3">
      <c r="A186" s="63" t="s">
        <v>187</v>
      </c>
      <c r="B186" s="7" t="s">
        <v>24</v>
      </c>
      <c r="C186" s="74" t="s">
        <v>24</v>
      </c>
      <c r="D186" s="12">
        <v>99</v>
      </c>
      <c r="F186" s="7" t="e">
        <f t="shared" si="6"/>
        <v>#VALUE!</v>
      </c>
      <c r="G186" s="74" t="e">
        <f t="shared" si="7"/>
        <v>#VALUE!</v>
      </c>
      <c r="H186" s="12">
        <f t="shared" si="8"/>
        <v>0</v>
      </c>
    </row>
    <row r="187" spans="1:8" hidden="1" x14ac:dyDescent="0.3">
      <c r="A187" s="63" t="s">
        <v>188</v>
      </c>
      <c r="B187" s="7" t="s">
        <v>24</v>
      </c>
      <c r="C187" s="74" t="s">
        <v>24</v>
      </c>
      <c r="D187" s="12">
        <v>84</v>
      </c>
      <c r="F187" s="7" t="e">
        <f t="shared" si="6"/>
        <v>#VALUE!</v>
      </c>
      <c r="G187" s="74" t="e">
        <f t="shared" si="7"/>
        <v>#VALUE!</v>
      </c>
      <c r="H187" s="12">
        <f t="shared" si="8"/>
        <v>0</v>
      </c>
    </row>
    <row r="188" spans="1:8" hidden="1" x14ac:dyDescent="0.3">
      <c r="A188" s="63" t="s">
        <v>189</v>
      </c>
      <c r="B188" s="7" t="s">
        <v>24</v>
      </c>
      <c r="C188" s="74">
        <v>117</v>
      </c>
      <c r="D188" s="12" t="s">
        <v>24</v>
      </c>
      <c r="F188" s="7" t="e">
        <f t="shared" si="6"/>
        <v>#VALUE!</v>
      </c>
      <c r="G188" s="74">
        <f t="shared" si="7"/>
        <v>0</v>
      </c>
      <c r="H188" s="12" t="e">
        <f t="shared" si="8"/>
        <v>#VALUE!</v>
      </c>
    </row>
    <row r="189" spans="1:8" hidden="1" x14ac:dyDescent="0.3">
      <c r="A189" s="63" t="s">
        <v>189</v>
      </c>
      <c r="B189" s="7" t="s">
        <v>24</v>
      </c>
      <c r="C189" s="74">
        <v>76</v>
      </c>
      <c r="D189" s="12" t="s">
        <v>24</v>
      </c>
      <c r="F189" s="7" t="e">
        <f t="shared" si="6"/>
        <v>#VALUE!</v>
      </c>
      <c r="G189" s="74">
        <f t="shared" si="7"/>
        <v>0</v>
      </c>
      <c r="H189" s="12" t="e">
        <f t="shared" si="8"/>
        <v>#VALUE!</v>
      </c>
    </row>
    <row r="190" spans="1:8" hidden="1" x14ac:dyDescent="0.3">
      <c r="A190" s="63" t="s">
        <v>189</v>
      </c>
      <c r="B190" s="7" t="s">
        <v>24</v>
      </c>
      <c r="C190" s="74">
        <v>43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C191" s="123"/>
      <c r="G191" s="32" t="e">
        <f t="shared" si="7"/>
        <v>#DIV/0!</v>
      </c>
    </row>
    <row r="192" spans="1:8" x14ac:dyDescent="0.3">
      <c r="F192" s="154"/>
      <c r="G192" s="154"/>
      <c r="H192" s="154"/>
    </row>
    <row r="193" spans="1:10" x14ac:dyDescent="0.3">
      <c r="F193" s="154"/>
      <c r="G193" s="154"/>
      <c r="H193" s="154"/>
    </row>
    <row r="194" spans="1:10" x14ac:dyDescent="0.3">
      <c r="F194" s="154"/>
      <c r="G194" s="154"/>
      <c r="H194" s="154"/>
    </row>
    <row r="202" spans="1:10" s="32" customFormat="1" x14ac:dyDescent="0.3">
      <c r="A202" s="63"/>
      <c r="E202" s="22"/>
      <c r="I202"/>
      <c r="J202"/>
    </row>
    <row r="203" spans="1:10" s="32" customFormat="1" x14ac:dyDescent="0.3">
      <c r="A203" s="63"/>
      <c r="E203" s="22"/>
      <c r="I203"/>
      <c r="J203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</sheetData>
  <autoFilter ref="A10:H194" xr:uid="{8FB5E5C6-4CBD-465A-86B6-71AD77822812}">
    <filterColumn colId="0">
      <filters>
        <filter val="H-C4-4"/>
        <filter val="H-C5-8"/>
        <filter val="H-HC-2-0-H"/>
        <filter val="H-M-1"/>
        <filter val="H-M-1-05"/>
        <filter val="H-M-2 MAQ"/>
        <filter val="H-M-3 ( Maq)"/>
        <filter val="H-M-4"/>
        <filter val="H-M-5"/>
        <filter val="H-MB-301N"/>
        <filter val="H-MB-401-N"/>
        <filter val="H-MB-501N"/>
        <filter val="H-MB-7"/>
        <filter val="H-MB-9"/>
        <filter val="H-ML-14"/>
        <filter val="H-ML-17"/>
        <filter val="H-ML-18"/>
        <filter val="H-ML-19"/>
        <filter val="H-ML-7-9"/>
        <filter val="H-ML-8"/>
        <filter val="H-ML-8-5"/>
        <filter val="H-ML-8-93-01"/>
        <filter val="L-C-1"/>
        <filter val="L-C-4"/>
      </filters>
    </filterColumn>
    <sortState xmlns:xlrd2="http://schemas.microsoft.com/office/spreadsheetml/2017/richdata2" ref="A18:H166">
      <sortCondition ref="A10:A191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1BF8-75A6-48CD-B57E-310EE36F09C5}">
  <sheetPr filterMode="1"/>
  <dimension ref="A1:J207"/>
  <sheetViews>
    <sheetView topLeftCell="A70" zoomScaleNormal="100" workbookViewId="0">
      <selection activeCell="C130" sqref="C130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G52+G66+G69+G70+G92+F98+H110+H127+H130+H136+H137+H140+H143+H149+H150+H153+F157+H165</f>
        <v>1342.5765279586958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-62.423472041304194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94">
        <f t="shared" si="1"/>
        <v>14.084507042253522</v>
      </c>
      <c r="H52" s="95" t="e">
        <f t="shared" si="2"/>
        <v>#VALUE!</v>
      </c>
    </row>
    <row r="53" spans="1:8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/>
      <c r="G61" s="94">
        <f t="shared" si="1"/>
        <v>0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E69" s="22">
        <v>6000</v>
      </c>
      <c r="F69" s="7" t="e">
        <f t="shared" si="0"/>
        <v>#DIV/0!</v>
      </c>
      <c r="G69" s="74">
        <f t="shared" si="1"/>
        <v>40.268456375838923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5000</v>
      </c>
      <c r="F70" s="7" t="e">
        <f t="shared" si="0"/>
        <v>#VALUE!</v>
      </c>
      <c r="G70" s="94">
        <f t="shared" si="1"/>
        <v>30.120481927710845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5" si="3">E76/B76</f>
        <v>#VALUE!</v>
      </c>
      <c r="G76" s="94" t="e">
        <f t="shared" ref="G76:G145" si="4">E76/C76</f>
        <v>#VALUE!</v>
      </c>
      <c r="H76" s="95">
        <f t="shared" ref="H76:H145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256</v>
      </c>
      <c r="B110" s="7"/>
      <c r="C110" s="74"/>
      <c r="D110" s="35">
        <v>119</v>
      </c>
      <c r="E110" s="22">
        <v>7500</v>
      </c>
      <c r="F110" s="93" t="e">
        <f t="shared" si="3"/>
        <v>#DIV/0!</v>
      </c>
      <c r="G110" s="94" t="e">
        <f t="shared" si="4"/>
        <v>#DIV/0!</v>
      </c>
      <c r="H110" s="95">
        <f t="shared" si="5"/>
        <v>63.025210084033617</v>
      </c>
    </row>
    <row r="111" spans="1:8" hidden="1" x14ac:dyDescent="0.3">
      <c r="A111" s="63" t="s">
        <v>114</v>
      </c>
      <c r="B111" s="7" t="s">
        <v>24</v>
      </c>
      <c r="C111" s="74"/>
      <c r="D111" s="12">
        <v>147</v>
      </c>
      <c r="F111" s="7" t="e">
        <f t="shared" si="3"/>
        <v>#VALUE!</v>
      </c>
      <c r="G111" s="74" t="e">
        <f t="shared" si="4"/>
        <v>#DIV/0!</v>
      </c>
      <c r="H111" s="95">
        <f t="shared" si="5"/>
        <v>0</v>
      </c>
    </row>
    <row r="112" spans="1:8" hidden="1" x14ac:dyDescent="0.3">
      <c r="A112" s="63" t="s">
        <v>115</v>
      </c>
      <c r="B112" s="7" t="s">
        <v>24</v>
      </c>
      <c r="C112" s="74" t="s">
        <v>24</v>
      </c>
      <c r="D112" s="12">
        <v>141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116</v>
      </c>
      <c r="B113" s="7" t="s">
        <v>24</v>
      </c>
      <c r="C113" s="74" t="s">
        <v>24</v>
      </c>
      <c r="D113" s="12">
        <v>141</v>
      </c>
      <c r="F113" s="93" t="e">
        <f t="shared" si="3"/>
        <v>#VALUE!</v>
      </c>
      <c r="G113" s="94" t="e">
        <f t="shared" si="4"/>
        <v>#VALUE!</v>
      </c>
      <c r="H113" s="95">
        <f t="shared" si="5"/>
        <v>0</v>
      </c>
    </row>
    <row r="114" spans="1:8" hidden="1" x14ac:dyDescent="0.3">
      <c r="A114" s="63" t="s">
        <v>117</v>
      </c>
      <c r="B114" s="7" t="s">
        <v>24</v>
      </c>
      <c r="C114" s="74" t="s">
        <v>24</v>
      </c>
      <c r="D114" s="12">
        <v>143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118</v>
      </c>
      <c r="B115" s="93">
        <v>400</v>
      </c>
      <c r="C115" s="94" t="s">
        <v>24</v>
      </c>
      <c r="D115" s="95">
        <v>150</v>
      </c>
      <c r="E115" s="36"/>
      <c r="F115" s="93">
        <f t="shared" si="3"/>
        <v>0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119</v>
      </c>
      <c r="B116" s="7" t="s">
        <v>120</v>
      </c>
      <c r="C116" s="74" t="s">
        <v>24</v>
      </c>
      <c r="D116" s="12">
        <v>158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121</v>
      </c>
      <c r="B117" s="7" t="s">
        <v>24</v>
      </c>
      <c r="C117" s="74" t="s">
        <v>24</v>
      </c>
      <c r="D117" s="12">
        <v>149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122</v>
      </c>
      <c r="B118" s="7" t="s">
        <v>24</v>
      </c>
      <c r="C118" s="74" t="s">
        <v>24</v>
      </c>
      <c r="D118" s="12">
        <v>131</v>
      </c>
      <c r="F118" s="7" t="e">
        <f t="shared" si="3"/>
        <v>#VALUE!</v>
      </c>
      <c r="G118" s="74" t="e">
        <f t="shared" si="4"/>
        <v>#VALUE!</v>
      </c>
      <c r="H118" s="88">
        <f t="shared" si="5"/>
        <v>0</v>
      </c>
    </row>
    <row r="119" spans="1:8" hidden="1" x14ac:dyDescent="0.3">
      <c r="A119" s="63" t="s">
        <v>123</v>
      </c>
      <c r="B119" s="7" t="s">
        <v>24</v>
      </c>
      <c r="C119" s="74" t="s">
        <v>24</v>
      </c>
      <c r="D119" s="12">
        <v>131</v>
      </c>
      <c r="E119" s="36"/>
      <c r="F119" s="7" t="e">
        <f t="shared" si="3"/>
        <v>#VALUE!</v>
      </c>
      <c r="G119" s="74" t="e">
        <f t="shared" si="4"/>
        <v>#VALUE!</v>
      </c>
      <c r="H119" s="88">
        <f t="shared" si="5"/>
        <v>0</v>
      </c>
    </row>
    <row r="120" spans="1:8" hidden="1" x14ac:dyDescent="0.3">
      <c r="A120" s="63" t="s">
        <v>124</v>
      </c>
      <c r="B120" s="7"/>
      <c r="C120" s="74"/>
      <c r="D120" s="12">
        <v>112</v>
      </c>
      <c r="E120" s="36"/>
      <c r="F120" s="93" t="e">
        <f t="shared" si="3"/>
        <v>#DIV/0!</v>
      </c>
      <c r="G120" s="94" t="e">
        <f t="shared" si="4"/>
        <v>#DIV/0!</v>
      </c>
      <c r="H120" s="95">
        <f t="shared" si="5"/>
        <v>0</v>
      </c>
    </row>
    <row r="121" spans="1:8" hidden="1" x14ac:dyDescent="0.3">
      <c r="A121" s="63" t="s">
        <v>125</v>
      </c>
      <c r="B121" s="7" t="s">
        <v>24</v>
      </c>
      <c r="C121" s="74" t="s">
        <v>24</v>
      </c>
      <c r="D121" s="12">
        <v>112</v>
      </c>
      <c r="E121" s="36"/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126</v>
      </c>
      <c r="B122" s="7" t="s">
        <v>24</v>
      </c>
      <c r="C122" s="74" t="s">
        <v>24</v>
      </c>
      <c r="D122" s="12">
        <v>115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127</v>
      </c>
      <c r="B123" s="7" t="s">
        <v>24</v>
      </c>
      <c r="C123" s="74" t="s">
        <v>24</v>
      </c>
      <c r="D123" s="12">
        <v>118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128</v>
      </c>
      <c r="B124" s="7" t="s">
        <v>24</v>
      </c>
      <c r="C124" s="74" t="s">
        <v>24</v>
      </c>
      <c r="D124" s="12">
        <v>118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129</v>
      </c>
      <c r="B125" s="7" t="s">
        <v>24</v>
      </c>
      <c r="C125" s="74" t="s">
        <v>24</v>
      </c>
      <c r="D125" s="12">
        <v>118</v>
      </c>
      <c r="F125" s="93" t="e">
        <f t="shared" si="3"/>
        <v>#VALUE!</v>
      </c>
      <c r="G125" s="94" t="e">
        <f t="shared" si="4"/>
        <v>#VALUE!</v>
      </c>
      <c r="H125" s="95">
        <f t="shared" si="5"/>
        <v>0</v>
      </c>
    </row>
    <row r="126" spans="1:8" hidden="1" x14ac:dyDescent="0.3">
      <c r="A126" s="63" t="s">
        <v>252</v>
      </c>
      <c r="B126" s="7"/>
      <c r="C126" s="74"/>
      <c r="D126" s="12">
        <v>118</v>
      </c>
      <c r="F126" s="93" t="e">
        <f t="shared" si="3"/>
        <v>#DIV/0!</v>
      </c>
      <c r="G126" s="94" t="e">
        <f t="shared" si="4"/>
        <v>#DIV/0!</v>
      </c>
      <c r="H126" s="95">
        <f t="shared" si="5"/>
        <v>0</v>
      </c>
    </row>
    <row r="127" spans="1:8" x14ac:dyDescent="0.3">
      <c r="A127" s="63" t="s">
        <v>130</v>
      </c>
      <c r="B127" s="7" t="s">
        <v>24</v>
      </c>
      <c r="C127" s="74" t="s">
        <v>24</v>
      </c>
      <c r="D127" s="12">
        <v>119</v>
      </c>
      <c r="E127" s="36">
        <v>1000</v>
      </c>
      <c r="F127" s="93" t="e">
        <f t="shared" si="3"/>
        <v>#VALUE!</v>
      </c>
      <c r="G127" s="94" t="e">
        <f t="shared" si="4"/>
        <v>#VALUE!</v>
      </c>
      <c r="H127" s="95">
        <f t="shared" si="5"/>
        <v>8.4033613445378155</v>
      </c>
    </row>
    <row r="128" spans="1:8" hidden="1" x14ac:dyDescent="0.3">
      <c r="A128" s="63" t="s">
        <v>131</v>
      </c>
      <c r="B128" s="7" t="s">
        <v>24</v>
      </c>
      <c r="C128" s="74" t="s">
        <v>24</v>
      </c>
      <c r="D128" s="12">
        <v>106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132</v>
      </c>
      <c r="B129" s="7" t="s">
        <v>24</v>
      </c>
      <c r="C129" s="74" t="s">
        <v>24</v>
      </c>
      <c r="D129" s="12">
        <v>114</v>
      </c>
      <c r="F129" s="7" t="e">
        <f t="shared" si="3"/>
        <v>#VALUE!</v>
      </c>
      <c r="G129" s="74" t="e">
        <f t="shared" si="4"/>
        <v>#VALUE!</v>
      </c>
      <c r="H129" s="12">
        <f t="shared" si="5"/>
        <v>0</v>
      </c>
    </row>
    <row r="130" spans="1:8" x14ac:dyDescent="0.3">
      <c r="A130" s="63" t="s">
        <v>133</v>
      </c>
      <c r="B130" s="7" t="s">
        <v>24</v>
      </c>
      <c r="C130" s="74" t="s">
        <v>24</v>
      </c>
      <c r="D130" s="12">
        <v>115</v>
      </c>
      <c r="E130" s="36">
        <v>11000</v>
      </c>
      <c r="F130" s="7" t="e">
        <f t="shared" si="3"/>
        <v>#VALUE!</v>
      </c>
      <c r="G130" s="74" t="e">
        <f t="shared" si="4"/>
        <v>#VALUE!</v>
      </c>
      <c r="H130" s="95">
        <f t="shared" si="5"/>
        <v>95.652173913043484</v>
      </c>
    </row>
    <row r="131" spans="1:8" hidden="1" x14ac:dyDescent="0.3">
      <c r="A131" s="63" t="s">
        <v>134</v>
      </c>
      <c r="B131" s="7" t="s">
        <v>24</v>
      </c>
      <c r="C131" s="74" t="s">
        <v>24</v>
      </c>
      <c r="D131" s="12">
        <v>119</v>
      </c>
      <c r="E131" s="36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135</v>
      </c>
      <c r="B132" s="7" t="s">
        <v>24</v>
      </c>
      <c r="C132" s="74" t="s">
        <v>24</v>
      </c>
      <c r="D132" s="12">
        <v>147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136</v>
      </c>
      <c r="B133" s="7" t="s">
        <v>24</v>
      </c>
      <c r="C133" s="74" t="s">
        <v>24</v>
      </c>
      <c r="D133" s="12">
        <v>164</v>
      </c>
      <c r="E133" s="36"/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137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138</v>
      </c>
      <c r="B135" s="7" t="s">
        <v>24</v>
      </c>
      <c r="C135" s="94">
        <v>155</v>
      </c>
      <c r="D135" s="12">
        <v>146</v>
      </c>
      <c r="F135" s="93" t="e">
        <f t="shared" si="3"/>
        <v>#VALUE!</v>
      </c>
      <c r="G135" s="94">
        <f t="shared" si="4"/>
        <v>0</v>
      </c>
      <c r="H135" s="95">
        <f t="shared" si="5"/>
        <v>0</v>
      </c>
    </row>
    <row r="136" spans="1:8" x14ac:dyDescent="0.3">
      <c r="A136" s="63" t="s">
        <v>139</v>
      </c>
      <c r="B136" s="7" t="s">
        <v>24</v>
      </c>
      <c r="C136" s="74" t="s">
        <v>24</v>
      </c>
      <c r="D136" s="12">
        <v>104</v>
      </c>
      <c r="E136" s="36">
        <v>4000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38.46153846153846</v>
      </c>
    </row>
    <row r="137" spans="1:8" x14ac:dyDescent="0.3">
      <c r="A137" s="63" t="s">
        <v>140</v>
      </c>
      <c r="B137" s="7" t="s">
        <v>24</v>
      </c>
      <c r="C137" s="74" t="s">
        <v>24</v>
      </c>
      <c r="D137" s="12">
        <v>138</v>
      </c>
      <c r="E137" s="36">
        <v>8000</v>
      </c>
      <c r="F137" s="93" t="e">
        <f t="shared" si="3"/>
        <v>#VALUE!</v>
      </c>
      <c r="G137" s="94" t="e">
        <f t="shared" si="4"/>
        <v>#VALUE!</v>
      </c>
      <c r="H137" s="95">
        <f t="shared" si="5"/>
        <v>57.971014492753625</v>
      </c>
    </row>
    <row r="138" spans="1:8" hidden="1" x14ac:dyDescent="0.3">
      <c r="A138" s="63" t="s">
        <v>141</v>
      </c>
      <c r="B138" s="7" t="s">
        <v>24</v>
      </c>
      <c r="C138" s="74" t="s">
        <v>24</v>
      </c>
      <c r="D138" s="12">
        <v>177</v>
      </c>
      <c r="F138" s="93" t="e">
        <f t="shared" si="3"/>
        <v>#VALUE!</v>
      </c>
      <c r="G138" s="94" t="e">
        <f t="shared" si="4"/>
        <v>#VALUE!</v>
      </c>
      <c r="H138" s="95">
        <f t="shared" si="5"/>
        <v>0</v>
      </c>
    </row>
    <row r="139" spans="1:8" hidden="1" x14ac:dyDescent="0.3">
      <c r="A139" s="63" t="s">
        <v>142</v>
      </c>
      <c r="B139" s="7" t="s">
        <v>24</v>
      </c>
      <c r="C139" s="74" t="s">
        <v>24</v>
      </c>
      <c r="D139" s="12">
        <v>161</v>
      </c>
      <c r="E139" s="36"/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x14ac:dyDescent="0.3">
      <c r="A140" s="63" t="s">
        <v>143</v>
      </c>
      <c r="B140" s="7">
        <v>781</v>
      </c>
      <c r="C140" s="74" t="s">
        <v>24</v>
      </c>
      <c r="D140" s="12">
        <v>143</v>
      </c>
      <c r="E140" s="36">
        <v>11000</v>
      </c>
      <c r="F140" s="93">
        <f t="shared" si="3"/>
        <v>14.084507042253522</v>
      </c>
      <c r="G140" s="94" t="e">
        <f t="shared" si="4"/>
        <v>#VALUE!</v>
      </c>
      <c r="H140" s="95">
        <f t="shared" si="5"/>
        <v>76.92307692307692</v>
      </c>
    </row>
    <row r="141" spans="1:8" hidden="1" x14ac:dyDescent="0.3">
      <c r="A141" s="63" t="s">
        <v>144</v>
      </c>
      <c r="B141" s="7" t="s">
        <v>24</v>
      </c>
      <c r="C141" s="74" t="s">
        <v>24</v>
      </c>
      <c r="D141" s="12">
        <v>134</v>
      </c>
      <c r="F141" s="7" t="e">
        <f t="shared" si="3"/>
        <v>#VALUE!</v>
      </c>
      <c r="G141" s="74" t="e">
        <f t="shared" si="4"/>
        <v>#VALUE!</v>
      </c>
      <c r="H141" s="12">
        <f t="shared" si="5"/>
        <v>0</v>
      </c>
    </row>
    <row r="142" spans="1:8" hidden="1" x14ac:dyDescent="0.3">
      <c r="A142" s="63" t="s">
        <v>145</v>
      </c>
      <c r="B142" s="7" t="s">
        <v>24</v>
      </c>
      <c r="C142" s="74" t="s">
        <v>24</v>
      </c>
      <c r="D142" s="12">
        <v>155</v>
      </c>
      <c r="E142" s="36"/>
      <c r="F142" s="93" t="e">
        <f t="shared" si="3"/>
        <v>#VALUE!</v>
      </c>
      <c r="G142" s="94" t="e">
        <f t="shared" si="4"/>
        <v>#VALUE!</v>
      </c>
      <c r="H142" s="95">
        <f t="shared" si="5"/>
        <v>0</v>
      </c>
    </row>
    <row r="143" spans="1:8" x14ac:dyDescent="0.3">
      <c r="A143" s="63" t="s">
        <v>146</v>
      </c>
      <c r="B143" s="7" t="s">
        <v>24</v>
      </c>
      <c r="C143" s="74" t="s">
        <v>24</v>
      </c>
      <c r="D143" s="12">
        <v>138</v>
      </c>
      <c r="E143" s="36">
        <v>1500</v>
      </c>
      <c r="F143" s="7" t="e">
        <f t="shared" si="3"/>
        <v>#VALUE!</v>
      </c>
      <c r="G143" s="74" t="e">
        <f t="shared" si="4"/>
        <v>#VALUE!</v>
      </c>
      <c r="H143" s="95">
        <f t="shared" si="5"/>
        <v>10.869565217391305</v>
      </c>
    </row>
    <row r="144" spans="1:8" hidden="1" x14ac:dyDescent="0.3">
      <c r="A144" s="63" t="s">
        <v>147</v>
      </c>
      <c r="B144" s="7" t="s">
        <v>24</v>
      </c>
      <c r="C144" s="74" t="s">
        <v>24</v>
      </c>
      <c r="D144" s="12">
        <v>131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148</v>
      </c>
      <c r="B145" s="7">
        <v>781</v>
      </c>
      <c r="C145" s="74">
        <v>722</v>
      </c>
      <c r="D145" s="12"/>
      <c r="E145" s="36"/>
      <c r="F145" s="93">
        <f t="shared" si="3"/>
        <v>0</v>
      </c>
      <c r="G145" s="94">
        <f t="shared" si="4"/>
        <v>0</v>
      </c>
      <c r="H145" s="95" t="e">
        <f t="shared" si="5"/>
        <v>#DIV/0!</v>
      </c>
    </row>
    <row r="146" spans="1:8" hidden="1" x14ac:dyDescent="0.3">
      <c r="A146" s="63" t="s">
        <v>149</v>
      </c>
      <c r="B146" s="7" t="s">
        <v>24</v>
      </c>
      <c r="C146" s="74" t="s">
        <v>24</v>
      </c>
      <c r="D146" s="12">
        <v>136</v>
      </c>
      <c r="F146" s="7" t="e">
        <f t="shared" ref="F146:F189" si="6">E146/B146</f>
        <v>#VALUE!</v>
      </c>
      <c r="G146" s="74" t="e">
        <f t="shared" ref="G146:G190" si="7">E146/C146</f>
        <v>#VALUE!</v>
      </c>
      <c r="H146" s="12">
        <f t="shared" ref="H146:H189" si="8">E146/D146</f>
        <v>0</v>
      </c>
    </row>
    <row r="147" spans="1:8" hidden="1" x14ac:dyDescent="0.3">
      <c r="A147" s="63" t="s">
        <v>150</v>
      </c>
      <c r="B147" s="7" t="s">
        <v>24</v>
      </c>
      <c r="C147" s="74" t="s">
        <v>24</v>
      </c>
      <c r="D147" s="12">
        <v>136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x14ac:dyDescent="0.3">
      <c r="A148" s="63" t="s">
        <v>151</v>
      </c>
      <c r="B148" s="7" t="s">
        <v>24</v>
      </c>
      <c r="C148" s="74" t="s">
        <v>24</v>
      </c>
      <c r="D148" s="12">
        <v>129</v>
      </c>
      <c r="E148" s="36">
        <v>14000</v>
      </c>
      <c r="F148" s="93" t="e">
        <f t="shared" si="6"/>
        <v>#VALUE!</v>
      </c>
      <c r="G148" s="94" t="e">
        <f t="shared" si="7"/>
        <v>#VALUE!</v>
      </c>
      <c r="H148" s="95">
        <f t="shared" si="8"/>
        <v>108.52713178294573</v>
      </c>
    </row>
    <row r="149" spans="1:8" x14ac:dyDescent="0.3">
      <c r="A149" s="63" t="s">
        <v>152</v>
      </c>
      <c r="B149" s="7" t="s">
        <v>24</v>
      </c>
      <c r="C149" s="74" t="s">
        <v>24</v>
      </c>
      <c r="D149" s="12">
        <v>101</v>
      </c>
      <c r="E149" s="22">
        <v>11000</v>
      </c>
      <c r="F149" s="7" t="e">
        <f t="shared" si="6"/>
        <v>#VALUE!</v>
      </c>
      <c r="G149" s="74" t="e">
        <f t="shared" si="7"/>
        <v>#VALUE!</v>
      </c>
      <c r="H149" s="12">
        <f t="shared" si="8"/>
        <v>108.91089108910892</v>
      </c>
    </row>
    <row r="150" spans="1:8" x14ac:dyDescent="0.3">
      <c r="A150" s="63" t="s">
        <v>153</v>
      </c>
      <c r="B150" s="7" t="s">
        <v>24</v>
      </c>
      <c r="C150" s="74" t="s">
        <v>24</v>
      </c>
      <c r="D150" s="12">
        <v>139</v>
      </c>
      <c r="E150" s="22">
        <v>11000</v>
      </c>
      <c r="F150" s="93" t="e">
        <f t="shared" si="6"/>
        <v>#VALUE!</v>
      </c>
      <c r="G150" s="94" t="e">
        <f t="shared" si="7"/>
        <v>#VALUE!</v>
      </c>
      <c r="H150" s="95">
        <f t="shared" si="8"/>
        <v>79.136690647482013</v>
      </c>
    </row>
    <row r="151" spans="1:8" hidden="1" x14ac:dyDescent="0.3">
      <c r="A151" s="63" t="s">
        <v>154</v>
      </c>
      <c r="B151" s="7">
        <v>550</v>
      </c>
      <c r="C151" s="74">
        <v>300</v>
      </c>
      <c r="D151" s="12">
        <v>161</v>
      </c>
      <c r="E151" s="36"/>
      <c r="F151" s="93">
        <f t="shared" si="6"/>
        <v>0</v>
      </c>
      <c r="G151" s="94">
        <f t="shared" si="7"/>
        <v>0</v>
      </c>
      <c r="H151" s="95">
        <f t="shared" si="8"/>
        <v>0</v>
      </c>
    </row>
    <row r="152" spans="1:8" x14ac:dyDescent="0.3">
      <c r="A152" s="63" t="s">
        <v>155</v>
      </c>
      <c r="B152" s="7">
        <v>600</v>
      </c>
      <c r="C152" s="74"/>
      <c r="D152" s="12">
        <v>161</v>
      </c>
      <c r="E152" s="36"/>
      <c r="F152" s="93">
        <f t="shared" si="6"/>
        <v>0</v>
      </c>
      <c r="G152" s="94" t="e">
        <f t="shared" si="7"/>
        <v>#DIV/0!</v>
      </c>
      <c r="H152" s="95">
        <f t="shared" si="8"/>
        <v>0</v>
      </c>
    </row>
    <row r="153" spans="1:8" x14ac:dyDescent="0.3">
      <c r="A153" s="63" t="s">
        <v>156</v>
      </c>
      <c r="B153" s="7" t="s">
        <v>24</v>
      </c>
      <c r="C153" s="74" t="s">
        <v>24</v>
      </c>
      <c r="D153" s="12">
        <v>161</v>
      </c>
      <c r="E153" s="22">
        <v>3500</v>
      </c>
      <c r="F153" s="7" t="e">
        <f t="shared" si="6"/>
        <v>#VALUE!</v>
      </c>
      <c r="G153" s="74" t="e">
        <f t="shared" si="7"/>
        <v>#VALUE!</v>
      </c>
      <c r="H153" s="12">
        <f t="shared" si="8"/>
        <v>21.739130434782609</v>
      </c>
    </row>
    <row r="154" spans="1:8" hidden="1" x14ac:dyDescent="0.3">
      <c r="A154" s="63" t="s">
        <v>257</v>
      </c>
      <c r="B154" s="7"/>
      <c r="C154" s="74"/>
      <c r="D154" s="35">
        <v>144</v>
      </c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157</v>
      </c>
      <c r="B155" s="7" t="s">
        <v>24</v>
      </c>
      <c r="C155" s="74" t="s">
        <v>24</v>
      </c>
      <c r="D155" s="12">
        <v>144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158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x14ac:dyDescent="0.3">
      <c r="A157" s="63" t="s">
        <v>159</v>
      </c>
      <c r="B157" s="93">
        <v>760</v>
      </c>
      <c r="C157" s="74" t="s">
        <v>24</v>
      </c>
      <c r="D157" s="12">
        <v>135</v>
      </c>
      <c r="E157" s="36">
        <v>100000</v>
      </c>
      <c r="F157" s="93">
        <f t="shared" si="6"/>
        <v>131.57894736842104</v>
      </c>
      <c r="G157" s="94" t="e">
        <f t="shared" si="7"/>
        <v>#VALUE!</v>
      </c>
      <c r="H157" s="95">
        <f t="shared" si="8"/>
        <v>740.74074074074076</v>
      </c>
    </row>
    <row r="158" spans="1:8" hidden="1" x14ac:dyDescent="0.3">
      <c r="A158" s="63" t="s">
        <v>160</v>
      </c>
      <c r="B158" s="7" t="s">
        <v>24</v>
      </c>
      <c r="C158" s="74">
        <v>143</v>
      </c>
      <c r="D158" s="12">
        <v>135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hidden="1" x14ac:dyDescent="0.3">
      <c r="A159" s="63" t="s">
        <v>161</v>
      </c>
      <c r="B159" s="7" t="s">
        <v>24</v>
      </c>
      <c r="C159" s="74" t="s">
        <v>24</v>
      </c>
      <c r="D159" s="12">
        <v>135</v>
      </c>
      <c r="F159" s="7" t="e">
        <f t="shared" si="6"/>
        <v>#VALUE!</v>
      </c>
      <c r="G159" s="74" t="e">
        <f t="shared" si="7"/>
        <v>#VALUE!</v>
      </c>
      <c r="H159" s="88">
        <f t="shared" si="8"/>
        <v>0</v>
      </c>
    </row>
    <row r="160" spans="1:8" hidden="1" x14ac:dyDescent="0.3">
      <c r="A160" s="63" t="s">
        <v>162</v>
      </c>
      <c r="B160" s="7"/>
      <c r="C160" s="74"/>
      <c r="D160" s="12">
        <v>146</v>
      </c>
      <c r="E160" s="36"/>
      <c r="F160" s="93" t="e">
        <f t="shared" si="6"/>
        <v>#DIV/0!</v>
      </c>
      <c r="G160" s="94" t="e">
        <f t="shared" si="7"/>
        <v>#DIV/0!</v>
      </c>
      <c r="H160" s="95">
        <f t="shared" si="8"/>
        <v>0</v>
      </c>
    </row>
    <row r="161" spans="1:8" hidden="1" x14ac:dyDescent="0.3">
      <c r="A161" s="63" t="s">
        <v>163</v>
      </c>
      <c r="B161" s="7" t="s">
        <v>24</v>
      </c>
      <c r="C161" s="74" t="s">
        <v>24</v>
      </c>
      <c r="D161" s="12">
        <v>135</v>
      </c>
      <c r="E161" s="36"/>
      <c r="F161" s="7" t="e">
        <f t="shared" si="6"/>
        <v>#VALUE!</v>
      </c>
      <c r="G161" s="74" t="e">
        <f t="shared" si="7"/>
        <v>#VALUE!</v>
      </c>
      <c r="H161" s="12">
        <f t="shared" si="8"/>
        <v>0</v>
      </c>
    </row>
    <row r="162" spans="1:8" hidden="1" x14ac:dyDescent="0.3">
      <c r="A162" s="63" t="s">
        <v>164</v>
      </c>
      <c r="B162" s="7" t="s">
        <v>24</v>
      </c>
      <c r="C162" s="74" t="s">
        <v>24</v>
      </c>
      <c r="D162" s="12">
        <v>155</v>
      </c>
      <c r="F162" s="93" t="e">
        <f t="shared" si="6"/>
        <v>#VALUE!</v>
      </c>
      <c r="G162" s="94" t="e">
        <f t="shared" si="7"/>
        <v>#VALUE!</v>
      </c>
      <c r="H162" s="95">
        <f t="shared" si="8"/>
        <v>0</v>
      </c>
    </row>
    <row r="163" spans="1:8" hidden="1" x14ac:dyDescent="0.3">
      <c r="A163" s="63" t="s">
        <v>165</v>
      </c>
      <c r="B163" s="7" t="s">
        <v>24</v>
      </c>
      <c r="C163" s="74" t="s">
        <v>24</v>
      </c>
      <c r="D163" s="12">
        <v>155</v>
      </c>
      <c r="F163" s="93" t="e">
        <f t="shared" si="6"/>
        <v>#VALUE!</v>
      </c>
      <c r="G163" s="94" t="e">
        <f t="shared" si="7"/>
        <v>#VALUE!</v>
      </c>
      <c r="H163" s="95">
        <f t="shared" si="8"/>
        <v>0</v>
      </c>
    </row>
    <row r="164" spans="1:8" hidden="1" x14ac:dyDescent="0.3">
      <c r="A164" s="63" t="s">
        <v>166</v>
      </c>
      <c r="B164" s="7" t="s">
        <v>24</v>
      </c>
      <c r="C164" s="74" t="s">
        <v>24</v>
      </c>
      <c r="D164" s="12">
        <v>155</v>
      </c>
      <c r="E164" s="36"/>
      <c r="F164" s="93" t="e">
        <f t="shared" si="6"/>
        <v>#VALUE!</v>
      </c>
      <c r="G164" s="94" t="e">
        <f t="shared" si="7"/>
        <v>#VALUE!</v>
      </c>
      <c r="H164" s="95">
        <f t="shared" si="8"/>
        <v>0</v>
      </c>
    </row>
    <row r="165" spans="1:8" x14ac:dyDescent="0.3">
      <c r="A165" s="63" t="s">
        <v>167</v>
      </c>
      <c r="B165" s="7" t="s">
        <v>24</v>
      </c>
      <c r="C165" s="74">
        <v>139</v>
      </c>
      <c r="D165" s="12">
        <v>105</v>
      </c>
      <c r="E165" s="22">
        <v>11000</v>
      </c>
      <c r="F165" s="93" t="e">
        <f t="shared" si="6"/>
        <v>#VALUE!</v>
      </c>
      <c r="G165" s="94">
        <f t="shared" si="7"/>
        <v>79.136690647482013</v>
      </c>
      <c r="H165" s="95">
        <f t="shared" si="8"/>
        <v>104.76190476190476</v>
      </c>
    </row>
    <row r="166" spans="1:8" hidden="1" x14ac:dyDescent="0.3">
      <c r="A166" s="63" t="s">
        <v>168</v>
      </c>
      <c r="B166" s="7" t="s">
        <v>24</v>
      </c>
      <c r="C166" s="74" t="s">
        <v>24</v>
      </c>
      <c r="D166" s="12">
        <v>105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169</v>
      </c>
      <c r="B167" s="7" t="s">
        <v>24</v>
      </c>
      <c r="C167" s="74">
        <v>204</v>
      </c>
      <c r="D167" s="12" t="s">
        <v>24</v>
      </c>
      <c r="F167" s="7" t="e">
        <f t="shared" si="6"/>
        <v>#VALUE!</v>
      </c>
      <c r="G167" s="74">
        <f t="shared" si="7"/>
        <v>0</v>
      </c>
      <c r="H167" s="12" t="e">
        <f t="shared" si="8"/>
        <v>#VALUE!</v>
      </c>
    </row>
    <row r="168" spans="1:8" hidden="1" x14ac:dyDescent="0.3">
      <c r="A168" s="63" t="s">
        <v>170</v>
      </c>
      <c r="B168" s="7">
        <v>195</v>
      </c>
      <c r="C168" s="74" t="s">
        <v>24</v>
      </c>
      <c r="D168" s="12" t="s">
        <v>24</v>
      </c>
      <c r="F168" s="7">
        <f t="shared" si="6"/>
        <v>0</v>
      </c>
      <c r="G168" s="74" t="e">
        <f t="shared" si="7"/>
        <v>#VALUE!</v>
      </c>
      <c r="H168" s="12" t="e">
        <f t="shared" si="8"/>
        <v>#VALUE!</v>
      </c>
    </row>
    <row r="169" spans="1:8" hidden="1" x14ac:dyDescent="0.3">
      <c r="A169" s="63" t="s">
        <v>171</v>
      </c>
      <c r="B169" s="7" t="s">
        <v>24</v>
      </c>
      <c r="C169" s="74">
        <v>251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172</v>
      </c>
      <c r="B170" s="7">
        <v>173</v>
      </c>
      <c r="C170" s="74">
        <v>208</v>
      </c>
      <c r="D170" s="12">
        <v>164</v>
      </c>
      <c r="F170" s="7">
        <f t="shared" si="6"/>
        <v>0</v>
      </c>
      <c r="G170" s="74">
        <f t="shared" si="7"/>
        <v>0</v>
      </c>
      <c r="H170" s="12">
        <f t="shared" si="8"/>
        <v>0</v>
      </c>
    </row>
    <row r="171" spans="1:8" hidden="1" x14ac:dyDescent="0.3">
      <c r="A171" s="63" t="s">
        <v>173</v>
      </c>
      <c r="B171" s="7">
        <v>840</v>
      </c>
      <c r="C171" s="74"/>
      <c r="D171" s="12"/>
      <c r="E171" s="36"/>
      <c r="F171" s="93">
        <f t="shared" si="6"/>
        <v>0</v>
      </c>
      <c r="G171" s="94" t="e">
        <f t="shared" si="7"/>
        <v>#DIV/0!</v>
      </c>
      <c r="H171" s="95" t="e">
        <f t="shared" si="8"/>
        <v>#DIV/0!</v>
      </c>
    </row>
    <row r="172" spans="1:8" hidden="1" x14ac:dyDescent="0.3">
      <c r="A172" s="63" t="s">
        <v>174</v>
      </c>
      <c r="B172" s="7" t="s">
        <v>24</v>
      </c>
      <c r="C172" s="74">
        <v>228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175</v>
      </c>
      <c r="B173" s="7">
        <v>2300</v>
      </c>
      <c r="C173" s="74" t="s">
        <v>24</v>
      </c>
      <c r="D173" s="12" t="s">
        <v>24</v>
      </c>
      <c r="E173" s="36"/>
      <c r="F173" s="93">
        <f t="shared" si="6"/>
        <v>0</v>
      </c>
      <c r="G173" s="94" t="e">
        <f t="shared" si="7"/>
        <v>#VALUE!</v>
      </c>
      <c r="H173" s="95" t="e">
        <f t="shared" si="8"/>
        <v>#VALUE!</v>
      </c>
    </row>
    <row r="174" spans="1:8" hidden="1" x14ac:dyDescent="0.3">
      <c r="A174" s="63" t="s">
        <v>176</v>
      </c>
      <c r="B174" s="7">
        <v>229</v>
      </c>
      <c r="C174" s="74">
        <v>219</v>
      </c>
      <c r="D174" s="12" t="s">
        <v>24</v>
      </c>
      <c r="F174" s="93">
        <f t="shared" si="6"/>
        <v>0</v>
      </c>
      <c r="G174" s="94">
        <f t="shared" si="7"/>
        <v>0</v>
      </c>
      <c r="H174" s="95" t="e">
        <f t="shared" si="8"/>
        <v>#VALUE!</v>
      </c>
    </row>
    <row r="175" spans="1:8" hidden="1" x14ac:dyDescent="0.3">
      <c r="A175" s="63" t="s">
        <v>177</v>
      </c>
      <c r="B175" s="7">
        <v>186</v>
      </c>
      <c r="C175" s="74">
        <v>204</v>
      </c>
      <c r="D175" s="12">
        <v>179</v>
      </c>
      <c r="E175" s="36"/>
      <c r="F175" s="7">
        <f t="shared" si="6"/>
        <v>0</v>
      </c>
      <c r="G175" s="74">
        <f t="shared" si="7"/>
        <v>0</v>
      </c>
      <c r="H175" s="95">
        <f t="shared" si="8"/>
        <v>0</v>
      </c>
    </row>
    <row r="176" spans="1:8" hidden="1" x14ac:dyDescent="0.3">
      <c r="A176" s="63" t="s">
        <v>178</v>
      </c>
      <c r="B176" s="7" t="s">
        <v>24</v>
      </c>
      <c r="C176" s="74">
        <v>150</v>
      </c>
      <c r="D176" s="12" t="s">
        <v>24</v>
      </c>
      <c r="E176" s="36"/>
      <c r="F176" s="93" t="e">
        <f t="shared" si="6"/>
        <v>#VALUE!</v>
      </c>
      <c r="G176" s="94">
        <f t="shared" si="7"/>
        <v>0</v>
      </c>
      <c r="H176" s="95" t="e">
        <f t="shared" si="8"/>
        <v>#VALUE!</v>
      </c>
    </row>
    <row r="177" spans="1:8" hidden="1" x14ac:dyDescent="0.3">
      <c r="A177" s="63" t="s">
        <v>179</v>
      </c>
      <c r="B177" s="7" t="s">
        <v>24</v>
      </c>
      <c r="C177" s="74">
        <v>116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180</v>
      </c>
      <c r="B178" s="7" t="s">
        <v>24</v>
      </c>
      <c r="C178" s="74" t="s">
        <v>24</v>
      </c>
      <c r="D178" s="12">
        <v>112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181</v>
      </c>
      <c r="B179" s="7" t="s">
        <v>24</v>
      </c>
      <c r="C179" s="74" t="s">
        <v>24</v>
      </c>
      <c r="D179" s="12">
        <v>81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182</v>
      </c>
      <c r="B180" s="7" t="s">
        <v>24</v>
      </c>
      <c r="C180" s="74" t="s">
        <v>24</v>
      </c>
      <c r="D180" s="12">
        <v>112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183</v>
      </c>
      <c r="B181" s="7" t="s">
        <v>24</v>
      </c>
      <c r="C181" s="74" t="s">
        <v>24</v>
      </c>
      <c r="D181" s="12">
        <v>81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184</v>
      </c>
      <c r="B182" s="7" t="s">
        <v>24</v>
      </c>
      <c r="C182" s="74" t="s">
        <v>24</v>
      </c>
      <c r="D182" s="12">
        <v>121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185</v>
      </c>
      <c r="B183" s="7" t="s">
        <v>24</v>
      </c>
      <c r="C183" s="74">
        <v>151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A184" s="63" t="s">
        <v>186</v>
      </c>
      <c r="B184" s="7" t="s">
        <v>24</v>
      </c>
      <c r="C184" s="74">
        <v>96</v>
      </c>
      <c r="D184" s="12" t="s">
        <v>24</v>
      </c>
      <c r="F184" s="7" t="e">
        <f t="shared" si="6"/>
        <v>#VALUE!</v>
      </c>
      <c r="G184" s="74">
        <f t="shared" si="7"/>
        <v>0</v>
      </c>
      <c r="H184" s="12" t="e">
        <f t="shared" si="8"/>
        <v>#VALUE!</v>
      </c>
    </row>
    <row r="185" spans="1:8" hidden="1" x14ac:dyDescent="0.3">
      <c r="A185" s="63" t="s">
        <v>187</v>
      </c>
      <c r="B185" s="7" t="s">
        <v>24</v>
      </c>
      <c r="C185" s="74" t="s">
        <v>24</v>
      </c>
      <c r="D185" s="12">
        <v>99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188</v>
      </c>
      <c r="B186" s="7" t="s">
        <v>24</v>
      </c>
      <c r="C186" s="74" t="s">
        <v>24</v>
      </c>
      <c r="D186" s="12">
        <v>84</v>
      </c>
      <c r="F186" s="7" t="e">
        <f t="shared" si="6"/>
        <v>#VALUE!</v>
      </c>
      <c r="G186" s="74" t="e">
        <f t="shared" si="7"/>
        <v>#VALUE!</v>
      </c>
      <c r="H186" s="12">
        <f t="shared" si="8"/>
        <v>0</v>
      </c>
    </row>
    <row r="187" spans="1:8" hidden="1" x14ac:dyDescent="0.3">
      <c r="A187" s="63" t="s">
        <v>189</v>
      </c>
      <c r="B187" s="7" t="s">
        <v>24</v>
      </c>
      <c r="C187" s="74">
        <v>117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189</v>
      </c>
      <c r="B188" s="7" t="s">
        <v>24</v>
      </c>
      <c r="C188" s="74">
        <v>76</v>
      </c>
      <c r="D188" s="12" t="s">
        <v>24</v>
      </c>
      <c r="F188" s="7" t="e">
        <f t="shared" si="6"/>
        <v>#VALUE!</v>
      </c>
      <c r="G188" s="74">
        <f t="shared" si="7"/>
        <v>0</v>
      </c>
      <c r="H188" s="12" t="e">
        <f t="shared" si="8"/>
        <v>#VALUE!</v>
      </c>
    </row>
    <row r="189" spans="1:8" hidden="1" x14ac:dyDescent="0.3">
      <c r="A189" s="63" t="s">
        <v>189</v>
      </c>
      <c r="B189" s="7" t="s">
        <v>24</v>
      </c>
      <c r="C189" s="74">
        <v>43</v>
      </c>
      <c r="D189" s="12" t="s">
        <v>24</v>
      </c>
      <c r="F189" s="7" t="e">
        <f t="shared" si="6"/>
        <v>#VALUE!</v>
      </c>
      <c r="G189" s="74">
        <f t="shared" si="7"/>
        <v>0</v>
      </c>
      <c r="H189" s="12" t="e">
        <f t="shared" si="8"/>
        <v>#VALUE!</v>
      </c>
    </row>
    <row r="190" spans="1:8" hidden="1" x14ac:dyDescent="0.3">
      <c r="C190" s="123"/>
      <c r="G190" s="32" t="e">
        <f t="shared" si="7"/>
        <v>#DIV/0!</v>
      </c>
    </row>
    <row r="201" spans="1:10" s="32" customFormat="1" x14ac:dyDescent="0.3">
      <c r="A201" s="63"/>
      <c r="E201" s="22"/>
      <c r="I201"/>
      <c r="J201"/>
    </row>
    <row r="202" spans="1:10" s="32" customFormat="1" x14ac:dyDescent="0.3">
      <c r="A202" s="63"/>
      <c r="E202" s="22"/>
      <c r="I202"/>
      <c r="J202"/>
    </row>
    <row r="203" spans="1:10" s="32" customFormat="1" x14ac:dyDescent="0.3">
      <c r="A203" s="63"/>
      <c r="E203" s="22"/>
      <c r="I203"/>
      <c r="J203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</sheetData>
  <autoFilter ref="A10:H190" xr:uid="{8FB5E5C6-4CBD-465A-86B6-71AD77822812}">
    <filterColumn colId="0">
      <filters>
        <filter val="H-C-6"/>
        <filter val="H-C-7"/>
        <filter val="H-HC-2-0-H"/>
        <filter val="H-HC-3"/>
        <filter val="H-HC-5"/>
        <filter val="H-M-1"/>
        <filter val="H-M-3 ( Maq)"/>
        <filter val="H-MB-506N-A"/>
        <filter val="H-MB-9"/>
        <filter val="H-ML-10"/>
        <filter val="H-ML-15"/>
        <filter val="H-ML-16"/>
        <filter val="H-ML-18"/>
        <filter val="H-ML-20"/>
        <filter val="H-ML-4"/>
        <filter val="H-ML-5"/>
        <filter val="H-ML-6"/>
        <filter val="H-ML-7-5"/>
        <filter val="H-ML-7-9"/>
        <filter val="H-ML-8"/>
        <filter val="H-ML-9"/>
      </filters>
    </filterColumn>
    <sortState xmlns:xlrd2="http://schemas.microsoft.com/office/spreadsheetml/2017/richdata2" ref="A18:H165">
      <sortCondition ref="A10:A190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3F51-E814-42B3-90DF-0174B919B943}">
  <sheetPr filterMode="1"/>
  <dimension ref="A1:J207"/>
  <sheetViews>
    <sheetView topLeftCell="A39" zoomScaleNormal="100" workbookViewId="0">
      <selection activeCell="J7" sqref="J7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G33+G39+G49+G52+G62+G65+G66+F68+F98+H110+H119+H148+F157+H165</f>
        <v>1252.5003118916654</v>
      </c>
      <c r="G4" s="166"/>
      <c r="H4" s="167"/>
      <c r="J4" s="139"/>
    </row>
    <row r="5" spans="1:10" ht="21" x14ac:dyDescent="0.35">
      <c r="A5" s="141">
        <v>2</v>
      </c>
      <c r="B5" s="140">
        <v>7</v>
      </c>
      <c r="C5" s="148">
        <v>7.5</v>
      </c>
      <c r="D5" s="146">
        <v>5</v>
      </c>
      <c r="E5" s="144">
        <f>B5*C5*D5</f>
        <v>262.5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1367.5</v>
      </c>
      <c r="F6" s="98"/>
      <c r="G6" s="104">
        <f>F4-E6</f>
        <v>-114.99968810833457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1000</v>
      </c>
      <c r="F33" s="93">
        <f t="shared" si="0"/>
        <v>3.3898305084745761</v>
      </c>
      <c r="G33" s="86">
        <f t="shared" si="1"/>
        <v>3.0395136778115504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36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>
        <v>1600</v>
      </c>
      <c r="F49" s="7" t="e">
        <f t="shared" si="0"/>
        <v>#VALUE!</v>
      </c>
      <c r="G49" s="74">
        <f t="shared" si="1"/>
        <v>7.6923076923076925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6000</v>
      </c>
      <c r="F52" s="93" t="e">
        <f t="shared" si="0"/>
        <v>#VALUE!</v>
      </c>
      <c r="G52" s="94">
        <f t="shared" si="1"/>
        <v>42.25352112676056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/>
      <c r="G61" s="94">
        <f t="shared" si="1"/>
        <v>0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70000</v>
      </c>
      <c r="F62" s="93" t="e">
        <f t="shared" si="0"/>
        <v>#DIV/0!</v>
      </c>
      <c r="G62" s="94">
        <f t="shared" si="1"/>
        <v>309.73451327433628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>
        <v>1000</v>
      </c>
      <c r="F65" s="7" t="e">
        <f t="shared" si="0"/>
        <v>#VALUE!</v>
      </c>
      <c r="G65" s="74">
        <f t="shared" si="1"/>
        <v>4.0816326530612246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40000</v>
      </c>
      <c r="F68" s="7">
        <f t="shared" si="0"/>
        <v>16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5" si="3">E76/B76</f>
        <v>#VALUE!</v>
      </c>
      <c r="G76" s="94" t="e">
        <f t="shared" ref="G76:G145" si="4">E76/C76</f>
        <v>#VALUE!</v>
      </c>
      <c r="H76" s="95">
        <f t="shared" ref="H76:H145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256</v>
      </c>
      <c r="B110" s="7"/>
      <c r="C110" s="74"/>
      <c r="D110" s="35">
        <v>119</v>
      </c>
      <c r="E110" s="22">
        <v>3000</v>
      </c>
      <c r="F110" s="93" t="e">
        <f t="shared" si="3"/>
        <v>#DIV/0!</v>
      </c>
      <c r="G110" s="94" t="e">
        <f t="shared" si="4"/>
        <v>#DIV/0!</v>
      </c>
      <c r="H110" s="95">
        <f t="shared" si="5"/>
        <v>25.210084033613445</v>
      </c>
    </row>
    <row r="111" spans="1:8" hidden="1" x14ac:dyDescent="0.3">
      <c r="A111" s="63" t="s">
        <v>114</v>
      </c>
      <c r="B111" s="7" t="s">
        <v>24</v>
      </c>
      <c r="C111" s="74"/>
      <c r="D111" s="12">
        <v>147</v>
      </c>
      <c r="F111" s="7" t="e">
        <f t="shared" si="3"/>
        <v>#VALUE!</v>
      </c>
      <c r="G111" s="74" t="e">
        <f t="shared" si="4"/>
        <v>#DIV/0!</v>
      </c>
      <c r="H111" s="95">
        <f t="shared" si="5"/>
        <v>0</v>
      </c>
    </row>
    <row r="112" spans="1:8" hidden="1" x14ac:dyDescent="0.3">
      <c r="A112" s="63" t="s">
        <v>115</v>
      </c>
      <c r="B112" s="7" t="s">
        <v>24</v>
      </c>
      <c r="C112" s="74" t="s">
        <v>24</v>
      </c>
      <c r="D112" s="12">
        <v>141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116</v>
      </c>
      <c r="B113" s="7" t="s">
        <v>24</v>
      </c>
      <c r="C113" s="74" t="s">
        <v>24</v>
      </c>
      <c r="D113" s="12">
        <v>141</v>
      </c>
      <c r="F113" s="93" t="e">
        <f t="shared" si="3"/>
        <v>#VALUE!</v>
      </c>
      <c r="G113" s="94" t="e">
        <f t="shared" si="4"/>
        <v>#VALUE!</v>
      </c>
      <c r="H113" s="95">
        <f t="shared" si="5"/>
        <v>0</v>
      </c>
    </row>
    <row r="114" spans="1:8" hidden="1" x14ac:dyDescent="0.3">
      <c r="A114" s="63" t="s">
        <v>117</v>
      </c>
      <c r="B114" s="7" t="s">
        <v>24</v>
      </c>
      <c r="C114" s="74" t="s">
        <v>24</v>
      </c>
      <c r="D114" s="12">
        <v>143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118</v>
      </c>
      <c r="B115" s="93">
        <v>400</v>
      </c>
      <c r="C115" s="94" t="s">
        <v>24</v>
      </c>
      <c r="D115" s="95">
        <v>150</v>
      </c>
      <c r="E115" s="36"/>
      <c r="F115" s="93">
        <f t="shared" si="3"/>
        <v>0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119</v>
      </c>
      <c r="B116" s="7" t="s">
        <v>120</v>
      </c>
      <c r="C116" s="74" t="s">
        <v>24</v>
      </c>
      <c r="D116" s="12">
        <v>158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121</v>
      </c>
      <c r="B117" s="7" t="s">
        <v>24</v>
      </c>
      <c r="C117" s="74" t="s">
        <v>24</v>
      </c>
      <c r="D117" s="12">
        <v>149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122</v>
      </c>
      <c r="B118" s="7" t="s">
        <v>24</v>
      </c>
      <c r="C118" s="74" t="s">
        <v>24</v>
      </c>
      <c r="D118" s="12">
        <v>131</v>
      </c>
      <c r="F118" s="7" t="e">
        <f t="shared" si="3"/>
        <v>#VALUE!</v>
      </c>
      <c r="G118" s="74" t="e">
        <f t="shared" si="4"/>
        <v>#VALUE!</v>
      </c>
      <c r="H118" s="88">
        <f t="shared" si="5"/>
        <v>0</v>
      </c>
    </row>
    <row r="119" spans="1:8" x14ac:dyDescent="0.3">
      <c r="A119" s="63" t="s">
        <v>123</v>
      </c>
      <c r="B119" s="7" t="s">
        <v>24</v>
      </c>
      <c r="C119" s="74" t="s">
        <v>24</v>
      </c>
      <c r="D119" s="12">
        <v>131</v>
      </c>
      <c r="E119" s="36">
        <v>11000</v>
      </c>
      <c r="F119" s="7" t="e">
        <f t="shared" si="3"/>
        <v>#VALUE!</v>
      </c>
      <c r="G119" s="74" t="e">
        <f t="shared" si="4"/>
        <v>#VALUE!</v>
      </c>
      <c r="H119" s="88">
        <f t="shared" si="5"/>
        <v>83.969465648854964</v>
      </c>
    </row>
    <row r="120" spans="1:8" hidden="1" x14ac:dyDescent="0.3">
      <c r="A120" s="63" t="s">
        <v>124</v>
      </c>
      <c r="B120" s="7"/>
      <c r="C120" s="74"/>
      <c r="D120" s="12">
        <v>112</v>
      </c>
      <c r="E120" s="36"/>
      <c r="F120" s="93" t="e">
        <f t="shared" si="3"/>
        <v>#DIV/0!</v>
      </c>
      <c r="G120" s="94" t="e">
        <f t="shared" si="4"/>
        <v>#DIV/0!</v>
      </c>
      <c r="H120" s="95">
        <f t="shared" si="5"/>
        <v>0</v>
      </c>
    </row>
    <row r="121" spans="1:8" hidden="1" x14ac:dyDescent="0.3">
      <c r="A121" s="63" t="s">
        <v>125</v>
      </c>
      <c r="B121" s="7" t="s">
        <v>24</v>
      </c>
      <c r="C121" s="74" t="s">
        <v>24</v>
      </c>
      <c r="D121" s="12">
        <v>112</v>
      </c>
      <c r="E121" s="36"/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126</v>
      </c>
      <c r="B122" s="7" t="s">
        <v>24</v>
      </c>
      <c r="C122" s="74" t="s">
        <v>24</v>
      </c>
      <c r="D122" s="12">
        <v>115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127</v>
      </c>
      <c r="B123" s="7" t="s">
        <v>24</v>
      </c>
      <c r="C123" s="74" t="s">
        <v>24</v>
      </c>
      <c r="D123" s="12">
        <v>118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128</v>
      </c>
      <c r="B124" s="7" t="s">
        <v>24</v>
      </c>
      <c r="C124" s="74" t="s">
        <v>24</v>
      </c>
      <c r="D124" s="12">
        <v>118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129</v>
      </c>
      <c r="B125" s="7" t="s">
        <v>24</v>
      </c>
      <c r="C125" s="74" t="s">
        <v>24</v>
      </c>
      <c r="D125" s="12">
        <v>118</v>
      </c>
      <c r="F125" s="93" t="e">
        <f t="shared" si="3"/>
        <v>#VALUE!</v>
      </c>
      <c r="G125" s="94" t="e">
        <f t="shared" si="4"/>
        <v>#VALUE!</v>
      </c>
      <c r="H125" s="95">
        <f t="shared" si="5"/>
        <v>0</v>
      </c>
    </row>
    <row r="126" spans="1:8" hidden="1" x14ac:dyDescent="0.3">
      <c r="A126" s="63" t="s">
        <v>252</v>
      </c>
      <c r="B126" s="7"/>
      <c r="C126" s="74"/>
      <c r="D126" s="12">
        <v>118</v>
      </c>
      <c r="F126" s="93" t="e">
        <f t="shared" si="3"/>
        <v>#DIV/0!</v>
      </c>
      <c r="G126" s="94" t="e">
        <f t="shared" si="4"/>
        <v>#DIV/0!</v>
      </c>
      <c r="H126" s="95">
        <f t="shared" si="5"/>
        <v>0</v>
      </c>
    </row>
    <row r="127" spans="1:8" hidden="1" x14ac:dyDescent="0.3">
      <c r="A127" s="63" t="s">
        <v>130</v>
      </c>
      <c r="B127" s="7" t="s">
        <v>24</v>
      </c>
      <c r="C127" s="74" t="s">
        <v>24</v>
      </c>
      <c r="D127" s="12">
        <v>119</v>
      </c>
      <c r="E127" s="36"/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131</v>
      </c>
      <c r="B128" s="7" t="s">
        <v>24</v>
      </c>
      <c r="C128" s="74" t="s">
        <v>24</v>
      </c>
      <c r="D128" s="12">
        <v>106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132</v>
      </c>
      <c r="B129" s="7" t="s">
        <v>24</v>
      </c>
      <c r="C129" s="74" t="s">
        <v>24</v>
      </c>
      <c r="D129" s="12">
        <v>114</v>
      </c>
      <c r="F129" s="7" t="e">
        <f t="shared" si="3"/>
        <v>#VALUE!</v>
      </c>
      <c r="G129" s="74" t="e">
        <f t="shared" si="4"/>
        <v>#VALUE!</v>
      </c>
      <c r="H129" s="12">
        <f t="shared" si="5"/>
        <v>0</v>
      </c>
    </row>
    <row r="130" spans="1:8" hidden="1" x14ac:dyDescent="0.3">
      <c r="A130" s="63" t="s">
        <v>133</v>
      </c>
      <c r="B130" s="7" t="s">
        <v>24</v>
      </c>
      <c r="C130" s="74" t="s">
        <v>24</v>
      </c>
      <c r="D130" s="12">
        <v>115</v>
      </c>
      <c r="E130" s="36"/>
      <c r="F130" s="7" t="e">
        <f t="shared" si="3"/>
        <v>#VALUE!</v>
      </c>
      <c r="G130" s="74" t="e">
        <f t="shared" si="4"/>
        <v>#VALUE!</v>
      </c>
      <c r="H130" s="95">
        <f t="shared" si="5"/>
        <v>0</v>
      </c>
    </row>
    <row r="131" spans="1:8" hidden="1" x14ac:dyDescent="0.3">
      <c r="A131" s="63" t="s">
        <v>134</v>
      </c>
      <c r="B131" s="7" t="s">
        <v>24</v>
      </c>
      <c r="C131" s="74" t="s">
        <v>24</v>
      </c>
      <c r="D131" s="12">
        <v>119</v>
      </c>
      <c r="E131" s="36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135</v>
      </c>
      <c r="B132" s="7" t="s">
        <v>24</v>
      </c>
      <c r="C132" s="74" t="s">
        <v>24</v>
      </c>
      <c r="D132" s="12">
        <v>147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136</v>
      </c>
      <c r="B133" s="7" t="s">
        <v>24</v>
      </c>
      <c r="C133" s="74" t="s">
        <v>24</v>
      </c>
      <c r="D133" s="12">
        <v>164</v>
      </c>
      <c r="E133" s="36"/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137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138</v>
      </c>
      <c r="B135" s="7" t="s">
        <v>24</v>
      </c>
      <c r="C135" s="94">
        <v>155</v>
      </c>
      <c r="D135" s="12">
        <v>146</v>
      </c>
      <c r="F135" s="93" t="e">
        <f t="shared" si="3"/>
        <v>#VALUE!</v>
      </c>
      <c r="G135" s="94">
        <f t="shared" si="4"/>
        <v>0</v>
      </c>
      <c r="H135" s="95">
        <f t="shared" si="5"/>
        <v>0</v>
      </c>
    </row>
    <row r="136" spans="1:8" hidden="1" x14ac:dyDescent="0.3">
      <c r="A136" s="63" t="s">
        <v>139</v>
      </c>
      <c r="B136" s="7" t="s">
        <v>24</v>
      </c>
      <c r="C136" s="74" t="s">
        <v>24</v>
      </c>
      <c r="D136" s="12">
        <v>104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140</v>
      </c>
      <c r="B137" s="7" t="s">
        <v>24</v>
      </c>
      <c r="C137" s="74" t="s">
        <v>24</v>
      </c>
      <c r="D137" s="12">
        <v>138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141</v>
      </c>
      <c r="B138" s="7" t="s">
        <v>24</v>
      </c>
      <c r="C138" s="74" t="s">
        <v>24</v>
      </c>
      <c r="D138" s="12">
        <v>177</v>
      </c>
      <c r="F138" s="93" t="e">
        <f t="shared" si="3"/>
        <v>#VALUE!</v>
      </c>
      <c r="G138" s="94" t="e">
        <f t="shared" si="4"/>
        <v>#VALUE!</v>
      </c>
      <c r="H138" s="95">
        <f t="shared" si="5"/>
        <v>0</v>
      </c>
    </row>
    <row r="139" spans="1:8" hidden="1" x14ac:dyDescent="0.3">
      <c r="A139" s="63" t="s">
        <v>142</v>
      </c>
      <c r="B139" s="7" t="s">
        <v>24</v>
      </c>
      <c r="C139" s="74" t="s">
        <v>24</v>
      </c>
      <c r="D139" s="12">
        <v>161</v>
      </c>
      <c r="E139" s="36"/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143</v>
      </c>
      <c r="B140" s="7">
        <v>781</v>
      </c>
      <c r="C140" s="74" t="s">
        <v>24</v>
      </c>
      <c r="D140" s="12">
        <v>143</v>
      </c>
      <c r="E140" s="36"/>
      <c r="F140" s="93">
        <f t="shared" si="3"/>
        <v>0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144</v>
      </c>
      <c r="B141" s="7" t="s">
        <v>24</v>
      </c>
      <c r="C141" s="74" t="s">
        <v>24</v>
      </c>
      <c r="D141" s="12">
        <v>134</v>
      </c>
      <c r="F141" s="7" t="e">
        <f t="shared" si="3"/>
        <v>#VALUE!</v>
      </c>
      <c r="G141" s="74" t="e">
        <f t="shared" si="4"/>
        <v>#VALUE!</v>
      </c>
      <c r="H141" s="12">
        <f t="shared" si="5"/>
        <v>0</v>
      </c>
    </row>
    <row r="142" spans="1:8" hidden="1" x14ac:dyDescent="0.3">
      <c r="A142" s="63" t="s">
        <v>145</v>
      </c>
      <c r="B142" s="7" t="s">
        <v>24</v>
      </c>
      <c r="C142" s="74" t="s">
        <v>24</v>
      </c>
      <c r="D142" s="12">
        <v>155</v>
      </c>
      <c r="E142" s="36"/>
      <c r="F142" s="93" t="e">
        <f t="shared" si="3"/>
        <v>#VALUE!</v>
      </c>
      <c r="G142" s="94" t="e">
        <f t="shared" si="4"/>
        <v>#VALUE!</v>
      </c>
      <c r="H142" s="95">
        <f t="shared" si="5"/>
        <v>0</v>
      </c>
    </row>
    <row r="143" spans="1:8" hidden="1" x14ac:dyDescent="0.3">
      <c r="A143" s="63" t="s">
        <v>146</v>
      </c>
      <c r="B143" s="7" t="s">
        <v>24</v>
      </c>
      <c r="C143" s="74" t="s">
        <v>24</v>
      </c>
      <c r="D143" s="12">
        <v>138</v>
      </c>
      <c r="E143" s="36"/>
      <c r="F143" s="7" t="e">
        <f t="shared" si="3"/>
        <v>#VALUE!</v>
      </c>
      <c r="G143" s="74" t="e">
        <f t="shared" si="4"/>
        <v>#VALUE!</v>
      </c>
      <c r="H143" s="95">
        <f t="shared" si="5"/>
        <v>0</v>
      </c>
    </row>
    <row r="144" spans="1:8" hidden="1" x14ac:dyDescent="0.3">
      <c r="A144" s="63" t="s">
        <v>147</v>
      </c>
      <c r="B144" s="7" t="s">
        <v>24</v>
      </c>
      <c r="C144" s="74" t="s">
        <v>24</v>
      </c>
      <c r="D144" s="12">
        <v>131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148</v>
      </c>
      <c r="B145" s="7">
        <v>781</v>
      </c>
      <c r="C145" s="74">
        <v>722</v>
      </c>
      <c r="D145" s="12"/>
      <c r="E145" s="36"/>
      <c r="F145" s="93">
        <f t="shared" si="3"/>
        <v>0</v>
      </c>
      <c r="G145" s="94">
        <f t="shared" si="4"/>
        <v>0</v>
      </c>
      <c r="H145" s="95" t="e">
        <f t="shared" si="5"/>
        <v>#DIV/0!</v>
      </c>
    </row>
    <row r="146" spans="1:8" hidden="1" x14ac:dyDescent="0.3">
      <c r="A146" s="63" t="s">
        <v>149</v>
      </c>
      <c r="B146" s="7" t="s">
        <v>24</v>
      </c>
      <c r="C146" s="74" t="s">
        <v>24</v>
      </c>
      <c r="D146" s="12">
        <v>136</v>
      </c>
      <c r="F146" s="7" t="e">
        <f t="shared" ref="F146:F189" si="6">E146/B146</f>
        <v>#VALUE!</v>
      </c>
      <c r="G146" s="74" t="e">
        <f t="shared" ref="G146:G190" si="7">E146/C146</f>
        <v>#VALUE!</v>
      </c>
      <c r="H146" s="12">
        <f t="shared" ref="H146:H189" si="8">E146/D146</f>
        <v>0</v>
      </c>
    </row>
    <row r="147" spans="1:8" hidden="1" x14ac:dyDescent="0.3">
      <c r="A147" s="63" t="s">
        <v>150</v>
      </c>
      <c r="B147" s="7" t="s">
        <v>24</v>
      </c>
      <c r="C147" s="74" t="s">
        <v>24</v>
      </c>
      <c r="D147" s="12">
        <v>136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x14ac:dyDescent="0.3">
      <c r="A148" s="63" t="s">
        <v>151</v>
      </c>
      <c r="B148" s="7" t="s">
        <v>24</v>
      </c>
      <c r="C148" s="74" t="s">
        <v>24</v>
      </c>
      <c r="D148" s="12">
        <v>129</v>
      </c>
      <c r="E148" s="36">
        <v>11000</v>
      </c>
      <c r="F148" s="93" t="e">
        <f t="shared" si="6"/>
        <v>#VALUE!</v>
      </c>
      <c r="G148" s="94" t="e">
        <f t="shared" si="7"/>
        <v>#VALUE!</v>
      </c>
      <c r="H148" s="95">
        <f t="shared" si="8"/>
        <v>85.271317829457359</v>
      </c>
    </row>
    <row r="149" spans="1:8" hidden="1" x14ac:dyDescent="0.3">
      <c r="A149" s="63" t="s">
        <v>152</v>
      </c>
      <c r="B149" s="7" t="s">
        <v>24</v>
      </c>
      <c r="C149" s="74" t="s">
        <v>24</v>
      </c>
      <c r="D149" s="12">
        <v>101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153</v>
      </c>
      <c r="B150" s="7" t="s">
        <v>24</v>
      </c>
      <c r="C150" s="74" t="s">
        <v>24</v>
      </c>
      <c r="D150" s="12">
        <v>139</v>
      </c>
      <c r="F150" s="93" t="e">
        <f t="shared" si="6"/>
        <v>#VALUE!</v>
      </c>
      <c r="G150" s="94" t="e">
        <f t="shared" si="7"/>
        <v>#VALUE!</v>
      </c>
      <c r="H150" s="95">
        <f t="shared" si="8"/>
        <v>0</v>
      </c>
    </row>
    <row r="151" spans="1:8" hidden="1" x14ac:dyDescent="0.3">
      <c r="A151" s="63" t="s">
        <v>154</v>
      </c>
      <c r="B151" s="7">
        <v>550</v>
      </c>
      <c r="C151" s="74">
        <v>300</v>
      </c>
      <c r="D151" s="12">
        <v>161</v>
      </c>
      <c r="E151" s="36"/>
      <c r="F151" s="93">
        <f t="shared" si="6"/>
        <v>0</v>
      </c>
      <c r="G151" s="94">
        <f t="shared" si="7"/>
        <v>0</v>
      </c>
      <c r="H151" s="95">
        <f t="shared" si="8"/>
        <v>0</v>
      </c>
    </row>
    <row r="152" spans="1:8" hidden="1" x14ac:dyDescent="0.3">
      <c r="A152" s="63" t="s">
        <v>155</v>
      </c>
      <c r="B152" s="7">
        <v>600</v>
      </c>
      <c r="C152" s="74"/>
      <c r="D152" s="12">
        <v>161</v>
      </c>
      <c r="E152" s="36"/>
      <c r="F152" s="93">
        <f t="shared" si="6"/>
        <v>0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156</v>
      </c>
      <c r="B153" s="7" t="s">
        <v>24</v>
      </c>
      <c r="C153" s="74" t="s">
        <v>24</v>
      </c>
      <c r="D153" s="12">
        <v>161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257</v>
      </c>
      <c r="B154" s="7"/>
      <c r="C154" s="74"/>
      <c r="D154" s="35">
        <v>144</v>
      </c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157</v>
      </c>
      <c r="B155" s="7" t="s">
        <v>24</v>
      </c>
      <c r="C155" s="74" t="s">
        <v>24</v>
      </c>
      <c r="D155" s="12">
        <v>144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158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x14ac:dyDescent="0.3">
      <c r="A157" s="63" t="s">
        <v>159</v>
      </c>
      <c r="B157" s="93">
        <v>760</v>
      </c>
      <c r="C157" s="74" t="s">
        <v>24</v>
      </c>
      <c r="D157" s="12">
        <v>135</v>
      </c>
      <c r="E157" s="36">
        <v>100000</v>
      </c>
      <c r="F157" s="93">
        <f t="shared" si="6"/>
        <v>131.57894736842104</v>
      </c>
      <c r="G157" s="94" t="e">
        <f t="shared" si="7"/>
        <v>#VALUE!</v>
      </c>
      <c r="H157" s="95">
        <f t="shared" si="8"/>
        <v>740.74074074074076</v>
      </c>
    </row>
    <row r="158" spans="1:8" hidden="1" x14ac:dyDescent="0.3">
      <c r="A158" s="63" t="s">
        <v>160</v>
      </c>
      <c r="B158" s="7" t="s">
        <v>24</v>
      </c>
      <c r="C158" s="74">
        <v>143</v>
      </c>
      <c r="D158" s="12">
        <v>135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hidden="1" x14ac:dyDescent="0.3">
      <c r="A159" s="63" t="s">
        <v>161</v>
      </c>
      <c r="B159" s="7" t="s">
        <v>24</v>
      </c>
      <c r="C159" s="74" t="s">
        <v>24</v>
      </c>
      <c r="D159" s="12">
        <v>135</v>
      </c>
      <c r="F159" s="7" t="e">
        <f t="shared" si="6"/>
        <v>#VALUE!</v>
      </c>
      <c r="G159" s="74" t="e">
        <f t="shared" si="7"/>
        <v>#VALUE!</v>
      </c>
      <c r="H159" s="88">
        <f t="shared" si="8"/>
        <v>0</v>
      </c>
    </row>
    <row r="160" spans="1:8" hidden="1" x14ac:dyDescent="0.3">
      <c r="A160" s="63" t="s">
        <v>162</v>
      </c>
      <c r="B160" s="7"/>
      <c r="C160" s="74"/>
      <c r="D160" s="12">
        <v>146</v>
      </c>
      <c r="E160" s="36"/>
      <c r="F160" s="93" t="e">
        <f t="shared" si="6"/>
        <v>#DIV/0!</v>
      </c>
      <c r="G160" s="94" t="e">
        <f t="shared" si="7"/>
        <v>#DIV/0!</v>
      </c>
      <c r="H160" s="95">
        <f t="shared" si="8"/>
        <v>0</v>
      </c>
    </row>
    <row r="161" spans="1:8" hidden="1" x14ac:dyDescent="0.3">
      <c r="A161" s="63" t="s">
        <v>163</v>
      </c>
      <c r="B161" s="7" t="s">
        <v>24</v>
      </c>
      <c r="C161" s="74" t="s">
        <v>24</v>
      </c>
      <c r="D161" s="12">
        <v>135</v>
      </c>
      <c r="E161" s="36"/>
      <c r="F161" s="7" t="e">
        <f t="shared" si="6"/>
        <v>#VALUE!</v>
      </c>
      <c r="G161" s="74" t="e">
        <f t="shared" si="7"/>
        <v>#VALUE!</v>
      </c>
      <c r="H161" s="12">
        <f t="shared" si="8"/>
        <v>0</v>
      </c>
    </row>
    <row r="162" spans="1:8" hidden="1" x14ac:dyDescent="0.3">
      <c r="A162" s="63" t="s">
        <v>164</v>
      </c>
      <c r="B162" s="7" t="s">
        <v>24</v>
      </c>
      <c r="C162" s="74" t="s">
        <v>24</v>
      </c>
      <c r="D162" s="12">
        <v>155</v>
      </c>
      <c r="F162" s="93" t="e">
        <f t="shared" si="6"/>
        <v>#VALUE!</v>
      </c>
      <c r="G162" s="94" t="e">
        <f t="shared" si="7"/>
        <v>#VALUE!</v>
      </c>
      <c r="H162" s="95">
        <f t="shared" si="8"/>
        <v>0</v>
      </c>
    </row>
    <row r="163" spans="1:8" hidden="1" x14ac:dyDescent="0.3">
      <c r="A163" s="63" t="s">
        <v>165</v>
      </c>
      <c r="B163" s="7" t="s">
        <v>24</v>
      </c>
      <c r="C163" s="74" t="s">
        <v>24</v>
      </c>
      <c r="D163" s="12">
        <v>155</v>
      </c>
      <c r="F163" s="93" t="e">
        <f t="shared" si="6"/>
        <v>#VALUE!</v>
      </c>
      <c r="G163" s="94" t="e">
        <f t="shared" si="7"/>
        <v>#VALUE!</v>
      </c>
      <c r="H163" s="95">
        <f t="shared" si="8"/>
        <v>0</v>
      </c>
    </row>
    <row r="164" spans="1:8" hidden="1" x14ac:dyDescent="0.3">
      <c r="A164" s="63" t="s">
        <v>166</v>
      </c>
      <c r="B164" s="7" t="s">
        <v>24</v>
      </c>
      <c r="C164" s="74" t="s">
        <v>24</v>
      </c>
      <c r="D164" s="12">
        <v>155</v>
      </c>
      <c r="E164" s="36"/>
      <c r="F164" s="93" t="e">
        <f t="shared" si="6"/>
        <v>#VALUE!</v>
      </c>
      <c r="G164" s="94" t="e">
        <f t="shared" si="7"/>
        <v>#VALUE!</v>
      </c>
      <c r="H164" s="95">
        <f t="shared" si="8"/>
        <v>0</v>
      </c>
    </row>
    <row r="165" spans="1:8" x14ac:dyDescent="0.3">
      <c r="A165" s="63" t="s">
        <v>167</v>
      </c>
      <c r="B165" s="7" t="s">
        <v>24</v>
      </c>
      <c r="C165" s="74">
        <v>139</v>
      </c>
      <c r="D165" s="12">
        <v>105</v>
      </c>
      <c r="E165" s="22">
        <v>11000</v>
      </c>
      <c r="F165" s="93" t="e">
        <f t="shared" si="6"/>
        <v>#VALUE!</v>
      </c>
      <c r="G165" s="94">
        <f t="shared" si="7"/>
        <v>79.136690647482013</v>
      </c>
      <c r="H165" s="95">
        <f t="shared" si="8"/>
        <v>104.76190476190476</v>
      </c>
    </row>
    <row r="166" spans="1:8" hidden="1" x14ac:dyDescent="0.3">
      <c r="A166" s="63" t="s">
        <v>168</v>
      </c>
      <c r="B166" s="7" t="s">
        <v>24</v>
      </c>
      <c r="C166" s="74" t="s">
        <v>24</v>
      </c>
      <c r="D166" s="12">
        <v>105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169</v>
      </c>
      <c r="B167" s="7" t="s">
        <v>24</v>
      </c>
      <c r="C167" s="74">
        <v>204</v>
      </c>
      <c r="D167" s="12" t="s">
        <v>24</v>
      </c>
      <c r="F167" s="7" t="e">
        <f t="shared" si="6"/>
        <v>#VALUE!</v>
      </c>
      <c r="G167" s="74">
        <f t="shared" si="7"/>
        <v>0</v>
      </c>
      <c r="H167" s="12" t="e">
        <f t="shared" si="8"/>
        <v>#VALUE!</v>
      </c>
    </row>
    <row r="168" spans="1:8" hidden="1" x14ac:dyDescent="0.3">
      <c r="A168" s="63" t="s">
        <v>170</v>
      </c>
      <c r="B168" s="7">
        <v>195</v>
      </c>
      <c r="C168" s="74" t="s">
        <v>24</v>
      </c>
      <c r="D168" s="12" t="s">
        <v>24</v>
      </c>
      <c r="F168" s="7">
        <f t="shared" si="6"/>
        <v>0</v>
      </c>
      <c r="G168" s="74" t="e">
        <f t="shared" si="7"/>
        <v>#VALUE!</v>
      </c>
      <c r="H168" s="12" t="e">
        <f t="shared" si="8"/>
        <v>#VALUE!</v>
      </c>
    </row>
    <row r="169" spans="1:8" hidden="1" x14ac:dyDescent="0.3">
      <c r="A169" s="63" t="s">
        <v>171</v>
      </c>
      <c r="B169" s="7" t="s">
        <v>24</v>
      </c>
      <c r="C169" s="74">
        <v>251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172</v>
      </c>
      <c r="B170" s="7">
        <v>173</v>
      </c>
      <c r="C170" s="74">
        <v>208</v>
      </c>
      <c r="D170" s="12">
        <v>164</v>
      </c>
      <c r="F170" s="7">
        <f t="shared" si="6"/>
        <v>0</v>
      </c>
      <c r="G170" s="74">
        <f t="shared" si="7"/>
        <v>0</v>
      </c>
      <c r="H170" s="12">
        <f t="shared" si="8"/>
        <v>0</v>
      </c>
    </row>
    <row r="171" spans="1:8" hidden="1" x14ac:dyDescent="0.3">
      <c r="A171" s="63" t="s">
        <v>173</v>
      </c>
      <c r="B171" s="7">
        <v>840</v>
      </c>
      <c r="C171" s="74"/>
      <c r="D171" s="12"/>
      <c r="E171" s="36"/>
      <c r="F171" s="93">
        <f t="shared" si="6"/>
        <v>0</v>
      </c>
      <c r="G171" s="94" t="e">
        <f t="shared" si="7"/>
        <v>#DIV/0!</v>
      </c>
      <c r="H171" s="95" t="e">
        <f t="shared" si="8"/>
        <v>#DIV/0!</v>
      </c>
    </row>
    <row r="172" spans="1:8" hidden="1" x14ac:dyDescent="0.3">
      <c r="A172" s="63" t="s">
        <v>174</v>
      </c>
      <c r="B172" s="7" t="s">
        <v>24</v>
      </c>
      <c r="C172" s="74">
        <v>228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175</v>
      </c>
      <c r="B173" s="7">
        <v>2300</v>
      </c>
      <c r="C173" s="74" t="s">
        <v>24</v>
      </c>
      <c r="D173" s="12" t="s">
        <v>24</v>
      </c>
      <c r="E173" s="36"/>
      <c r="F173" s="93">
        <f t="shared" si="6"/>
        <v>0</v>
      </c>
      <c r="G173" s="94" t="e">
        <f t="shared" si="7"/>
        <v>#VALUE!</v>
      </c>
      <c r="H173" s="95" t="e">
        <f t="shared" si="8"/>
        <v>#VALUE!</v>
      </c>
    </row>
    <row r="174" spans="1:8" hidden="1" x14ac:dyDescent="0.3">
      <c r="A174" s="63" t="s">
        <v>176</v>
      </c>
      <c r="B174" s="7">
        <v>229</v>
      </c>
      <c r="C174" s="74">
        <v>219</v>
      </c>
      <c r="D174" s="12" t="s">
        <v>24</v>
      </c>
      <c r="F174" s="93">
        <f t="shared" si="6"/>
        <v>0</v>
      </c>
      <c r="G174" s="94">
        <f t="shared" si="7"/>
        <v>0</v>
      </c>
      <c r="H174" s="95" t="e">
        <f t="shared" si="8"/>
        <v>#VALUE!</v>
      </c>
    </row>
    <row r="175" spans="1:8" hidden="1" x14ac:dyDescent="0.3">
      <c r="A175" s="63" t="s">
        <v>177</v>
      </c>
      <c r="B175" s="7">
        <v>186</v>
      </c>
      <c r="C175" s="74">
        <v>204</v>
      </c>
      <c r="D175" s="12">
        <v>179</v>
      </c>
      <c r="E175" s="36"/>
      <c r="F175" s="7">
        <f t="shared" si="6"/>
        <v>0</v>
      </c>
      <c r="G175" s="74">
        <f t="shared" si="7"/>
        <v>0</v>
      </c>
      <c r="H175" s="95">
        <f t="shared" si="8"/>
        <v>0</v>
      </c>
    </row>
    <row r="176" spans="1:8" hidden="1" x14ac:dyDescent="0.3">
      <c r="A176" s="63" t="s">
        <v>178</v>
      </c>
      <c r="B176" s="7" t="s">
        <v>24</v>
      </c>
      <c r="C176" s="74">
        <v>150</v>
      </c>
      <c r="D176" s="12" t="s">
        <v>24</v>
      </c>
      <c r="E176" s="36"/>
      <c r="F176" s="93" t="e">
        <f t="shared" si="6"/>
        <v>#VALUE!</v>
      </c>
      <c r="G176" s="94">
        <f t="shared" si="7"/>
        <v>0</v>
      </c>
      <c r="H176" s="95" t="e">
        <f t="shared" si="8"/>
        <v>#VALUE!</v>
      </c>
    </row>
    <row r="177" spans="1:8" hidden="1" x14ac:dyDescent="0.3">
      <c r="A177" s="63" t="s">
        <v>179</v>
      </c>
      <c r="B177" s="7" t="s">
        <v>24</v>
      </c>
      <c r="C177" s="74">
        <v>116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180</v>
      </c>
      <c r="B178" s="7" t="s">
        <v>24</v>
      </c>
      <c r="C178" s="74" t="s">
        <v>24</v>
      </c>
      <c r="D178" s="12">
        <v>112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181</v>
      </c>
      <c r="B179" s="7" t="s">
        <v>24</v>
      </c>
      <c r="C179" s="74" t="s">
        <v>24</v>
      </c>
      <c r="D179" s="12">
        <v>81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182</v>
      </c>
      <c r="B180" s="7" t="s">
        <v>24</v>
      </c>
      <c r="C180" s="74" t="s">
        <v>24</v>
      </c>
      <c r="D180" s="12">
        <v>112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183</v>
      </c>
      <c r="B181" s="7" t="s">
        <v>24</v>
      </c>
      <c r="C181" s="74" t="s">
        <v>24</v>
      </c>
      <c r="D181" s="12">
        <v>81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184</v>
      </c>
      <c r="B182" s="7" t="s">
        <v>24</v>
      </c>
      <c r="C182" s="74" t="s">
        <v>24</v>
      </c>
      <c r="D182" s="12">
        <v>121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185</v>
      </c>
      <c r="B183" s="7" t="s">
        <v>24</v>
      </c>
      <c r="C183" s="74">
        <v>151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A184" s="63" t="s">
        <v>186</v>
      </c>
      <c r="B184" s="7" t="s">
        <v>24</v>
      </c>
      <c r="C184" s="74">
        <v>96</v>
      </c>
      <c r="D184" s="12" t="s">
        <v>24</v>
      </c>
      <c r="F184" s="7" t="e">
        <f t="shared" si="6"/>
        <v>#VALUE!</v>
      </c>
      <c r="G184" s="74">
        <f t="shared" si="7"/>
        <v>0</v>
      </c>
      <c r="H184" s="12" t="e">
        <f t="shared" si="8"/>
        <v>#VALUE!</v>
      </c>
    </row>
    <row r="185" spans="1:8" hidden="1" x14ac:dyDescent="0.3">
      <c r="A185" s="63" t="s">
        <v>187</v>
      </c>
      <c r="B185" s="7" t="s">
        <v>24</v>
      </c>
      <c r="C185" s="74" t="s">
        <v>24</v>
      </c>
      <c r="D185" s="12">
        <v>99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188</v>
      </c>
      <c r="B186" s="7" t="s">
        <v>24</v>
      </c>
      <c r="C186" s="74" t="s">
        <v>24</v>
      </c>
      <c r="D186" s="12">
        <v>84</v>
      </c>
      <c r="F186" s="7" t="e">
        <f t="shared" si="6"/>
        <v>#VALUE!</v>
      </c>
      <c r="G186" s="74" t="e">
        <f t="shared" si="7"/>
        <v>#VALUE!</v>
      </c>
      <c r="H186" s="12">
        <f t="shared" si="8"/>
        <v>0</v>
      </c>
    </row>
    <row r="187" spans="1:8" hidden="1" x14ac:dyDescent="0.3">
      <c r="A187" s="63" t="s">
        <v>189</v>
      </c>
      <c r="B187" s="7" t="s">
        <v>24</v>
      </c>
      <c r="C187" s="74">
        <v>117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189</v>
      </c>
      <c r="B188" s="7" t="s">
        <v>24</v>
      </c>
      <c r="C188" s="74">
        <v>76</v>
      </c>
      <c r="D188" s="12" t="s">
        <v>24</v>
      </c>
      <c r="F188" s="7" t="e">
        <f t="shared" si="6"/>
        <v>#VALUE!</v>
      </c>
      <c r="G188" s="74">
        <f t="shared" si="7"/>
        <v>0</v>
      </c>
      <c r="H188" s="12" t="e">
        <f t="shared" si="8"/>
        <v>#VALUE!</v>
      </c>
    </row>
    <row r="189" spans="1:8" hidden="1" x14ac:dyDescent="0.3">
      <c r="A189" s="63" t="s">
        <v>189</v>
      </c>
      <c r="B189" s="7" t="s">
        <v>24</v>
      </c>
      <c r="C189" s="74">
        <v>43</v>
      </c>
      <c r="D189" s="12" t="s">
        <v>24</v>
      </c>
      <c r="F189" s="7" t="e">
        <f t="shared" si="6"/>
        <v>#VALUE!</v>
      </c>
      <c r="G189" s="74">
        <f t="shared" si="7"/>
        <v>0</v>
      </c>
      <c r="H189" s="12" t="e">
        <f t="shared" si="8"/>
        <v>#VALUE!</v>
      </c>
    </row>
    <row r="190" spans="1:8" hidden="1" x14ac:dyDescent="0.3">
      <c r="C190" s="123"/>
      <c r="G190" s="32" t="e">
        <f t="shared" si="7"/>
        <v>#DIV/0!</v>
      </c>
    </row>
    <row r="201" spans="1:10" s="32" customFormat="1" x14ac:dyDescent="0.3">
      <c r="A201" s="63"/>
      <c r="E201" s="22"/>
      <c r="I201"/>
      <c r="J201"/>
    </row>
    <row r="202" spans="1:10" s="32" customFormat="1" x14ac:dyDescent="0.3">
      <c r="A202" s="63"/>
      <c r="E202" s="22"/>
      <c r="I202"/>
      <c r="J202"/>
    </row>
    <row r="203" spans="1:10" s="32" customFormat="1" x14ac:dyDescent="0.3">
      <c r="A203" s="63"/>
      <c r="E203" s="22"/>
      <c r="I203"/>
      <c r="J203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</sheetData>
  <autoFilter ref="A10:H190" xr:uid="{8FB5E5C6-4CBD-465A-86B6-71AD77822812}">
    <filterColumn colId="0">
      <filters>
        <filter val="H-C-22"/>
        <filter val="H-C4-1"/>
        <filter val="H-C4-4"/>
        <filter val="H-C5-6"/>
        <filter val="H-C-6"/>
        <filter val="H-CR-436-38"/>
        <filter val="H-HC-2-0-H"/>
        <filter val="H-HC-2-96"/>
        <filter val="H-HC-3"/>
        <filter val="H-M-3 ( Maq)"/>
        <filter val="H-MB-306T"/>
        <filter val="H-MB-9"/>
        <filter val="H-ML-4"/>
        <filter val="H-ML-8"/>
        <filter val="H-ML-9"/>
      </filters>
    </filterColumn>
    <sortState xmlns:xlrd2="http://schemas.microsoft.com/office/spreadsheetml/2017/richdata2" ref="A18:H165">
      <sortCondition ref="A10:A190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17FF-45B8-4B82-9C73-7D9531923A52}">
  <sheetPr filterMode="1"/>
  <dimension ref="A1:J207"/>
  <sheetViews>
    <sheetView topLeftCell="A29" zoomScaleNormal="100" workbookViewId="0">
      <selection activeCell="B29" sqref="B1:B104857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G29+G31+G60+G61+G62+G66+F98+G100+H115+F134+H148+H165</f>
        <v>1400.1295241053926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-4.8704758946073525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x14ac:dyDescent="0.3">
      <c r="A29" s="77" t="s">
        <v>38</v>
      </c>
      <c r="B29" s="6">
        <v>215</v>
      </c>
      <c r="C29" s="72">
        <v>215</v>
      </c>
      <c r="D29" s="10">
        <v>189</v>
      </c>
      <c r="E29" s="23">
        <v>8000</v>
      </c>
      <c r="F29" s="7">
        <f t="shared" si="0"/>
        <v>37.209302325581397</v>
      </c>
      <c r="G29" s="74">
        <f t="shared" si="1"/>
        <v>37.209302325581397</v>
      </c>
      <c r="H29" s="12">
        <f t="shared" si="2"/>
        <v>42.328042328042329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10000</v>
      </c>
      <c r="F31" s="7">
        <f t="shared" si="0"/>
        <v>32.573289902280131</v>
      </c>
      <c r="G31" s="74">
        <f t="shared" si="1"/>
        <v>37.174721189591075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3000</v>
      </c>
      <c r="F61" s="93"/>
      <c r="G61" s="94">
        <f t="shared" si="1"/>
        <v>13.392857142857142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18300</v>
      </c>
      <c r="F62" s="93" t="e">
        <f t="shared" si="0"/>
        <v>#DIV/0!</v>
      </c>
      <c r="G62" s="94">
        <f t="shared" si="1"/>
        <v>80.973451327433622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28000</v>
      </c>
      <c r="F66" s="93" t="e">
        <f t="shared" si="0"/>
        <v>#VALUE!</v>
      </c>
      <c r="G66" s="94">
        <f t="shared" si="1"/>
        <v>233.33333333333334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5" si="3">E76/B76</f>
        <v>#VALUE!</v>
      </c>
      <c r="G76" s="94" t="e">
        <f t="shared" ref="G76:G145" si="4">E76/C76</f>
        <v>#VALUE!</v>
      </c>
      <c r="H76" s="95">
        <f t="shared" ref="H76:H145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256</v>
      </c>
      <c r="B110" s="7"/>
      <c r="C110" s="74"/>
      <c r="D110" s="35">
        <v>119</v>
      </c>
      <c r="F110" s="93" t="e">
        <f t="shared" si="3"/>
        <v>#DIV/0!</v>
      </c>
      <c r="G110" s="94" t="e">
        <f t="shared" si="4"/>
        <v>#DIV/0!</v>
      </c>
      <c r="H110" s="95">
        <f t="shared" si="5"/>
        <v>0</v>
      </c>
    </row>
    <row r="111" spans="1:8" hidden="1" x14ac:dyDescent="0.3">
      <c r="A111" s="63" t="s">
        <v>114</v>
      </c>
      <c r="B111" s="7" t="s">
        <v>24</v>
      </c>
      <c r="C111" s="74"/>
      <c r="D111" s="12">
        <v>147</v>
      </c>
      <c r="F111" s="7" t="e">
        <f t="shared" si="3"/>
        <v>#VALUE!</v>
      </c>
      <c r="G111" s="74" t="e">
        <f t="shared" si="4"/>
        <v>#DIV/0!</v>
      </c>
      <c r="H111" s="95">
        <f t="shared" si="5"/>
        <v>0</v>
      </c>
    </row>
    <row r="112" spans="1:8" hidden="1" x14ac:dyDescent="0.3">
      <c r="A112" s="63" t="s">
        <v>115</v>
      </c>
      <c r="B112" s="7" t="s">
        <v>24</v>
      </c>
      <c r="C112" s="74" t="s">
        <v>24</v>
      </c>
      <c r="D112" s="12">
        <v>141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116</v>
      </c>
      <c r="B113" s="7" t="s">
        <v>24</v>
      </c>
      <c r="C113" s="74" t="s">
        <v>24</v>
      </c>
      <c r="D113" s="12">
        <v>141</v>
      </c>
      <c r="F113" s="93" t="e">
        <f t="shared" si="3"/>
        <v>#VALUE!</v>
      </c>
      <c r="G113" s="94" t="e">
        <f t="shared" si="4"/>
        <v>#VALUE!</v>
      </c>
      <c r="H113" s="95">
        <f t="shared" si="5"/>
        <v>0</v>
      </c>
    </row>
    <row r="114" spans="1:8" hidden="1" x14ac:dyDescent="0.3">
      <c r="A114" s="63" t="s">
        <v>117</v>
      </c>
      <c r="B114" s="7" t="s">
        <v>24</v>
      </c>
      <c r="C114" s="74" t="s">
        <v>24</v>
      </c>
      <c r="D114" s="12">
        <v>143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x14ac:dyDescent="0.3">
      <c r="A115" s="63" t="s">
        <v>118</v>
      </c>
      <c r="B115" s="93">
        <v>400</v>
      </c>
      <c r="C115" s="94" t="s">
        <v>24</v>
      </c>
      <c r="D115" s="95">
        <v>150</v>
      </c>
      <c r="E115" s="36">
        <v>12000</v>
      </c>
      <c r="F115" s="93">
        <f t="shared" si="3"/>
        <v>30</v>
      </c>
      <c r="G115" s="94" t="e">
        <f t="shared" si="4"/>
        <v>#VALUE!</v>
      </c>
      <c r="H115" s="95">
        <f t="shared" si="5"/>
        <v>80</v>
      </c>
    </row>
    <row r="116" spans="1:8" hidden="1" x14ac:dyDescent="0.3">
      <c r="A116" s="63" t="s">
        <v>119</v>
      </c>
      <c r="B116" s="7" t="s">
        <v>120</v>
      </c>
      <c r="C116" s="74" t="s">
        <v>24</v>
      </c>
      <c r="D116" s="12">
        <v>158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121</v>
      </c>
      <c r="B117" s="7" t="s">
        <v>24</v>
      </c>
      <c r="C117" s="74" t="s">
        <v>24</v>
      </c>
      <c r="D117" s="12">
        <v>149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122</v>
      </c>
      <c r="B118" s="7" t="s">
        <v>24</v>
      </c>
      <c r="C118" s="74" t="s">
        <v>24</v>
      </c>
      <c r="D118" s="12">
        <v>131</v>
      </c>
      <c r="F118" s="7" t="e">
        <f t="shared" si="3"/>
        <v>#VALUE!</v>
      </c>
      <c r="G118" s="74" t="e">
        <f t="shared" si="4"/>
        <v>#VALUE!</v>
      </c>
      <c r="H118" s="88">
        <f t="shared" si="5"/>
        <v>0</v>
      </c>
    </row>
    <row r="119" spans="1:8" hidden="1" x14ac:dyDescent="0.3">
      <c r="A119" s="63" t="s">
        <v>123</v>
      </c>
      <c r="B119" s="7" t="s">
        <v>24</v>
      </c>
      <c r="C119" s="74" t="s">
        <v>24</v>
      </c>
      <c r="D119" s="12">
        <v>131</v>
      </c>
      <c r="E119" s="36"/>
      <c r="F119" s="7" t="e">
        <f t="shared" si="3"/>
        <v>#VALUE!</v>
      </c>
      <c r="G119" s="74" t="e">
        <f t="shared" si="4"/>
        <v>#VALUE!</v>
      </c>
      <c r="H119" s="88">
        <f t="shared" si="5"/>
        <v>0</v>
      </c>
    </row>
    <row r="120" spans="1:8" hidden="1" x14ac:dyDescent="0.3">
      <c r="A120" s="63" t="s">
        <v>124</v>
      </c>
      <c r="B120" s="7"/>
      <c r="C120" s="74"/>
      <c r="D120" s="12">
        <v>112</v>
      </c>
      <c r="E120" s="36"/>
      <c r="F120" s="93" t="e">
        <f t="shared" si="3"/>
        <v>#DIV/0!</v>
      </c>
      <c r="G120" s="94" t="e">
        <f t="shared" si="4"/>
        <v>#DIV/0!</v>
      </c>
      <c r="H120" s="95">
        <f t="shared" si="5"/>
        <v>0</v>
      </c>
    </row>
    <row r="121" spans="1:8" hidden="1" x14ac:dyDescent="0.3">
      <c r="A121" s="63" t="s">
        <v>125</v>
      </c>
      <c r="B121" s="7" t="s">
        <v>24</v>
      </c>
      <c r="C121" s="74" t="s">
        <v>24</v>
      </c>
      <c r="D121" s="12">
        <v>112</v>
      </c>
      <c r="E121" s="36"/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126</v>
      </c>
      <c r="B122" s="7" t="s">
        <v>24</v>
      </c>
      <c r="C122" s="74" t="s">
        <v>24</v>
      </c>
      <c r="D122" s="12">
        <v>115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127</v>
      </c>
      <c r="B123" s="7" t="s">
        <v>24</v>
      </c>
      <c r="C123" s="74" t="s">
        <v>24</v>
      </c>
      <c r="D123" s="12">
        <v>118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128</v>
      </c>
      <c r="B124" s="7" t="s">
        <v>24</v>
      </c>
      <c r="C124" s="74" t="s">
        <v>24</v>
      </c>
      <c r="D124" s="12">
        <v>118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129</v>
      </c>
      <c r="B125" s="7" t="s">
        <v>24</v>
      </c>
      <c r="C125" s="74" t="s">
        <v>24</v>
      </c>
      <c r="D125" s="12">
        <v>118</v>
      </c>
      <c r="F125" s="93" t="e">
        <f t="shared" si="3"/>
        <v>#VALUE!</v>
      </c>
      <c r="G125" s="94" t="e">
        <f t="shared" si="4"/>
        <v>#VALUE!</v>
      </c>
      <c r="H125" s="95">
        <f t="shared" si="5"/>
        <v>0</v>
      </c>
    </row>
    <row r="126" spans="1:8" hidden="1" x14ac:dyDescent="0.3">
      <c r="A126" s="63" t="s">
        <v>252</v>
      </c>
      <c r="B126" s="7"/>
      <c r="C126" s="74"/>
      <c r="D126" s="12">
        <v>118</v>
      </c>
      <c r="F126" s="93" t="e">
        <f t="shared" si="3"/>
        <v>#DIV/0!</v>
      </c>
      <c r="G126" s="94" t="e">
        <f t="shared" si="4"/>
        <v>#DIV/0!</v>
      </c>
      <c r="H126" s="95">
        <f t="shared" si="5"/>
        <v>0</v>
      </c>
    </row>
    <row r="127" spans="1:8" hidden="1" x14ac:dyDescent="0.3">
      <c r="A127" s="63" t="s">
        <v>130</v>
      </c>
      <c r="B127" s="7" t="s">
        <v>24</v>
      </c>
      <c r="C127" s="74" t="s">
        <v>24</v>
      </c>
      <c r="D127" s="12">
        <v>119</v>
      </c>
      <c r="E127" s="36"/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131</v>
      </c>
      <c r="B128" s="7" t="s">
        <v>24</v>
      </c>
      <c r="C128" s="74" t="s">
        <v>24</v>
      </c>
      <c r="D128" s="12">
        <v>106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132</v>
      </c>
      <c r="B129" s="7" t="s">
        <v>24</v>
      </c>
      <c r="C129" s="74" t="s">
        <v>24</v>
      </c>
      <c r="D129" s="12">
        <v>114</v>
      </c>
      <c r="F129" s="7" t="e">
        <f t="shared" si="3"/>
        <v>#VALUE!</v>
      </c>
      <c r="G129" s="74" t="e">
        <f t="shared" si="4"/>
        <v>#VALUE!</v>
      </c>
      <c r="H129" s="12">
        <f t="shared" si="5"/>
        <v>0</v>
      </c>
    </row>
    <row r="130" spans="1:8" hidden="1" x14ac:dyDescent="0.3">
      <c r="A130" s="63" t="s">
        <v>133</v>
      </c>
      <c r="B130" s="7" t="s">
        <v>24</v>
      </c>
      <c r="C130" s="74" t="s">
        <v>24</v>
      </c>
      <c r="D130" s="12">
        <v>115</v>
      </c>
      <c r="E130" s="36"/>
      <c r="F130" s="7" t="e">
        <f t="shared" si="3"/>
        <v>#VALUE!</v>
      </c>
      <c r="G130" s="74" t="e">
        <f t="shared" si="4"/>
        <v>#VALUE!</v>
      </c>
      <c r="H130" s="95">
        <f t="shared" si="5"/>
        <v>0</v>
      </c>
    </row>
    <row r="131" spans="1:8" hidden="1" x14ac:dyDescent="0.3">
      <c r="A131" s="63" t="s">
        <v>134</v>
      </c>
      <c r="B131" s="7" t="s">
        <v>24</v>
      </c>
      <c r="C131" s="74" t="s">
        <v>24</v>
      </c>
      <c r="D131" s="12">
        <v>119</v>
      </c>
      <c r="E131" s="36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135</v>
      </c>
      <c r="B132" s="7" t="s">
        <v>24</v>
      </c>
      <c r="C132" s="74" t="s">
        <v>24</v>
      </c>
      <c r="D132" s="12">
        <v>147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136</v>
      </c>
      <c r="B133" s="7" t="s">
        <v>24</v>
      </c>
      <c r="C133" s="74" t="s">
        <v>24</v>
      </c>
      <c r="D133" s="12">
        <v>164</v>
      </c>
      <c r="E133" s="36"/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x14ac:dyDescent="0.3">
      <c r="A134" s="63" t="s">
        <v>137</v>
      </c>
      <c r="B134" s="7">
        <v>781</v>
      </c>
      <c r="C134" s="74" t="s">
        <v>24</v>
      </c>
      <c r="D134" s="12">
        <v>143</v>
      </c>
      <c r="E134" s="36">
        <v>100000</v>
      </c>
      <c r="F134" s="93">
        <f t="shared" si="3"/>
        <v>128.04097311139566</v>
      </c>
      <c r="G134" s="94" t="e">
        <f t="shared" si="4"/>
        <v>#VALUE!</v>
      </c>
      <c r="H134" s="95">
        <f t="shared" si="5"/>
        <v>699.30069930069931</v>
      </c>
    </row>
    <row r="135" spans="1:8" hidden="1" x14ac:dyDescent="0.3">
      <c r="A135" s="63" t="s">
        <v>138</v>
      </c>
      <c r="B135" s="7" t="s">
        <v>24</v>
      </c>
      <c r="C135" s="94">
        <v>155</v>
      </c>
      <c r="D135" s="12">
        <v>146</v>
      </c>
      <c r="F135" s="93" t="e">
        <f t="shared" si="3"/>
        <v>#VALUE!</v>
      </c>
      <c r="G135" s="94">
        <f t="shared" si="4"/>
        <v>0</v>
      </c>
      <c r="H135" s="95">
        <f t="shared" si="5"/>
        <v>0</v>
      </c>
    </row>
    <row r="136" spans="1:8" x14ac:dyDescent="0.3">
      <c r="A136" s="63" t="s">
        <v>139</v>
      </c>
      <c r="B136" s="7" t="s">
        <v>24</v>
      </c>
      <c r="C136" s="74" t="s">
        <v>24</v>
      </c>
      <c r="D136" s="12">
        <v>104</v>
      </c>
      <c r="E136" s="36">
        <v>0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140</v>
      </c>
      <c r="B137" s="7" t="s">
        <v>24</v>
      </c>
      <c r="C137" s="74" t="s">
        <v>24</v>
      </c>
      <c r="D137" s="12">
        <v>138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141</v>
      </c>
      <c r="B138" s="7" t="s">
        <v>24</v>
      </c>
      <c r="C138" s="74" t="s">
        <v>24</v>
      </c>
      <c r="D138" s="12">
        <v>177</v>
      </c>
      <c r="F138" s="93" t="e">
        <f t="shared" si="3"/>
        <v>#VALUE!</v>
      </c>
      <c r="G138" s="94" t="e">
        <f t="shared" si="4"/>
        <v>#VALUE!</v>
      </c>
      <c r="H138" s="95">
        <f t="shared" si="5"/>
        <v>0</v>
      </c>
    </row>
    <row r="139" spans="1:8" hidden="1" x14ac:dyDescent="0.3">
      <c r="A139" s="63" t="s">
        <v>142</v>
      </c>
      <c r="B139" s="7" t="s">
        <v>24</v>
      </c>
      <c r="C139" s="74" t="s">
        <v>24</v>
      </c>
      <c r="D139" s="12">
        <v>161</v>
      </c>
      <c r="E139" s="36"/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143</v>
      </c>
      <c r="B140" s="7">
        <v>781</v>
      </c>
      <c r="C140" s="74" t="s">
        <v>24</v>
      </c>
      <c r="D140" s="12">
        <v>143</v>
      </c>
      <c r="E140" s="36"/>
      <c r="F140" s="93">
        <f t="shared" si="3"/>
        <v>0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144</v>
      </c>
      <c r="B141" s="7" t="s">
        <v>24</v>
      </c>
      <c r="C141" s="74" t="s">
        <v>24</v>
      </c>
      <c r="D141" s="12">
        <v>134</v>
      </c>
      <c r="F141" s="7" t="e">
        <f t="shared" si="3"/>
        <v>#VALUE!</v>
      </c>
      <c r="G141" s="74" t="e">
        <f t="shared" si="4"/>
        <v>#VALUE!</v>
      </c>
      <c r="H141" s="12">
        <f t="shared" si="5"/>
        <v>0</v>
      </c>
    </row>
    <row r="142" spans="1:8" hidden="1" x14ac:dyDescent="0.3">
      <c r="A142" s="63" t="s">
        <v>145</v>
      </c>
      <c r="B142" s="7" t="s">
        <v>24</v>
      </c>
      <c r="C142" s="74" t="s">
        <v>24</v>
      </c>
      <c r="D142" s="12">
        <v>155</v>
      </c>
      <c r="E142" s="36"/>
      <c r="F142" s="93" t="e">
        <f t="shared" si="3"/>
        <v>#VALUE!</v>
      </c>
      <c r="G142" s="94" t="e">
        <f t="shared" si="4"/>
        <v>#VALUE!</v>
      </c>
      <c r="H142" s="95">
        <f t="shared" si="5"/>
        <v>0</v>
      </c>
    </row>
    <row r="143" spans="1:8" hidden="1" x14ac:dyDescent="0.3">
      <c r="A143" s="63" t="s">
        <v>146</v>
      </c>
      <c r="B143" s="7" t="s">
        <v>24</v>
      </c>
      <c r="C143" s="74" t="s">
        <v>24</v>
      </c>
      <c r="D143" s="12">
        <v>138</v>
      </c>
      <c r="E143" s="36"/>
      <c r="F143" s="7" t="e">
        <f t="shared" si="3"/>
        <v>#VALUE!</v>
      </c>
      <c r="G143" s="74" t="e">
        <f t="shared" si="4"/>
        <v>#VALUE!</v>
      </c>
      <c r="H143" s="95">
        <f t="shared" si="5"/>
        <v>0</v>
      </c>
    </row>
    <row r="144" spans="1:8" hidden="1" x14ac:dyDescent="0.3">
      <c r="A144" s="63" t="s">
        <v>147</v>
      </c>
      <c r="B144" s="7" t="s">
        <v>24</v>
      </c>
      <c r="C144" s="74" t="s">
        <v>24</v>
      </c>
      <c r="D144" s="12">
        <v>131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148</v>
      </c>
      <c r="B145" s="7">
        <v>781</v>
      </c>
      <c r="C145" s="74">
        <v>722</v>
      </c>
      <c r="D145" s="12"/>
      <c r="E145" s="36"/>
      <c r="F145" s="93">
        <f t="shared" si="3"/>
        <v>0</v>
      </c>
      <c r="G145" s="94">
        <f t="shared" si="4"/>
        <v>0</v>
      </c>
      <c r="H145" s="95" t="e">
        <f t="shared" si="5"/>
        <v>#DIV/0!</v>
      </c>
    </row>
    <row r="146" spans="1:8" hidden="1" x14ac:dyDescent="0.3">
      <c r="A146" s="63" t="s">
        <v>149</v>
      </c>
      <c r="B146" s="7" t="s">
        <v>24</v>
      </c>
      <c r="C146" s="74" t="s">
        <v>24</v>
      </c>
      <c r="D146" s="12">
        <v>136</v>
      </c>
      <c r="F146" s="7" t="e">
        <f t="shared" ref="F146:F189" si="6">E146/B146</f>
        <v>#VALUE!</v>
      </c>
      <c r="G146" s="74" t="e">
        <f t="shared" ref="G146:G190" si="7">E146/C146</f>
        <v>#VALUE!</v>
      </c>
      <c r="H146" s="12">
        <f t="shared" ref="H146:H189" si="8">E146/D146</f>
        <v>0</v>
      </c>
    </row>
    <row r="147" spans="1:8" hidden="1" x14ac:dyDescent="0.3">
      <c r="A147" s="63" t="s">
        <v>150</v>
      </c>
      <c r="B147" s="7" t="s">
        <v>24</v>
      </c>
      <c r="C147" s="74" t="s">
        <v>24</v>
      </c>
      <c r="D147" s="12">
        <v>136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x14ac:dyDescent="0.3">
      <c r="A148" s="63" t="s">
        <v>151</v>
      </c>
      <c r="B148" s="7" t="s">
        <v>24</v>
      </c>
      <c r="C148" s="74" t="s">
        <v>24</v>
      </c>
      <c r="D148" s="12">
        <v>129</v>
      </c>
      <c r="E148" s="36">
        <v>13000</v>
      </c>
      <c r="F148" s="93" t="e">
        <f t="shared" si="6"/>
        <v>#VALUE!</v>
      </c>
      <c r="G148" s="94" t="e">
        <f t="shared" si="7"/>
        <v>#VALUE!</v>
      </c>
      <c r="H148" s="95">
        <f t="shared" si="8"/>
        <v>100.77519379844961</v>
      </c>
    </row>
    <row r="149" spans="1:8" hidden="1" x14ac:dyDescent="0.3">
      <c r="A149" s="63" t="s">
        <v>152</v>
      </c>
      <c r="B149" s="7" t="s">
        <v>24</v>
      </c>
      <c r="C149" s="74" t="s">
        <v>24</v>
      </c>
      <c r="D149" s="12">
        <v>101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153</v>
      </c>
      <c r="B150" s="7" t="s">
        <v>24</v>
      </c>
      <c r="C150" s="74" t="s">
        <v>24</v>
      </c>
      <c r="D150" s="12">
        <v>139</v>
      </c>
      <c r="F150" s="93" t="e">
        <f t="shared" si="6"/>
        <v>#VALUE!</v>
      </c>
      <c r="G150" s="94" t="e">
        <f t="shared" si="7"/>
        <v>#VALUE!</v>
      </c>
      <c r="H150" s="95">
        <f t="shared" si="8"/>
        <v>0</v>
      </c>
    </row>
    <row r="151" spans="1:8" hidden="1" x14ac:dyDescent="0.3">
      <c r="A151" s="63" t="s">
        <v>154</v>
      </c>
      <c r="B151" s="7">
        <v>550</v>
      </c>
      <c r="C151" s="74">
        <v>300</v>
      </c>
      <c r="D151" s="12">
        <v>161</v>
      </c>
      <c r="E151" s="36"/>
      <c r="F151" s="93">
        <f t="shared" si="6"/>
        <v>0</v>
      </c>
      <c r="G151" s="94">
        <f t="shared" si="7"/>
        <v>0</v>
      </c>
      <c r="H151" s="95">
        <f t="shared" si="8"/>
        <v>0</v>
      </c>
    </row>
    <row r="152" spans="1:8" hidden="1" x14ac:dyDescent="0.3">
      <c r="A152" s="63" t="s">
        <v>155</v>
      </c>
      <c r="B152" s="7">
        <v>600</v>
      </c>
      <c r="C152" s="74"/>
      <c r="D152" s="12">
        <v>161</v>
      </c>
      <c r="E152" s="36"/>
      <c r="F152" s="93">
        <f t="shared" si="6"/>
        <v>0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156</v>
      </c>
      <c r="B153" s="7" t="s">
        <v>24</v>
      </c>
      <c r="C153" s="74" t="s">
        <v>24</v>
      </c>
      <c r="D153" s="12">
        <v>161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x14ac:dyDescent="0.3">
      <c r="A154" s="63" t="s">
        <v>257</v>
      </c>
      <c r="B154" s="7"/>
      <c r="C154" s="74"/>
      <c r="D154" s="35">
        <v>144</v>
      </c>
      <c r="E154" s="22">
        <v>0</v>
      </c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157</v>
      </c>
      <c r="B155" s="7" t="s">
        <v>24</v>
      </c>
      <c r="C155" s="74" t="s">
        <v>24</v>
      </c>
      <c r="D155" s="12">
        <v>144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158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159</v>
      </c>
      <c r="B157" s="93">
        <v>760</v>
      </c>
      <c r="C157" s="74" t="s">
        <v>24</v>
      </c>
      <c r="D157" s="12">
        <v>135</v>
      </c>
      <c r="E157" s="36"/>
      <c r="F157" s="93">
        <f t="shared" si="6"/>
        <v>0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160</v>
      </c>
      <c r="B158" s="7" t="s">
        <v>24</v>
      </c>
      <c r="C158" s="74">
        <v>143</v>
      </c>
      <c r="D158" s="12">
        <v>135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hidden="1" x14ac:dyDescent="0.3">
      <c r="A159" s="63" t="s">
        <v>161</v>
      </c>
      <c r="B159" s="7" t="s">
        <v>24</v>
      </c>
      <c r="C159" s="74" t="s">
        <v>24</v>
      </c>
      <c r="D159" s="12">
        <v>135</v>
      </c>
      <c r="F159" s="7" t="e">
        <f t="shared" si="6"/>
        <v>#VALUE!</v>
      </c>
      <c r="G159" s="74" t="e">
        <f t="shared" si="7"/>
        <v>#VALUE!</v>
      </c>
      <c r="H159" s="88">
        <f t="shared" si="8"/>
        <v>0</v>
      </c>
    </row>
    <row r="160" spans="1:8" hidden="1" x14ac:dyDescent="0.3">
      <c r="A160" s="63" t="s">
        <v>162</v>
      </c>
      <c r="B160" s="7"/>
      <c r="C160" s="74"/>
      <c r="D160" s="12">
        <v>146</v>
      </c>
      <c r="E160" s="36"/>
      <c r="F160" s="93" t="e">
        <f t="shared" si="6"/>
        <v>#DIV/0!</v>
      </c>
      <c r="G160" s="94" t="e">
        <f t="shared" si="7"/>
        <v>#DIV/0!</v>
      </c>
      <c r="H160" s="95">
        <f t="shared" si="8"/>
        <v>0</v>
      </c>
    </row>
    <row r="161" spans="1:8" hidden="1" x14ac:dyDescent="0.3">
      <c r="A161" s="63" t="s">
        <v>163</v>
      </c>
      <c r="B161" s="7" t="s">
        <v>24</v>
      </c>
      <c r="C161" s="74" t="s">
        <v>24</v>
      </c>
      <c r="D161" s="12">
        <v>135</v>
      </c>
      <c r="E161" s="36"/>
      <c r="F161" s="7" t="e">
        <f t="shared" si="6"/>
        <v>#VALUE!</v>
      </c>
      <c r="G161" s="74" t="e">
        <f t="shared" si="7"/>
        <v>#VALUE!</v>
      </c>
      <c r="H161" s="12">
        <f t="shared" si="8"/>
        <v>0</v>
      </c>
    </row>
    <row r="162" spans="1:8" hidden="1" x14ac:dyDescent="0.3">
      <c r="A162" s="63" t="s">
        <v>164</v>
      </c>
      <c r="B162" s="7" t="s">
        <v>24</v>
      </c>
      <c r="C162" s="74" t="s">
        <v>24</v>
      </c>
      <c r="D162" s="12">
        <v>155</v>
      </c>
      <c r="F162" s="93" t="e">
        <f t="shared" si="6"/>
        <v>#VALUE!</v>
      </c>
      <c r="G162" s="94" t="e">
        <f t="shared" si="7"/>
        <v>#VALUE!</v>
      </c>
      <c r="H162" s="95">
        <f t="shared" si="8"/>
        <v>0</v>
      </c>
    </row>
    <row r="163" spans="1:8" hidden="1" x14ac:dyDescent="0.3">
      <c r="A163" s="63" t="s">
        <v>165</v>
      </c>
      <c r="B163" s="7" t="s">
        <v>24</v>
      </c>
      <c r="C163" s="74" t="s">
        <v>24</v>
      </c>
      <c r="D163" s="12">
        <v>155</v>
      </c>
      <c r="F163" s="93" t="e">
        <f t="shared" si="6"/>
        <v>#VALUE!</v>
      </c>
      <c r="G163" s="94" t="e">
        <f t="shared" si="7"/>
        <v>#VALUE!</v>
      </c>
      <c r="H163" s="95">
        <f t="shared" si="8"/>
        <v>0</v>
      </c>
    </row>
    <row r="164" spans="1:8" hidden="1" x14ac:dyDescent="0.3">
      <c r="A164" s="63" t="s">
        <v>166</v>
      </c>
      <c r="B164" s="7" t="s">
        <v>24</v>
      </c>
      <c r="C164" s="74" t="s">
        <v>24</v>
      </c>
      <c r="D164" s="12">
        <v>155</v>
      </c>
      <c r="E164" s="36"/>
      <c r="F164" s="93" t="e">
        <f t="shared" si="6"/>
        <v>#VALUE!</v>
      </c>
      <c r="G164" s="94" t="e">
        <f t="shared" si="7"/>
        <v>#VALUE!</v>
      </c>
      <c r="H164" s="95">
        <f t="shared" si="8"/>
        <v>0</v>
      </c>
    </row>
    <row r="165" spans="1:8" x14ac:dyDescent="0.3">
      <c r="A165" s="63" t="s">
        <v>167</v>
      </c>
      <c r="B165" s="7" t="s">
        <v>24</v>
      </c>
      <c r="C165" s="74">
        <v>139</v>
      </c>
      <c r="D165" s="12">
        <v>105</v>
      </c>
      <c r="E165" s="22">
        <v>11000</v>
      </c>
      <c r="F165" s="93" t="e">
        <f t="shared" si="6"/>
        <v>#VALUE!</v>
      </c>
      <c r="G165" s="94">
        <f t="shared" si="7"/>
        <v>79.136690647482013</v>
      </c>
      <c r="H165" s="95">
        <f t="shared" si="8"/>
        <v>104.76190476190476</v>
      </c>
    </row>
    <row r="166" spans="1:8" hidden="1" x14ac:dyDescent="0.3">
      <c r="A166" s="63" t="s">
        <v>168</v>
      </c>
      <c r="B166" s="7" t="s">
        <v>24</v>
      </c>
      <c r="C166" s="74" t="s">
        <v>24</v>
      </c>
      <c r="D166" s="12">
        <v>105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169</v>
      </c>
      <c r="B167" s="7" t="s">
        <v>24</v>
      </c>
      <c r="C167" s="74">
        <v>204</v>
      </c>
      <c r="D167" s="12" t="s">
        <v>24</v>
      </c>
      <c r="F167" s="7" t="e">
        <f t="shared" si="6"/>
        <v>#VALUE!</v>
      </c>
      <c r="G167" s="74">
        <f t="shared" si="7"/>
        <v>0</v>
      </c>
      <c r="H167" s="12" t="e">
        <f t="shared" si="8"/>
        <v>#VALUE!</v>
      </c>
    </row>
    <row r="168" spans="1:8" hidden="1" x14ac:dyDescent="0.3">
      <c r="A168" s="63" t="s">
        <v>170</v>
      </c>
      <c r="B168" s="7">
        <v>195</v>
      </c>
      <c r="C168" s="74" t="s">
        <v>24</v>
      </c>
      <c r="D168" s="12" t="s">
        <v>24</v>
      </c>
      <c r="F168" s="7">
        <f t="shared" si="6"/>
        <v>0</v>
      </c>
      <c r="G168" s="74" t="e">
        <f t="shared" si="7"/>
        <v>#VALUE!</v>
      </c>
      <c r="H168" s="12" t="e">
        <f t="shared" si="8"/>
        <v>#VALUE!</v>
      </c>
    </row>
    <row r="169" spans="1:8" hidden="1" x14ac:dyDescent="0.3">
      <c r="A169" s="63" t="s">
        <v>171</v>
      </c>
      <c r="B169" s="7" t="s">
        <v>24</v>
      </c>
      <c r="C169" s="74">
        <v>251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172</v>
      </c>
      <c r="B170" s="7">
        <v>173</v>
      </c>
      <c r="C170" s="74">
        <v>208</v>
      </c>
      <c r="D170" s="12">
        <v>164</v>
      </c>
      <c r="F170" s="7">
        <f t="shared" si="6"/>
        <v>0</v>
      </c>
      <c r="G170" s="74">
        <f t="shared" si="7"/>
        <v>0</v>
      </c>
      <c r="H170" s="12">
        <f t="shared" si="8"/>
        <v>0</v>
      </c>
    </row>
    <row r="171" spans="1:8" hidden="1" x14ac:dyDescent="0.3">
      <c r="A171" s="63" t="s">
        <v>173</v>
      </c>
      <c r="B171" s="7">
        <v>840</v>
      </c>
      <c r="C171" s="74"/>
      <c r="D171" s="12"/>
      <c r="E171" s="36"/>
      <c r="F171" s="93">
        <f t="shared" si="6"/>
        <v>0</v>
      </c>
      <c r="G171" s="94" t="e">
        <f t="shared" si="7"/>
        <v>#DIV/0!</v>
      </c>
      <c r="H171" s="95" t="e">
        <f t="shared" si="8"/>
        <v>#DIV/0!</v>
      </c>
    </row>
    <row r="172" spans="1:8" hidden="1" x14ac:dyDescent="0.3">
      <c r="A172" s="63" t="s">
        <v>174</v>
      </c>
      <c r="B172" s="7" t="s">
        <v>24</v>
      </c>
      <c r="C172" s="74">
        <v>228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175</v>
      </c>
      <c r="B173" s="7">
        <v>2300</v>
      </c>
      <c r="C173" s="74" t="s">
        <v>24</v>
      </c>
      <c r="D173" s="12" t="s">
        <v>24</v>
      </c>
      <c r="E173" s="36"/>
      <c r="F173" s="93">
        <f t="shared" si="6"/>
        <v>0</v>
      </c>
      <c r="G173" s="94" t="e">
        <f t="shared" si="7"/>
        <v>#VALUE!</v>
      </c>
      <c r="H173" s="95" t="e">
        <f t="shared" si="8"/>
        <v>#VALUE!</v>
      </c>
    </row>
    <row r="174" spans="1:8" hidden="1" x14ac:dyDescent="0.3">
      <c r="A174" s="63" t="s">
        <v>176</v>
      </c>
      <c r="B174" s="7">
        <v>229</v>
      </c>
      <c r="C174" s="74">
        <v>219</v>
      </c>
      <c r="D174" s="12" t="s">
        <v>24</v>
      </c>
      <c r="F174" s="93">
        <f t="shared" si="6"/>
        <v>0</v>
      </c>
      <c r="G174" s="94">
        <f t="shared" si="7"/>
        <v>0</v>
      </c>
      <c r="H174" s="95" t="e">
        <f t="shared" si="8"/>
        <v>#VALUE!</v>
      </c>
    </row>
    <row r="175" spans="1:8" hidden="1" x14ac:dyDescent="0.3">
      <c r="A175" s="63" t="s">
        <v>177</v>
      </c>
      <c r="B175" s="7">
        <v>186</v>
      </c>
      <c r="C175" s="74">
        <v>204</v>
      </c>
      <c r="D175" s="12">
        <v>179</v>
      </c>
      <c r="E175" s="36"/>
      <c r="F175" s="7">
        <f t="shared" si="6"/>
        <v>0</v>
      </c>
      <c r="G175" s="74">
        <f t="shared" si="7"/>
        <v>0</v>
      </c>
      <c r="H175" s="95">
        <f t="shared" si="8"/>
        <v>0</v>
      </c>
    </row>
    <row r="176" spans="1:8" hidden="1" x14ac:dyDescent="0.3">
      <c r="A176" s="63" t="s">
        <v>178</v>
      </c>
      <c r="B176" s="7" t="s">
        <v>24</v>
      </c>
      <c r="C176" s="74">
        <v>150</v>
      </c>
      <c r="D176" s="12" t="s">
        <v>24</v>
      </c>
      <c r="E176" s="36"/>
      <c r="F176" s="93" t="e">
        <f t="shared" si="6"/>
        <v>#VALUE!</v>
      </c>
      <c r="G176" s="94">
        <f t="shared" si="7"/>
        <v>0</v>
      </c>
      <c r="H176" s="95" t="e">
        <f t="shared" si="8"/>
        <v>#VALUE!</v>
      </c>
    </row>
    <row r="177" spans="1:8" hidden="1" x14ac:dyDescent="0.3">
      <c r="A177" s="63" t="s">
        <v>179</v>
      </c>
      <c r="B177" s="7" t="s">
        <v>24</v>
      </c>
      <c r="C177" s="74">
        <v>116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180</v>
      </c>
      <c r="B178" s="7" t="s">
        <v>24</v>
      </c>
      <c r="C178" s="74" t="s">
        <v>24</v>
      </c>
      <c r="D178" s="12">
        <v>112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181</v>
      </c>
      <c r="B179" s="7" t="s">
        <v>24</v>
      </c>
      <c r="C179" s="74" t="s">
        <v>24</v>
      </c>
      <c r="D179" s="12">
        <v>81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182</v>
      </c>
      <c r="B180" s="7" t="s">
        <v>24</v>
      </c>
      <c r="C180" s="74" t="s">
        <v>24</v>
      </c>
      <c r="D180" s="12">
        <v>112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183</v>
      </c>
      <c r="B181" s="7" t="s">
        <v>24</v>
      </c>
      <c r="C181" s="74" t="s">
        <v>24</v>
      </c>
      <c r="D181" s="12">
        <v>81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184</v>
      </c>
      <c r="B182" s="7" t="s">
        <v>24</v>
      </c>
      <c r="C182" s="74" t="s">
        <v>24</v>
      </c>
      <c r="D182" s="12">
        <v>121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185</v>
      </c>
      <c r="B183" s="7" t="s">
        <v>24</v>
      </c>
      <c r="C183" s="74">
        <v>151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A184" s="63" t="s">
        <v>186</v>
      </c>
      <c r="B184" s="7" t="s">
        <v>24</v>
      </c>
      <c r="C184" s="74">
        <v>96</v>
      </c>
      <c r="D184" s="12" t="s">
        <v>24</v>
      </c>
      <c r="F184" s="7" t="e">
        <f t="shared" si="6"/>
        <v>#VALUE!</v>
      </c>
      <c r="G184" s="74">
        <f t="shared" si="7"/>
        <v>0</v>
      </c>
      <c r="H184" s="12" t="e">
        <f t="shared" si="8"/>
        <v>#VALUE!</v>
      </c>
    </row>
    <row r="185" spans="1:8" hidden="1" x14ac:dyDescent="0.3">
      <c r="A185" s="63" t="s">
        <v>187</v>
      </c>
      <c r="B185" s="7" t="s">
        <v>24</v>
      </c>
      <c r="C185" s="74" t="s">
        <v>24</v>
      </c>
      <c r="D185" s="12">
        <v>99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188</v>
      </c>
      <c r="B186" s="7" t="s">
        <v>24</v>
      </c>
      <c r="C186" s="74" t="s">
        <v>24</v>
      </c>
      <c r="D186" s="12">
        <v>84</v>
      </c>
      <c r="F186" s="7" t="e">
        <f t="shared" si="6"/>
        <v>#VALUE!</v>
      </c>
      <c r="G186" s="74" t="e">
        <f t="shared" si="7"/>
        <v>#VALUE!</v>
      </c>
      <c r="H186" s="12">
        <f t="shared" si="8"/>
        <v>0</v>
      </c>
    </row>
    <row r="187" spans="1:8" hidden="1" x14ac:dyDescent="0.3">
      <c r="A187" s="63" t="s">
        <v>189</v>
      </c>
      <c r="B187" s="7" t="s">
        <v>24</v>
      </c>
      <c r="C187" s="74">
        <v>117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189</v>
      </c>
      <c r="B188" s="7" t="s">
        <v>24</v>
      </c>
      <c r="C188" s="74">
        <v>76</v>
      </c>
      <c r="D188" s="12" t="s">
        <v>24</v>
      </c>
      <c r="F188" s="7" t="e">
        <f t="shared" si="6"/>
        <v>#VALUE!</v>
      </c>
      <c r="G188" s="74">
        <f t="shared" si="7"/>
        <v>0</v>
      </c>
      <c r="H188" s="12" t="e">
        <f t="shared" si="8"/>
        <v>#VALUE!</v>
      </c>
    </row>
    <row r="189" spans="1:8" hidden="1" x14ac:dyDescent="0.3">
      <c r="A189" s="63" t="s">
        <v>189</v>
      </c>
      <c r="B189" s="7" t="s">
        <v>24</v>
      </c>
      <c r="C189" s="74">
        <v>43</v>
      </c>
      <c r="D189" s="12" t="s">
        <v>24</v>
      </c>
      <c r="F189" s="7" t="e">
        <f t="shared" si="6"/>
        <v>#VALUE!</v>
      </c>
      <c r="G189" s="74">
        <f t="shared" si="7"/>
        <v>0</v>
      </c>
      <c r="H189" s="12" t="e">
        <f t="shared" si="8"/>
        <v>#VALUE!</v>
      </c>
    </row>
    <row r="190" spans="1:8" hidden="1" x14ac:dyDescent="0.3">
      <c r="C190" s="123"/>
      <c r="G190" s="32" t="e">
        <f t="shared" si="7"/>
        <v>#DIV/0!</v>
      </c>
    </row>
    <row r="201" spans="1:10" s="32" customFormat="1" x14ac:dyDescent="0.3">
      <c r="A201" s="63"/>
      <c r="E201" s="22"/>
      <c r="I201"/>
      <c r="J201"/>
    </row>
    <row r="202" spans="1:10" s="32" customFormat="1" x14ac:dyDescent="0.3">
      <c r="A202" s="63"/>
      <c r="E202" s="22"/>
      <c r="I202"/>
      <c r="J202"/>
    </row>
    <row r="203" spans="1:10" s="32" customFormat="1" x14ac:dyDescent="0.3">
      <c r="A203" s="63"/>
      <c r="E203" s="22"/>
      <c r="I203"/>
      <c r="J203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</sheetData>
  <autoFilter ref="A10:H190" xr:uid="{8FB5E5C6-4CBD-465A-86B6-71AD77822812}">
    <filterColumn colId="0">
      <filters>
        <filter val="H-C-1"/>
        <filter val="H-C-112"/>
        <filter val="H-CR-436-36"/>
        <filter val="H-CR-436-37"/>
        <filter val="H-CR-436-38"/>
        <filter val="H-HC-2-0-H"/>
        <filter val="H-M-3 ( Maq)"/>
        <filter val="H-M-4"/>
        <filter val="H-MB-301N"/>
        <filter val="H-ML-13"/>
        <filter val="H-ML-15"/>
        <filter val="H-ML-4"/>
        <filter val="H-ML-7-92"/>
        <filter val="H-ML-9"/>
      </filters>
    </filterColumn>
    <sortState xmlns:xlrd2="http://schemas.microsoft.com/office/spreadsheetml/2017/richdata2" ref="A18:H165">
      <sortCondition ref="A10:A190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8E93-A165-49B2-AB24-70530AE297EE}">
  <sheetPr filterMode="1"/>
  <dimension ref="A1:J207"/>
  <sheetViews>
    <sheetView topLeftCell="A4" zoomScaleNormal="100" workbookViewId="0">
      <selection activeCell="G8" sqref="G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H40+G61+G66+F98+H110+H115+H130+F145+H149+H152+H154+H160</f>
        <v>1273.0319520823916</v>
      </c>
      <c r="G4" s="166"/>
      <c r="H4" s="167"/>
      <c r="J4" s="139"/>
    </row>
    <row r="5" spans="1:10" ht="21" x14ac:dyDescent="0.35">
      <c r="A5" s="141">
        <v>2</v>
      </c>
      <c r="B5" s="140">
        <v>7</v>
      </c>
      <c r="C5" s="148">
        <v>7.5</v>
      </c>
      <c r="D5" s="146">
        <v>5</v>
      </c>
      <c r="E5" s="144">
        <f>B5*C5*D5</f>
        <v>262.5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1410</v>
      </c>
      <c r="F6" s="98"/>
      <c r="G6" s="104">
        <f>F4-E6</f>
        <v>-136.96804791760837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18000</v>
      </c>
      <c r="F40" s="93">
        <f t="shared" si="0"/>
        <v>88.669950738916256</v>
      </c>
      <c r="G40" s="94">
        <f t="shared" si="1"/>
        <v>90</v>
      </c>
      <c r="H40" s="95">
        <f t="shared" si="2"/>
        <v>97.826086956521735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80000</v>
      </c>
      <c r="F61" s="93"/>
      <c r="G61" s="94">
        <f t="shared" si="1"/>
        <v>357.14285714285717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32000</v>
      </c>
      <c r="F66" s="93" t="e">
        <f t="shared" si="0"/>
        <v>#VALUE!</v>
      </c>
      <c r="G66" s="94">
        <f t="shared" si="1"/>
        <v>266.66666666666669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5" si="3">E76/B76</f>
        <v>#VALUE!</v>
      </c>
      <c r="G76" s="94" t="e">
        <f t="shared" ref="G76:G145" si="4">E76/C76</f>
        <v>#VALUE!</v>
      </c>
      <c r="H76" s="95">
        <f t="shared" ref="H76:H145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256</v>
      </c>
      <c r="B110" s="7"/>
      <c r="C110" s="74"/>
      <c r="D110" s="35">
        <v>119</v>
      </c>
      <c r="E110" s="22">
        <v>2000</v>
      </c>
      <c r="F110" s="93" t="e">
        <f t="shared" si="3"/>
        <v>#DIV/0!</v>
      </c>
      <c r="G110" s="94" t="e">
        <f t="shared" si="4"/>
        <v>#DIV/0!</v>
      </c>
      <c r="H110" s="95">
        <f t="shared" si="5"/>
        <v>16.806722689075631</v>
      </c>
    </row>
    <row r="111" spans="1:8" hidden="1" x14ac:dyDescent="0.3">
      <c r="A111" s="63" t="s">
        <v>114</v>
      </c>
      <c r="B111" s="7" t="s">
        <v>24</v>
      </c>
      <c r="C111" s="74"/>
      <c r="D111" s="12">
        <v>147</v>
      </c>
      <c r="F111" s="7" t="e">
        <f t="shared" si="3"/>
        <v>#VALUE!</v>
      </c>
      <c r="G111" s="74" t="e">
        <f t="shared" si="4"/>
        <v>#DIV/0!</v>
      </c>
      <c r="H111" s="95">
        <f t="shared" si="5"/>
        <v>0</v>
      </c>
    </row>
    <row r="112" spans="1:8" hidden="1" x14ac:dyDescent="0.3">
      <c r="A112" s="63" t="s">
        <v>115</v>
      </c>
      <c r="B112" s="7" t="s">
        <v>24</v>
      </c>
      <c r="C112" s="74" t="s">
        <v>24</v>
      </c>
      <c r="D112" s="12">
        <v>141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116</v>
      </c>
      <c r="B113" s="7" t="s">
        <v>24</v>
      </c>
      <c r="C113" s="74" t="s">
        <v>24</v>
      </c>
      <c r="D113" s="12">
        <v>141</v>
      </c>
      <c r="F113" s="93" t="e">
        <f t="shared" si="3"/>
        <v>#VALUE!</v>
      </c>
      <c r="G113" s="94" t="e">
        <f t="shared" si="4"/>
        <v>#VALUE!</v>
      </c>
      <c r="H113" s="95">
        <f t="shared" si="5"/>
        <v>0</v>
      </c>
    </row>
    <row r="114" spans="1:8" hidden="1" x14ac:dyDescent="0.3">
      <c r="A114" s="63" t="s">
        <v>117</v>
      </c>
      <c r="B114" s="7" t="s">
        <v>24</v>
      </c>
      <c r="C114" s="74" t="s">
        <v>24</v>
      </c>
      <c r="D114" s="12">
        <v>143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x14ac:dyDescent="0.3">
      <c r="A115" s="63" t="s">
        <v>118</v>
      </c>
      <c r="B115" s="93">
        <v>400</v>
      </c>
      <c r="C115" s="94" t="s">
        <v>24</v>
      </c>
      <c r="D115" s="95">
        <v>150</v>
      </c>
      <c r="E115" s="36">
        <v>11000</v>
      </c>
      <c r="F115" s="93">
        <f t="shared" si="3"/>
        <v>27.5</v>
      </c>
      <c r="G115" s="94" t="e">
        <f t="shared" si="4"/>
        <v>#VALUE!</v>
      </c>
      <c r="H115" s="95">
        <f t="shared" si="5"/>
        <v>73.333333333333329</v>
      </c>
    </row>
    <row r="116" spans="1:8" hidden="1" x14ac:dyDescent="0.3">
      <c r="A116" s="63" t="s">
        <v>119</v>
      </c>
      <c r="B116" s="7" t="s">
        <v>120</v>
      </c>
      <c r="C116" s="74" t="s">
        <v>24</v>
      </c>
      <c r="D116" s="12">
        <v>158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121</v>
      </c>
      <c r="B117" s="7" t="s">
        <v>24</v>
      </c>
      <c r="C117" s="74" t="s">
        <v>24</v>
      </c>
      <c r="D117" s="12">
        <v>149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122</v>
      </c>
      <c r="B118" s="7" t="s">
        <v>24</v>
      </c>
      <c r="C118" s="74" t="s">
        <v>24</v>
      </c>
      <c r="D118" s="12">
        <v>131</v>
      </c>
      <c r="F118" s="7" t="e">
        <f t="shared" si="3"/>
        <v>#VALUE!</v>
      </c>
      <c r="G118" s="74" t="e">
        <f t="shared" si="4"/>
        <v>#VALUE!</v>
      </c>
      <c r="H118" s="88">
        <f t="shared" si="5"/>
        <v>0</v>
      </c>
    </row>
    <row r="119" spans="1:8" hidden="1" x14ac:dyDescent="0.3">
      <c r="A119" s="63" t="s">
        <v>123</v>
      </c>
      <c r="B119" s="7" t="s">
        <v>24</v>
      </c>
      <c r="C119" s="74" t="s">
        <v>24</v>
      </c>
      <c r="D119" s="12">
        <v>131</v>
      </c>
      <c r="E119" s="36"/>
      <c r="F119" s="7" t="e">
        <f t="shared" si="3"/>
        <v>#VALUE!</v>
      </c>
      <c r="G119" s="74" t="e">
        <f t="shared" si="4"/>
        <v>#VALUE!</v>
      </c>
      <c r="H119" s="88">
        <f t="shared" si="5"/>
        <v>0</v>
      </c>
    </row>
    <row r="120" spans="1:8" hidden="1" x14ac:dyDescent="0.3">
      <c r="A120" s="63" t="s">
        <v>124</v>
      </c>
      <c r="B120" s="7"/>
      <c r="C120" s="74"/>
      <c r="D120" s="12">
        <v>112</v>
      </c>
      <c r="E120" s="36"/>
      <c r="F120" s="93" t="e">
        <f t="shared" si="3"/>
        <v>#DIV/0!</v>
      </c>
      <c r="G120" s="94" t="e">
        <f t="shared" si="4"/>
        <v>#DIV/0!</v>
      </c>
      <c r="H120" s="95">
        <f t="shared" si="5"/>
        <v>0</v>
      </c>
    </row>
    <row r="121" spans="1:8" hidden="1" x14ac:dyDescent="0.3">
      <c r="A121" s="63" t="s">
        <v>125</v>
      </c>
      <c r="B121" s="7" t="s">
        <v>24</v>
      </c>
      <c r="C121" s="74" t="s">
        <v>24</v>
      </c>
      <c r="D121" s="12">
        <v>112</v>
      </c>
      <c r="E121" s="36"/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126</v>
      </c>
      <c r="B122" s="7" t="s">
        <v>24</v>
      </c>
      <c r="C122" s="74" t="s">
        <v>24</v>
      </c>
      <c r="D122" s="12">
        <v>115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127</v>
      </c>
      <c r="B123" s="7" t="s">
        <v>24</v>
      </c>
      <c r="C123" s="74" t="s">
        <v>24</v>
      </c>
      <c r="D123" s="12">
        <v>118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128</v>
      </c>
      <c r="B124" s="7" t="s">
        <v>24</v>
      </c>
      <c r="C124" s="74" t="s">
        <v>24</v>
      </c>
      <c r="D124" s="12">
        <v>118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129</v>
      </c>
      <c r="B125" s="7" t="s">
        <v>24</v>
      </c>
      <c r="C125" s="74" t="s">
        <v>24</v>
      </c>
      <c r="D125" s="12">
        <v>118</v>
      </c>
      <c r="F125" s="93" t="e">
        <f t="shared" si="3"/>
        <v>#VALUE!</v>
      </c>
      <c r="G125" s="94" t="e">
        <f t="shared" si="4"/>
        <v>#VALUE!</v>
      </c>
      <c r="H125" s="95">
        <f t="shared" si="5"/>
        <v>0</v>
      </c>
    </row>
    <row r="126" spans="1:8" hidden="1" x14ac:dyDescent="0.3">
      <c r="A126" s="63" t="s">
        <v>252</v>
      </c>
      <c r="B126" s="7"/>
      <c r="C126" s="74"/>
      <c r="D126" s="12">
        <v>118</v>
      </c>
      <c r="F126" s="93" t="e">
        <f t="shared" si="3"/>
        <v>#DIV/0!</v>
      </c>
      <c r="G126" s="94" t="e">
        <f t="shared" si="4"/>
        <v>#DIV/0!</v>
      </c>
      <c r="H126" s="95">
        <f t="shared" si="5"/>
        <v>0</v>
      </c>
    </row>
    <row r="127" spans="1:8" hidden="1" x14ac:dyDescent="0.3">
      <c r="A127" s="63" t="s">
        <v>130</v>
      </c>
      <c r="B127" s="7" t="s">
        <v>24</v>
      </c>
      <c r="C127" s="74" t="s">
        <v>24</v>
      </c>
      <c r="D127" s="12">
        <v>119</v>
      </c>
      <c r="E127" s="36"/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131</v>
      </c>
      <c r="B128" s="7" t="s">
        <v>24</v>
      </c>
      <c r="C128" s="74" t="s">
        <v>24</v>
      </c>
      <c r="D128" s="12">
        <v>106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132</v>
      </c>
      <c r="B129" s="7" t="s">
        <v>24</v>
      </c>
      <c r="C129" s="74" t="s">
        <v>24</v>
      </c>
      <c r="D129" s="12">
        <v>114</v>
      </c>
      <c r="F129" s="7" t="e">
        <f t="shared" si="3"/>
        <v>#VALUE!</v>
      </c>
      <c r="G129" s="74" t="e">
        <f t="shared" si="4"/>
        <v>#VALUE!</v>
      </c>
      <c r="H129" s="12">
        <f t="shared" si="5"/>
        <v>0</v>
      </c>
    </row>
    <row r="130" spans="1:8" x14ac:dyDescent="0.3">
      <c r="A130" s="63" t="s">
        <v>133</v>
      </c>
      <c r="B130" s="7" t="s">
        <v>24</v>
      </c>
      <c r="C130" s="74" t="s">
        <v>24</v>
      </c>
      <c r="D130" s="12">
        <v>115</v>
      </c>
      <c r="E130" s="36">
        <v>7000</v>
      </c>
      <c r="F130" s="7" t="e">
        <f t="shared" si="3"/>
        <v>#VALUE!</v>
      </c>
      <c r="G130" s="74" t="e">
        <f t="shared" si="4"/>
        <v>#VALUE!</v>
      </c>
      <c r="H130" s="95">
        <f t="shared" si="5"/>
        <v>60.869565217391305</v>
      </c>
    </row>
    <row r="131" spans="1:8" hidden="1" x14ac:dyDescent="0.3">
      <c r="A131" s="63" t="s">
        <v>134</v>
      </c>
      <c r="B131" s="7" t="s">
        <v>24</v>
      </c>
      <c r="C131" s="74" t="s">
        <v>24</v>
      </c>
      <c r="D131" s="12">
        <v>119</v>
      </c>
      <c r="E131" s="36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135</v>
      </c>
      <c r="B132" s="7" t="s">
        <v>24</v>
      </c>
      <c r="C132" s="74" t="s">
        <v>24</v>
      </c>
      <c r="D132" s="12">
        <v>147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136</v>
      </c>
      <c r="B133" s="7" t="s">
        <v>24</v>
      </c>
      <c r="C133" s="74" t="s">
        <v>24</v>
      </c>
      <c r="D133" s="12">
        <v>164</v>
      </c>
      <c r="E133" s="36"/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137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138</v>
      </c>
      <c r="B135" s="7" t="s">
        <v>24</v>
      </c>
      <c r="C135" s="94">
        <v>155</v>
      </c>
      <c r="D135" s="12">
        <v>146</v>
      </c>
      <c r="F135" s="93" t="e">
        <f t="shared" si="3"/>
        <v>#VALUE!</v>
      </c>
      <c r="G135" s="94">
        <f t="shared" si="4"/>
        <v>0</v>
      </c>
      <c r="H135" s="95">
        <f t="shared" si="5"/>
        <v>0</v>
      </c>
    </row>
    <row r="136" spans="1:8" hidden="1" x14ac:dyDescent="0.3">
      <c r="A136" s="63" t="s">
        <v>139</v>
      </c>
      <c r="B136" s="7" t="s">
        <v>24</v>
      </c>
      <c r="C136" s="74" t="s">
        <v>24</v>
      </c>
      <c r="D136" s="12">
        <v>104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140</v>
      </c>
      <c r="B137" s="7" t="s">
        <v>24</v>
      </c>
      <c r="C137" s="74" t="s">
        <v>24</v>
      </c>
      <c r="D137" s="12">
        <v>138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141</v>
      </c>
      <c r="B138" s="7" t="s">
        <v>24</v>
      </c>
      <c r="C138" s="74" t="s">
        <v>24</v>
      </c>
      <c r="D138" s="12">
        <v>177</v>
      </c>
      <c r="F138" s="93" t="e">
        <f t="shared" si="3"/>
        <v>#VALUE!</v>
      </c>
      <c r="G138" s="94" t="e">
        <f t="shared" si="4"/>
        <v>#VALUE!</v>
      </c>
      <c r="H138" s="95">
        <f t="shared" si="5"/>
        <v>0</v>
      </c>
    </row>
    <row r="139" spans="1:8" hidden="1" x14ac:dyDescent="0.3">
      <c r="A139" s="63" t="s">
        <v>142</v>
      </c>
      <c r="B139" s="7" t="s">
        <v>24</v>
      </c>
      <c r="C139" s="74" t="s">
        <v>24</v>
      </c>
      <c r="D139" s="12">
        <v>161</v>
      </c>
      <c r="E139" s="36"/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143</v>
      </c>
      <c r="B140" s="7">
        <v>781</v>
      </c>
      <c r="C140" s="74" t="s">
        <v>24</v>
      </c>
      <c r="D140" s="12">
        <v>143</v>
      </c>
      <c r="E140" s="36"/>
      <c r="F140" s="93">
        <f t="shared" si="3"/>
        <v>0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144</v>
      </c>
      <c r="B141" s="7" t="s">
        <v>24</v>
      </c>
      <c r="C141" s="74" t="s">
        <v>24</v>
      </c>
      <c r="D141" s="12">
        <v>134</v>
      </c>
      <c r="F141" s="7" t="e">
        <f t="shared" si="3"/>
        <v>#VALUE!</v>
      </c>
      <c r="G141" s="74" t="e">
        <f t="shared" si="4"/>
        <v>#VALUE!</v>
      </c>
      <c r="H141" s="12">
        <f t="shared" si="5"/>
        <v>0</v>
      </c>
    </row>
    <row r="142" spans="1:8" hidden="1" x14ac:dyDescent="0.3">
      <c r="A142" s="63" t="s">
        <v>145</v>
      </c>
      <c r="B142" s="7" t="s">
        <v>24</v>
      </c>
      <c r="C142" s="74" t="s">
        <v>24</v>
      </c>
      <c r="D142" s="12">
        <v>155</v>
      </c>
      <c r="E142" s="36"/>
      <c r="F142" s="93" t="e">
        <f t="shared" si="3"/>
        <v>#VALUE!</v>
      </c>
      <c r="G142" s="94" t="e">
        <f t="shared" si="4"/>
        <v>#VALUE!</v>
      </c>
      <c r="H142" s="95">
        <f t="shared" si="5"/>
        <v>0</v>
      </c>
    </row>
    <row r="143" spans="1:8" hidden="1" x14ac:dyDescent="0.3">
      <c r="A143" s="63" t="s">
        <v>146</v>
      </c>
      <c r="B143" s="7" t="s">
        <v>24</v>
      </c>
      <c r="C143" s="74" t="s">
        <v>24</v>
      </c>
      <c r="D143" s="12">
        <v>138</v>
      </c>
      <c r="E143" s="36"/>
      <c r="F143" s="7" t="e">
        <f t="shared" si="3"/>
        <v>#VALUE!</v>
      </c>
      <c r="G143" s="74" t="e">
        <f t="shared" si="4"/>
        <v>#VALUE!</v>
      </c>
      <c r="H143" s="95">
        <f t="shared" si="5"/>
        <v>0</v>
      </c>
    </row>
    <row r="144" spans="1:8" hidden="1" x14ac:dyDescent="0.3">
      <c r="A144" s="63" t="s">
        <v>147</v>
      </c>
      <c r="B144" s="7" t="s">
        <v>24</v>
      </c>
      <c r="C144" s="74" t="s">
        <v>24</v>
      </c>
      <c r="D144" s="12">
        <v>131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x14ac:dyDescent="0.3">
      <c r="A145" s="63" t="s">
        <v>148</v>
      </c>
      <c r="B145" s="7">
        <v>781</v>
      </c>
      <c r="C145" s="74">
        <v>722</v>
      </c>
      <c r="D145" s="12"/>
      <c r="E145" s="36">
        <v>100000</v>
      </c>
      <c r="F145" s="93">
        <f t="shared" si="3"/>
        <v>128.04097311139566</v>
      </c>
      <c r="G145" s="94">
        <f t="shared" si="4"/>
        <v>138.50415512465375</v>
      </c>
      <c r="H145" s="95" t="e">
        <f t="shared" si="5"/>
        <v>#DIV/0!</v>
      </c>
    </row>
    <row r="146" spans="1:8" hidden="1" x14ac:dyDescent="0.3">
      <c r="A146" s="63" t="s">
        <v>149</v>
      </c>
      <c r="B146" s="7" t="s">
        <v>24</v>
      </c>
      <c r="C146" s="74" t="s">
        <v>24</v>
      </c>
      <c r="D146" s="12">
        <v>136</v>
      </c>
      <c r="F146" s="7" t="e">
        <f t="shared" ref="F146:F189" si="6">E146/B146</f>
        <v>#VALUE!</v>
      </c>
      <c r="G146" s="74" t="e">
        <f t="shared" ref="G146:G190" si="7">E146/C146</f>
        <v>#VALUE!</v>
      </c>
      <c r="H146" s="12">
        <f t="shared" ref="H146:H189" si="8">E146/D146</f>
        <v>0</v>
      </c>
    </row>
    <row r="147" spans="1:8" hidden="1" x14ac:dyDescent="0.3">
      <c r="A147" s="63" t="s">
        <v>150</v>
      </c>
      <c r="B147" s="7" t="s">
        <v>24</v>
      </c>
      <c r="C147" s="74" t="s">
        <v>24</v>
      </c>
      <c r="D147" s="12">
        <v>136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151</v>
      </c>
      <c r="B148" s="7" t="s">
        <v>24</v>
      </c>
      <c r="C148" s="74" t="s">
        <v>24</v>
      </c>
      <c r="D148" s="12">
        <v>129</v>
      </c>
      <c r="E148" s="36"/>
      <c r="F148" s="93" t="e">
        <f t="shared" si="6"/>
        <v>#VALUE!</v>
      </c>
      <c r="G148" s="94" t="e">
        <f t="shared" si="7"/>
        <v>#VALUE!</v>
      </c>
      <c r="H148" s="95">
        <f t="shared" si="8"/>
        <v>0</v>
      </c>
    </row>
    <row r="149" spans="1:8" x14ac:dyDescent="0.3">
      <c r="A149" s="63" t="s">
        <v>152</v>
      </c>
      <c r="B149" s="7" t="s">
        <v>24</v>
      </c>
      <c r="C149" s="74" t="s">
        <v>24</v>
      </c>
      <c r="D149" s="12">
        <v>101</v>
      </c>
      <c r="E149" s="22">
        <v>11000</v>
      </c>
      <c r="F149" s="7" t="e">
        <f t="shared" si="6"/>
        <v>#VALUE!</v>
      </c>
      <c r="G149" s="74" t="e">
        <f t="shared" si="7"/>
        <v>#VALUE!</v>
      </c>
      <c r="H149" s="12">
        <f t="shared" si="8"/>
        <v>108.91089108910892</v>
      </c>
    </row>
    <row r="150" spans="1:8" hidden="1" x14ac:dyDescent="0.3">
      <c r="A150" s="63" t="s">
        <v>153</v>
      </c>
      <c r="B150" s="7" t="s">
        <v>24</v>
      </c>
      <c r="C150" s="74" t="s">
        <v>24</v>
      </c>
      <c r="D150" s="12">
        <v>139</v>
      </c>
      <c r="F150" s="93" t="e">
        <f t="shared" si="6"/>
        <v>#VALUE!</v>
      </c>
      <c r="G150" s="94" t="e">
        <f t="shared" si="7"/>
        <v>#VALUE!</v>
      </c>
      <c r="H150" s="95">
        <f t="shared" si="8"/>
        <v>0</v>
      </c>
    </row>
    <row r="151" spans="1:8" hidden="1" x14ac:dyDescent="0.3">
      <c r="A151" s="63" t="s">
        <v>154</v>
      </c>
      <c r="B151" s="7">
        <v>550</v>
      </c>
      <c r="C151" s="74">
        <v>300</v>
      </c>
      <c r="D151" s="12">
        <v>161</v>
      </c>
      <c r="E151" s="36"/>
      <c r="F151" s="93">
        <f t="shared" si="6"/>
        <v>0</v>
      </c>
      <c r="G151" s="94">
        <f t="shared" si="7"/>
        <v>0</v>
      </c>
      <c r="H151" s="95">
        <f t="shared" si="8"/>
        <v>0</v>
      </c>
    </row>
    <row r="152" spans="1:8" x14ac:dyDescent="0.3">
      <c r="A152" s="63" t="s">
        <v>155</v>
      </c>
      <c r="B152" s="7">
        <v>600</v>
      </c>
      <c r="C152" s="74"/>
      <c r="D152" s="12">
        <v>161</v>
      </c>
      <c r="E152" s="36">
        <v>5300</v>
      </c>
      <c r="F152" s="93">
        <f t="shared" si="6"/>
        <v>8.8333333333333339</v>
      </c>
      <c r="G152" s="94" t="e">
        <f t="shared" si="7"/>
        <v>#DIV/0!</v>
      </c>
      <c r="H152" s="95">
        <f t="shared" si="8"/>
        <v>32.919254658385093</v>
      </c>
    </row>
    <row r="153" spans="1:8" hidden="1" x14ac:dyDescent="0.3">
      <c r="A153" s="63" t="s">
        <v>156</v>
      </c>
      <c r="B153" s="7" t="s">
        <v>24</v>
      </c>
      <c r="C153" s="74" t="s">
        <v>24</v>
      </c>
      <c r="D153" s="12">
        <v>161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x14ac:dyDescent="0.3">
      <c r="A154" s="63" t="s">
        <v>257</v>
      </c>
      <c r="B154" s="7"/>
      <c r="C154" s="74"/>
      <c r="D154" s="35">
        <v>144</v>
      </c>
      <c r="E154" s="22">
        <v>8300</v>
      </c>
      <c r="F154" s="93" t="e">
        <f t="shared" si="6"/>
        <v>#DIV/0!</v>
      </c>
      <c r="G154" s="94" t="e">
        <f t="shared" si="7"/>
        <v>#DIV/0!</v>
      </c>
      <c r="H154" s="95">
        <f t="shared" si="8"/>
        <v>57.638888888888886</v>
      </c>
    </row>
    <row r="155" spans="1:8" hidden="1" x14ac:dyDescent="0.3">
      <c r="A155" s="63" t="s">
        <v>157</v>
      </c>
      <c r="B155" s="7" t="s">
        <v>24</v>
      </c>
      <c r="C155" s="74" t="s">
        <v>24</v>
      </c>
      <c r="D155" s="12">
        <v>144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158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159</v>
      </c>
      <c r="B157" s="93">
        <v>760</v>
      </c>
      <c r="C157" s="74" t="s">
        <v>24</v>
      </c>
      <c r="D157" s="12">
        <v>135</v>
      </c>
      <c r="E157" s="36"/>
      <c r="F157" s="93">
        <f t="shared" si="6"/>
        <v>0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160</v>
      </c>
      <c r="B158" s="7" t="s">
        <v>24</v>
      </c>
      <c r="C158" s="74">
        <v>143</v>
      </c>
      <c r="D158" s="12">
        <v>135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hidden="1" x14ac:dyDescent="0.3">
      <c r="A159" s="63" t="s">
        <v>161</v>
      </c>
      <c r="B159" s="7" t="s">
        <v>24</v>
      </c>
      <c r="C159" s="74" t="s">
        <v>24</v>
      </c>
      <c r="D159" s="12">
        <v>135</v>
      </c>
      <c r="F159" s="7" t="e">
        <f t="shared" si="6"/>
        <v>#VALUE!</v>
      </c>
      <c r="G159" s="74" t="e">
        <f t="shared" si="7"/>
        <v>#VALUE!</v>
      </c>
      <c r="H159" s="88">
        <f t="shared" si="8"/>
        <v>0</v>
      </c>
    </row>
    <row r="160" spans="1:8" x14ac:dyDescent="0.3">
      <c r="A160" s="63" t="s">
        <v>162</v>
      </c>
      <c r="B160" s="7"/>
      <c r="C160" s="74"/>
      <c r="D160" s="12">
        <v>146</v>
      </c>
      <c r="E160" s="36">
        <v>4800</v>
      </c>
      <c r="F160" s="93" t="e">
        <f t="shared" si="6"/>
        <v>#DIV/0!</v>
      </c>
      <c r="G160" s="94" t="e">
        <f t="shared" si="7"/>
        <v>#DIV/0!</v>
      </c>
      <c r="H160" s="95">
        <f t="shared" si="8"/>
        <v>32.876712328767127</v>
      </c>
    </row>
    <row r="161" spans="1:8" hidden="1" x14ac:dyDescent="0.3">
      <c r="A161" s="63" t="s">
        <v>163</v>
      </c>
      <c r="B161" s="7" t="s">
        <v>24</v>
      </c>
      <c r="C161" s="74" t="s">
        <v>24</v>
      </c>
      <c r="D161" s="12">
        <v>135</v>
      </c>
      <c r="E161" s="36"/>
      <c r="F161" s="7" t="e">
        <f t="shared" si="6"/>
        <v>#VALUE!</v>
      </c>
      <c r="G161" s="74" t="e">
        <f t="shared" si="7"/>
        <v>#VALUE!</v>
      </c>
      <c r="H161" s="12">
        <f t="shared" si="8"/>
        <v>0</v>
      </c>
    </row>
    <row r="162" spans="1:8" hidden="1" x14ac:dyDescent="0.3">
      <c r="A162" s="63" t="s">
        <v>164</v>
      </c>
      <c r="B162" s="7" t="s">
        <v>24</v>
      </c>
      <c r="C162" s="74" t="s">
        <v>24</v>
      </c>
      <c r="D162" s="12">
        <v>155</v>
      </c>
      <c r="F162" s="93" t="e">
        <f t="shared" si="6"/>
        <v>#VALUE!</v>
      </c>
      <c r="G162" s="94" t="e">
        <f t="shared" si="7"/>
        <v>#VALUE!</v>
      </c>
      <c r="H162" s="95">
        <f t="shared" si="8"/>
        <v>0</v>
      </c>
    </row>
    <row r="163" spans="1:8" hidden="1" x14ac:dyDescent="0.3">
      <c r="A163" s="63" t="s">
        <v>165</v>
      </c>
      <c r="B163" s="7" t="s">
        <v>24</v>
      </c>
      <c r="C163" s="74" t="s">
        <v>24</v>
      </c>
      <c r="D163" s="12">
        <v>155</v>
      </c>
      <c r="F163" s="93" t="e">
        <f t="shared" si="6"/>
        <v>#VALUE!</v>
      </c>
      <c r="G163" s="94" t="e">
        <f t="shared" si="7"/>
        <v>#VALUE!</v>
      </c>
      <c r="H163" s="95">
        <f t="shared" si="8"/>
        <v>0</v>
      </c>
    </row>
    <row r="164" spans="1:8" hidden="1" x14ac:dyDescent="0.3">
      <c r="A164" s="63" t="s">
        <v>166</v>
      </c>
      <c r="B164" s="7" t="s">
        <v>24</v>
      </c>
      <c r="C164" s="74" t="s">
        <v>24</v>
      </c>
      <c r="D164" s="12">
        <v>155</v>
      </c>
      <c r="E164" s="36"/>
      <c r="F164" s="93" t="e">
        <f t="shared" si="6"/>
        <v>#VALUE!</v>
      </c>
      <c r="G164" s="94" t="e">
        <f t="shared" si="7"/>
        <v>#VALUE!</v>
      </c>
      <c r="H164" s="95">
        <f t="shared" si="8"/>
        <v>0</v>
      </c>
    </row>
    <row r="165" spans="1:8" hidden="1" x14ac:dyDescent="0.3">
      <c r="A165" s="63" t="s">
        <v>167</v>
      </c>
      <c r="B165" s="7" t="s">
        <v>24</v>
      </c>
      <c r="C165" s="74">
        <v>139</v>
      </c>
      <c r="D165" s="12">
        <v>105</v>
      </c>
      <c r="F165" s="93" t="e">
        <f t="shared" si="6"/>
        <v>#VALUE!</v>
      </c>
      <c r="G165" s="94">
        <f t="shared" si="7"/>
        <v>0</v>
      </c>
      <c r="H165" s="95">
        <f t="shared" si="8"/>
        <v>0</v>
      </c>
    </row>
    <row r="166" spans="1:8" hidden="1" x14ac:dyDescent="0.3">
      <c r="A166" s="63" t="s">
        <v>168</v>
      </c>
      <c r="B166" s="7" t="s">
        <v>24</v>
      </c>
      <c r="C166" s="74" t="s">
        <v>24</v>
      </c>
      <c r="D166" s="12">
        <v>105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169</v>
      </c>
      <c r="B167" s="7" t="s">
        <v>24</v>
      </c>
      <c r="C167" s="74">
        <v>204</v>
      </c>
      <c r="D167" s="12" t="s">
        <v>24</v>
      </c>
      <c r="F167" s="7" t="e">
        <f t="shared" si="6"/>
        <v>#VALUE!</v>
      </c>
      <c r="G167" s="74">
        <f t="shared" si="7"/>
        <v>0</v>
      </c>
      <c r="H167" s="12" t="e">
        <f t="shared" si="8"/>
        <v>#VALUE!</v>
      </c>
    </row>
    <row r="168" spans="1:8" hidden="1" x14ac:dyDescent="0.3">
      <c r="A168" s="63" t="s">
        <v>170</v>
      </c>
      <c r="B168" s="7">
        <v>195</v>
      </c>
      <c r="C168" s="74" t="s">
        <v>24</v>
      </c>
      <c r="D168" s="12" t="s">
        <v>24</v>
      </c>
      <c r="F168" s="7">
        <f t="shared" si="6"/>
        <v>0</v>
      </c>
      <c r="G168" s="74" t="e">
        <f t="shared" si="7"/>
        <v>#VALUE!</v>
      </c>
      <c r="H168" s="12" t="e">
        <f t="shared" si="8"/>
        <v>#VALUE!</v>
      </c>
    </row>
    <row r="169" spans="1:8" hidden="1" x14ac:dyDescent="0.3">
      <c r="A169" s="63" t="s">
        <v>171</v>
      </c>
      <c r="B169" s="7" t="s">
        <v>24</v>
      </c>
      <c r="C169" s="74">
        <v>251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172</v>
      </c>
      <c r="B170" s="7">
        <v>173</v>
      </c>
      <c r="C170" s="74">
        <v>208</v>
      </c>
      <c r="D170" s="12">
        <v>164</v>
      </c>
      <c r="F170" s="7">
        <f t="shared" si="6"/>
        <v>0</v>
      </c>
      <c r="G170" s="74">
        <f t="shared" si="7"/>
        <v>0</v>
      </c>
      <c r="H170" s="12">
        <f t="shared" si="8"/>
        <v>0</v>
      </c>
    </row>
    <row r="171" spans="1:8" hidden="1" x14ac:dyDescent="0.3">
      <c r="A171" s="63" t="s">
        <v>173</v>
      </c>
      <c r="B171" s="7">
        <v>840</v>
      </c>
      <c r="C171" s="74"/>
      <c r="D171" s="12"/>
      <c r="E171" s="36"/>
      <c r="F171" s="93">
        <f t="shared" si="6"/>
        <v>0</v>
      </c>
      <c r="G171" s="94" t="e">
        <f t="shared" si="7"/>
        <v>#DIV/0!</v>
      </c>
      <c r="H171" s="95" t="e">
        <f t="shared" si="8"/>
        <v>#DIV/0!</v>
      </c>
    </row>
    <row r="172" spans="1:8" hidden="1" x14ac:dyDescent="0.3">
      <c r="A172" s="63" t="s">
        <v>174</v>
      </c>
      <c r="B172" s="7" t="s">
        <v>24</v>
      </c>
      <c r="C172" s="74">
        <v>228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175</v>
      </c>
      <c r="B173" s="7">
        <v>2300</v>
      </c>
      <c r="C173" s="74" t="s">
        <v>24</v>
      </c>
      <c r="D173" s="12" t="s">
        <v>24</v>
      </c>
      <c r="E173" s="36"/>
      <c r="F173" s="93">
        <f t="shared" si="6"/>
        <v>0</v>
      </c>
      <c r="G173" s="94" t="e">
        <f t="shared" si="7"/>
        <v>#VALUE!</v>
      </c>
      <c r="H173" s="95" t="e">
        <f t="shared" si="8"/>
        <v>#VALUE!</v>
      </c>
    </row>
    <row r="174" spans="1:8" hidden="1" x14ac:dyDescent="0.3">
      <c r="A174" s="63" t="s">
        <v>176</v>
      </c>
      <c r="B174" s="7">
        <v>229</v>
      </c>
      <c r="C174" s="74">
        <v>219</v>
      </c>
      <c r="D174" s="12" t="s">
        <v>24</v>
      </c>
      <c r="F174" s="93">
        <f t="shared" si="6"/>
        <v>0</v>
      </c>
      <c r="G174" s="94">
        <f t="shared" si="7"/>
        <v>0</v>
      </c>
      <c r="H174" s="95" t="e">
        <f t="shared" si="8"/>
        <v>#VALUE!</v>
      </c>
    </row>
    <row r="175" spans="1:8" hidden="1" x14ac:dyDescent="0.3">
      <c r="A175" s="63" t="s">
        <v>177</v>
      </c>
      <c r="B175" s="7">
        <v>186</v>
      </c>
      <c r="C175" s="74">
        <v>204</v>
      </c>
      <c r="D175" s="12">
        <v>179</v>
      </c>
      <c r="E175" s="36"/>
      <c r="F175" s="7">
        <f t="shared" si="6"/>
        <v>0</v>
      </c>
      <c r="G175" s="74">
        <f t="shared" si="7"/>
        <v>0</v>
      </c>
      <c r="H175" s="95">
        <f t="shared" si="8"/>
        <v>0</v>
      </c>
    </row>
    <row r="176" spans="1:8" hidden="1" x14ac:dyDescent="0.3">
      <c r="A176" s="63" t="s">
        <v>178</v>
      </c>
      <c r="B176" s="7" t="s">
        <v>24</v>
      </c>
      <c r="C176" s="74">
        <v>150</v>
      </c>
      <c r="D176" s="12" t="s">
        <v>24</v>
      </c>
      <c r="E176" s="36"/>
      <c r="F176" s="93" t="e">
        <f t="shared" si="6"/>
        <v>#VALUE!</v>
      </c>
      <c r="G176" s="94">
        <f t="shared" si="7"/>
        <v>0</v>
      </c>
      <c r="H176" s="95" t="e">
        <f t="shared" si="8"/>
        <v>#VALUE!</v>
      </c>
    </row>
    <row r="177" spans="1:8" hidden="1" x14ac:dyDescent="0.3">
      <c r="A177" s="63" t="s">
        <v>179</v>
      </c>
      <c r="B177" s="7" t="s">
        <v>24</v>
      </c>
      <c r="C177" s="74">
        <v>116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180</v>
      </c>
      <c r="B178" s="7" t="s">
        <v>24</v>
      </c>
      <c r="C178" s="74" t="s">
        <v>24</v>
      </c>
      <c r="D178" s="12">
        <v>112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181</v>
      </c>
      <c r="B179" s="7" t="s">
        <v>24</v>
      </c>
      <c r="C179" s="74" t="s">
        <v>24</v>
      </c>
      <c r="D179" s="12">
        <v>81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182</v>
      </c>
      <c r="B180" s="7" t="s">
        <v>24</v>
      </c>
      <c r="C180" s="74" t="s">
        <v>24</v>
      </c>
      <c r="D180" s="12">
        <v>112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183</v>
      </c>
      <c r="B181" s="7" t="s">
        <v>24</v>
      </c>
      <c r="C181" s="74" t="s">
        <v>24</v>
      </c>
      <c r="D181" s="12">
        <v>81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184</v>
      </c>
      <c r="B182" s="7" t="s">
        <v>24</v>
      </c>
      <c r="C182" s="74" t="s">
        <v>24</v>
      </c>
      <c r="D182" s="12">
        <v>121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185</v>
      </c>
      <c r="B183" s="7" t="s">
        <v>24</v>
      </c>
      <c r="C183" s="74">
        <v>151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A184" s="63" t="s">
        <v>186</v>
      </c>
      <c r="B184" s="7" t="s">
        <v>24</v>
      </c>
      <c r="C184" s="74">
        <v>96</v>
      </c>
      <c r="D184" s="12" t="s">
        <v>24</v>
      </c>
      <c r="F184" s="7" t="e">
        <f t="shared" si="6"/>
        <v>#VALUE!</v>
      </c>
      <c r="G184" s="74">
        <f t="shared" si="7"/>
        <v>0</v>
      </c>
      <c r="H184" s="12" t="e">
        <f t="shared" si="8"/>
        <v>#VALUE!</v>
      </c>
    </row>
    <row r="185" spans="1:8" hidden="1" x14ac:dyDescent="0.3">
      <c r="A185" s="63" t="s">
        <v>187</v>
      </c>
      <c r="B185" s="7" t="s">
        <v>24</v>
      </c>
      <c r="C185" s="74" t="s">
        <v>24</v>
      </c>
      <c r="D185" s="12">
        <v>99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188</v>
      </c>
      <c r="B186" s="7" t="s">
        <v>24</v>
      </c>
      <c r="C186" s="74" t="s">
        <v>24</v>
      </c>
      <c r="D186" s="12">
        <v>84</v>
      </c>
      <c r="F186" s="7" t="e">
        <f t="shared" si="6"/>
        <v>#VALUE!</v>
      </c>
      <c r="G186" s="74" t="e">
        <f t="shared" si="7"/>
        <v>#VALUE!</v>
      </c>
      <c r="H186" s="12">
        <f t="shared" si="8"/>
        <v>0</v>
      </c>
    </row>
    <row r="187" spans="1:8" hidden="1" x14ac:dyDescent="0.3">
      <c r="A187" s="63" t="s">
        <v>189</v>
      </c>
      <c r="B187" s="7" t="s">
        <v>24</v>
      </c>
      <c r="C187" s="74">
        <v>117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189</v>
      </c>
      <c r="B188" s="7" t="s">
        <v>24</v>
      </c>
      <c r="C188" s="74">
        <v>76</v>
      </c>
      <c r="D188" s="12" t="s">
        <v>24</v>
      </c>
      <c r="F188" s="7" t="e">
        <f t="shared" si="6"/>
        <v>#VALUE!</v>
      </c>
      <c r="G188" s="74">
        <f t="shared" si="7"/>
        <v>0</v>
      </c>
      <c r="H188" s="12" t="e">
        <f t="shared" si="8"/>
        <v>#VALUE!</v>
      </c>
    </row>
    <row r="189" spans="1:8" hidden="1" x14ac:dyDescent="0.3">
      <c r="A189" s="63" t="s">
        <v>189</v>
      </c>
      <c r="B189" s="7" t="s">
        <v>24</v>
      </c>
      <c r="C189" s="74">
        <v>43</v>
      </c>
      <c r="D189" s="12" t="s">
        <v>24</v>
      </c>
      <c r="F189" s="7" t="e">
        <f t="shared" si="6"/>
        <v>#VALUE!</v>
      </c>
      <c r="G189" s="74">
        <f t="shared" si="7"/>
        <v>0</v>
      </c>
      <c r="H189" s="12" t="e">
        <f t="shared" si="8"/>
        <v>#VALUE!</v>
      </c>
    </row>
    <row r="190" spans="1:8" hidden="1" x14ac:dyDescent="0.3">
      <c r="C190" s="123"/>
      <c r="G190" s="32" t="e">
        <f t="shared" si="7"/>
        <v>#DIV/0!</v>
      </c>
    </row>
    <row r="201" spans="1:10" s="32" customFormat="1" x14ac:dyDescent="0.3">
      <c r="A201" s="63"/>
      <c r="E201" s="22"/>
      <c r="I201"/>
      <c r="J201"/>
    </row>
    <row r="202" spans="1:10" s="32" customFormat="1" x14ac:dyDescent="0.3">
      <c r="A202" s="63"/>
      <c r="E202" s="22"/>
      <c r="I202"/>
      <c r="J202"/>
    </row>
    <row r="203" spans="1:10" s="32" customFormat="1" x14ac:dyDescent="0.3">
      <c r="A203" s="63"/>
      <c r="E203" s="22"/>
      <c r="I203"/>
      <c r="J203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</sheetData>
  <autoFilter ref="A10:H190" xr:uid="{8FB5E5C6-4CBD-465A-86B6-71AD77822812}">
    <filterColumn colId="0">
      <filters>
        <filter val="H-C4-2"/>
        <filter val="H-CR-436-37"/>
        <filter val="H-HC-2"/>
        <filter val="H-HC-2-0-H"/>
        <filter val="H-M-3 ( Maq)"/>
        <filter val="H-MB-301N"/>
        <filter val="H-MB-9"/>
        <filter val="H-ML-10"/>
        <filter val="H-ML-3  ( Maq)"/>
        <filter val="H-ML-5"/>
        <filter val="H-ML-7-5"/>
        <filter val="H-ML-7-92"/>
        <filter val="H-ML-8-6"/>
      </filters>
    </filterColumn>
    <sortState xmlns:xlrd2="http://schemas.microsoft.com/office/spreadsheetml/2017/richdata2" ref="A18:H165">
      <sortCondition ref="A10:A190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2E4F-364D-4648-ADB9-4CE0E191EA3B}">
  <sheetPr filterMode="1"/>
  <dimension ref="A1:J207"/>
  <sheetViews>
    <sheetView topLeftCell="A10" zoomScaleNormal="100" workbookViewId="0">
      <selection activeCell="A192" sqref="A192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G62+G66+F98+H107+H108+H110+H137+H151+H152+H154+F157+H160+F171+G174</f>
        <v>1131.4866835464984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1442.5</v>
      </c>
      <c r="F6" s="98"/>
      <c r="G6" s="104">
        <f>F4-E6</f>
        <v>-311.0133164535016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/>
      <c r="G61" s="94">
        <f t="shared" si="1"/>
        <v>0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100000</v>
      </c>
      <c r="F62" s="93" t="e">
        <f t="shared" si="0"/>
        <v>#DIV/0!</v>
      </c>
      <c r="G62" s="94">
        <f t="shared" si="1"/>
        <v>442.47787610619469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5" si="3">E76/B76</f>
        <v>#VALUE!</v>
      </c>
      <c r="G76" s="94" t="e">
        <f t="shared" ref="G76:G145" si="4">E76/C76</f>
        <v>#VALUE!</v>
      </c>
      <c r="H76" s="95">
        <f t="shared" ref="H76:H145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x14ac:dyDescent="0.3">
      <c r="A107" s="63" t="s">
        <v>255</v>
      </c>
      <c r="B107" s="6"/>
      <c r="C107" s="72"/>
      <c r="D107" s="152">
        <v>119</v>
      </c>
      <c r="E107" s="22">
        <v>1000</v>
      </c>
      <c r="F107" s="93" t="e">
        <f t="shared" si="3"/>
        <v>#DIV/0!</v>
      </c>
      <c r="G107" s="94" t="e">
        <f t="shared" si="4"/>
        <v>#DIV/0!</v>
      </c>
      <c r="H107" s="95">
        <f t="shared" si="5"/>
        <v>8.4033613445378155</v>
      </c>
    </row>
    <row r="108" spans="1:8" x14ac:dyDescent="0.3">
      <c r="A108" s="63" t="s">
        <v>113</v>
      </c>
      <c r="B108" s="6"/>
      <c r="C108" s="72"/>
      <c r="D108" s="152">
        <v>119</v>
      </c>
      <c r="E108" s="22">
        <v>1000</v>
      </c>
      <c r="F108" s="93" t="e">
        <f t="shared" si="3"/>
        <v>#DIV/0!</v>
      </c>
      <c r="G108" s="94" t="e">
        <f t="shared" si="4"/>
        <v>#DIV/0!</v>
      </c>
      <c r="H108" s="95">
        <f t="shared" si="5"/>
        <v>8.4033613445378155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256</v>
      </c>
      <c r="B110" s="7"/>
      <c r="C110" s="74"/>
      <c r="D110" s="35">
        <v>119</v>
      </c>
      <c r="E110" s="22">
        <v>1000</v>
      </c>
      <c r="F110" s="93" t="e">
        <f t="shared" si="3"/>
        <v>#DIV/0!</v>
      </c>
      <c r="G110" s="94" t="e">
        <f t="shared" si="4"/>
        <v>#DIV/0!</v>
      </c>
      <c r="H110" s="95">
        <f t="shared" si="5"/>
        <v>8.4033613445378155</v>
      </c>
    </row>
    <row r="111" spans="1:8" hidden="1" x14ac:dyDescent="0.3">
      <c r="A111" s="63" t="s">
        <v>114</v>
      </c>
      <c r="B111" s="7" t="s">
        <v>24</v>
      </c>
      <c r="C111" s="74"/>
      <c r="D111" s="12">
        <v>147</v>
      </c>
      <c r="F111" s="7" t="e">
        <f t="shared" si="3"/>
        <v>#VALUE!</v>
      </c>
      <c r="G111" s="74" t="e">
        <f t="shared" si="4"/>
        <v>#DIV/0!</v>
      </c>
      <c r="H111" s="95">
        <f t="shared" si="5"/>
        <v>0</v>
      </c>
    </row>
    <row r="112" spans="1:8" hidden="1" x14ac:dyDescent="0.3">
      <c r="A112" s="63" t="s">
        <v>115</v>
      </c>
      <c r="B112" s="7" t="s">
        <v>24</v>
      </c>
      <c r="C112" s="74" t="s">
        <v>24</v>
      </c>
      <c r="D112" s="12">
        <v>141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116</v>
      </c>
      <c r="B113" s="7" t="s">
        <v>24</v>
      </c>
      <c r="C113" s="74" t="s">
        <v>24</v>
      </c>
      <c r="D113" s="12">
        <v>141</v>
      </c>
      <c r="F113" s="93" t="e">
        <f t="shared" si="3"/>
        <v>#VALUE!</v>
      </c>
      <c r="G113" s="94" t="e">
        <f t="shared" si="4"/>
        <v>#VALUE!</v>
      </c>
      <c r="H113" s="95">
        <f t="shared" si="5"/>
        <v>0</v>
      </c>
    </row>
    <row r="114" spans="1:8" hidden="1" x14ac:dyDescent="0.3">
      <c r="A114" s="63" t="s">
        <v>117</v>
      </c>
      <c r="B114" s="7" t="s">
        <v>24</v>
      </c>
      <c r="C114" s="74" t="s">
        <v>24</v>
      </c>
      <c r="D114" s="12">
        <v>143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118</v>
      </c>
      <c r="B115" s="93">
        <v>400</v>
      </c>
      <c r="C115" s="94" t="s">
        <v>24</v>
      </c>
      <c r="D115" s="95">
        <v>150</v>
      </c>
      <c r="E115" s="36"/>
      <c r="F115" s="93">
        <f t="shared" si="3"/>
        <v>0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119</v>
      </c>
      <c r="B116" s="7" t="s">
        <v>120</v>
      </c>
      <c r="C116" s="74" t="s">
        <v>24</v>
      </c>
      <c r="D116" s="12">
        <v>158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121</v>
      </c>
      <c r="B117" s="7" t="s">
        <v>24</v>
      </c>
      <c r="C117" s="74" t="s">
        <v>24</v>
      </c>
      <c r="D117" s="12">
        <v>149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122</v>
      </c>
      <c r="B118" s="7" t="s">
        <v>24</v>
      </c>
      <c r="C118" s="74" t="s">
        <v>24</v>
      </c>
      <c r="D118" s="12">
        <v>131</v>
      </c>
      <c r="F118" s="7" t="e">
        <f t="shared" si="3"/>
        <v>#VALUE!</v>
      </c>
      <c r="G118" s="74" t="e">
        <f t="shared" si="4"/>
        <v>#VALUE!</v>
      </c>
      <c r="H118" s="88">
        <f t="shared" si="5"/>
        <v>0</v>
      </c>
    </row>
    <row r="119" spans="1:8" hidden="1" x14ac:dyDescent="0.3">
      <c r="A119" s="63" t="s">
        <v>123</v>
      </c>
      <c r="B119" s="7" t="s">
        <v>24</v>
      </c>
      <c r="C119" s="74" t="s">
        <v>24</v>
      </c>
      <c r="D119" s="12">
        <v>131</v>
      </c>
      <c r="E119" s="36"/>
      <c r="F119" s="7" t="e">
        <f t="shared" si="3"/>
        <v>#VALUE!</v>
      </c>
      <c r="G119" s="74" t="e">
        <f t="shared" si="4"/>
        <v>#VALUE!</v>
      </c>
      <c r="H119" s="88">
        <f t="shared" si="5"/>
        <v>0</v>
      </c>
    </row>
    <row r="120" spans="1:8" hidden="1" x14ac:dyDescent="0.3">
      <c r="A120" s="63" t="s">
        <v>124</v>
      </c>
      <c r="B120" s="7"/>
      <c r="C120" s="74"/>
      <c r="D120" s="12">
        <v>112</v>
      </c>
      <c r="E120" s="36"/>
      <c r="F120" s="93" t="e">
        <f t="shared" si="3"/>
        <v>#DIV/0!</v>
      </c>
      <c r="G120" s="94" t="e">
        <f t="shared" si="4"/>
        <v>#DIV/0!</v>
      </c>
      <c r="H120" s="95">
        <f t="shared" si="5"/>
        <v>0</v>
      </c>
    </row>
    <row r="121" spans="1:8" hidden="1" x14ac:dyDescent="0.3">
      <c r="A121" s="63" t="s">
        <v>125</v>
      </c>
      <c r="B121" s="7" t="s">
        <v>24</v>
      </c>
      <c r="C121" s="74" t="s">
        <v>24</v>
      </c>
      <c r="D121" s="12">
        <v>112</v>
      </c>
      <c r="E121" s="36"/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126</v>
      </c>
      <c r="B122" s="7" t="s">
        <v>24</v>
      </c>
      <c r="C122" s="74" t="s">
        <v>24</v>
      </c>
      <c r="D122" s="12">
        <v>115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127</v>
      </c>
      <c r="B123" s="7" t="s">
        <v>24</v>
      </c>
      <c r="C123" s="74" t="s">
        <v>24</v>
      </c>
      <c r="D123" s="12">
        <v>118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128</v>
      </c>
      <c r="B124" s="7" t="s">
        <v>24</v>
      </c>
      <c r="C124" s="74" t="s">
        <v>24</v>
      </c>
      <c r="D124" s="12">
        <v>118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129</v>
      </c>
      <c r="B125" s="7" t="s">
        <v>24</v>
      </c>
      <c r="C125" s="74" t="s">
        <v>24</v>
      </c>
      <c r="D125" s="12">
        <v>118</v>
      </c>
      <c r="F125" s="93" t="e">
        <f t="shared" si="3"/>
        <v>#VALUE!</v>
      </c>
      <c r="G125" s="94" t="e">
        <f t="shared" si="4"/>
        <v>#VALUE!</v>
      </c>
      <c r="H125" s="95">
        <f t="shared" si="5"/>
        <v>0</v>
      </c>
    </row>
    <row r="126" spans="1:8" hidden="1" x14ac:dyDescent="0.3">
      <c r="A126" s="63" t="s">
        <v>252</v>
      </c>
      <c r="B126" s="7"/>
      <c r="C126" s="74"/>
      <c r="D126" s="12">
        <v>118</v>
      </c>
      <c r="F126" s="93" t="e">
        <f t="shared" si="3"/>
        <v>#DIV/0!</v>
      </c>
      <c r="G126" s="94" t="e">
        <f t="shared" si="4"/>
        <v>#DIV/0!</v>
      </c>
      <c r="H126" s="95">
        <f t="shared" si="5"/>
        <v>0</v>
      </c>
    </row>
    <row r="127" spans="1:8" hidden="1" x14ac:dyDescent="0.3">
      <c r="A127" s="63" t="s">
        <v>130</v>
      </c>
      <c r="B127" s="7" t="s">
        <v>24</v>
      </c>
      <c r="C127" s="74" t="s">
        <v>24</v>
      </c>
      <c r="D127" s="12">
        <v>119</v>
      </c>
      <c r="E127" s="36"/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131</v>
      </c>
      <c r="B128" s="7" t="s">
        <v>24</v>
      </c>
      <c r="C128" s="74" t="s">
        <v>24</v>
      </c>
      <c r="D128" s="12">
        <v>106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132</v>
      </c>
      <c r="B129" s="7" t="s">
        <v>24</v>
      </c>
      <c r="C129" s="74" t="s">
        <v>24</v>
      </c>
      <c r="D129" s="12">
        <v>114</v>
      </c>
      <c r="F129" s="7" t="e">
        <f t="shared" si="3"/>
        <v>#VALUE!</v>
      </c>
      <c r="G129" s="74" t="e">
        <f t="shared" si="4"/>
        <v>#VALUE!</v>
      </c>
      <c r="H129" s="12">
        <f t="shared" si="5"/>
        <v>0</v>
      </c>
    </row>
    <row r="130" spans="1:8" hidden="1" x14ac:dyDescent="0.3">
      <c r="A130" s="63" t="s">
        <v>133</v>
      </c>
      <c r="B130" s="7" t="s">
        <v>24</v>
      </c>
      <c r="C130" s="74" t="s">
        <v>24</v>
      </c>
      <c r="D130" s="12">
        <v>115</v>
      </c>
      <c r="E130" s="36"/>
      <c r="F130" s="7" t="e">
        <f t="shared" si="3"/>
        <v>#VALUE!</v>
      </c>
      <c r="G130" s="74" t="e">
        <f t="shared" si="4"/>
        <v>#VALUE!</v>
      </c>
      <c r="H130" s="95">
        <f t="shared" si="5"/>
        <v>0</v>
      </c>
    </row>
    <row r="131" spans="1:8" hidden="1" x14ac:dyDescent="0.3">
      <c r="A131" s="63" t="s">
        <v>134</v>
      </c>
      <c r="B131" s="7" t="s">
        <v>24</v>
      </c>
      <c r="C131" s="74" t="s">
        <v>24</v>
      </c>
      <c r="D131" s="12">
        <v>119</v>
      </c>
      <c r="E131" s="36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135</v>
      </c>
      <c r="B132" s="7" t="s">
        <v>24</v>
      </c>
      <c r="C132" s="74" t="s">
        <v>24</v>
      </c>
      <c r="D132" s="12">
        <v>147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136</v>
      </c>
      <c r="B133" s="7" t="s">
        <v>24</v>
      </c>
      <c r="C133" s="74" t="s">
        <v>24</v>
      </c>
      <c r="D133" s="12">
        <v>164</v>
      </c>
      <c r="E133" s="36"/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137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138</v>
      </c>
      <c r="B135" s="7" t="s">
        <v>24</v>
      </c>
      <c r="C135" s="94">
        <v>155</v>
      </c>
      <c r="D135" s="12">
        <v>146</v>
      </c>
      <c r="F135" s="93" t="e">
        <f t="shared" si="3"/>
        <v>#VALUE!</v>
      </c>
      <c r="G135" s="94">
        <f t="shared" si="4"/>
        <v>0</v>
      </c>
      <c r="H135" s="95">
        <f t="shared" si="5"/>
        <v>0</v>
      </c>
    </row>
    <row r="136" spans="1:8" hidden="1" x14ac:dyDescent="0.3">
      <c r="A136" s="63" t="s">
        <v>139</v>
      </c>
      <c r="B136" s="7" t="s">
        <v>24</v>
      </c>
      <c r="C136" s="74" t="s">
        <v>24</v>
      </c>
      <c r="D136" s="12">
        <v>104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x14ac:dyDescent="0.3">
      <c r="A137" s="63" t="s">
        <v>140</v>
      </c>
      <c r="B137" s="7" t="s">
        <v>24</v>
      </c>
      <c r="C137" s="74" t="s">
        <v>24</v>
      </c>
      <c r="D137" s="12">
        <v>138</v>
      </c>
      <c r="E137" s="36">
        <v>2000</v>
      </c>
      <c r="F137" s="93" t="e">
        <f t="shared" si="3"/>
        <v>#VALUE!</v>
      </c>
      <c r="G137" s="94" t="e">
        <f t="shared" si="4"/>
        <v>#VALUE!</v>
      </c>
      <c r="H137" s="95">
        <f t="shared" si="5"/>
        <v>14.492753623188406</v>
      </c>
    </row>
    <row r="138" spans="1:8" hidden="1" x14ac:dyDescent="0.3">
      <c r="A138" s="63" t="s">
        <v>141</v>
      </c>
      <c r="B138" s="7" t="s">
        <v>24</v>
      </c>
      <c r="C138" s="74" t="s">
        <v>24</v>
      </c>
      <c r="D138" s="12">
        <v>177</v>
      </c>
      <c r="F138" s="93" t="e">
        <f t="shared" si="3"/>
        <v>#VALUE!</v>
      </c>
      <c r="G138" s="94" t="e">
        <f t="shared" si="4"/>
        <v>#VALUE!</v>
      </c>
      <c r="H138" s="95">
        <f t="shared" si="5"/>
        <v>0</v>
      </c>
    </row>
    <row r="139" spans="1:8" hidden="1" x14ac:dyDescent="0.3">
      <c r="A139" s="63" t="s">
        <v>142</v>
      </c>
      <c r="B139" s="7" t="s">
        <v>24</v>
      </c>
      <c r="C139" s="74" t="s">
        <v>24</v>
      </c>
      <c r="D139" s="12">
        <v>161</v>
      </c>
      <c r="E139" s="36"/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143</v>
      </c>
      <c r="B140" s="7">
        <v>781</v>
      </c>
      <c r="C140" s="74" t="s">
        <v>24</v>
      </c>
      <c r="D140" s="12">
        <v>143</v>
      </c>
      <c r="E140" s="36"/>
      <c r="F140" s="93">
        <f t="shared" si="3"/>
        <v>0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144</v>
      </c>
      <c r="B141" s="7" t="s">
        <v>24</v>
      </c>
      <c r="C141" s="74" t="s">
        <v>24</v>
      </c>
      <c r="D141" s="12">
        <v>134</v>
      </c>
      <c r="F141" s="7" t="e">
        <f t="shared" si="3"/>
        <v>#VALUE!</v>
      </c>
      <c r="G141" s="74" t="e">
        <f t="shared" si="4"/>
        <v>#VALUE!</v>
      </c>
      <c r="H141" s="12">
        <f t="shared" si="5"/>
        <v>0</v>
      </c>
    </row>
    <row r="142" spans="1:8" hidden="1" x14ac:dyDescent="0.3">
      <c r="A142" s="63" t="s">
        <v>145</v>
      </c>
      <c r="B142" s="7" t="s">
        <v>24</v>
      </c>
      <c r="C142" s="74" t="s">
        <v>24</v>
      </c>
      <c r="D142" s="12">
        <v>155</v>
      </c>
      <c r="E142" s="36"/>
      <c r="F142" s="93" t="e">
        <f t="shared" si="3"/>
        <v>#VALUE!</v>
      </c>
      <c r="G142" s="94" t="e">
        <f t="shared" si="4"/>
        <v>#VALUE!</v>
      </c>
      <c r="H142" s="95">
        <f t="shared" si="5"/>
        <v>0</v>
      </c>
    </row>
    <row r="143" spans="1:8" hidden="1" x14ac:dyDescent="0.3">
      <c r="A143" s="63" t="s">
        <v>146</v>
      </c>
      <c r="B143" s="7" t="s">
        <v>24</v>
      </c>
      <c r="C143" s="74" t="s">
        <v>24</v>
      </c>
      <c r="D143" s="12">
        <v>138</v>
      </c>
      <c r="E143" s="36"/>
      <c r="F143" s="7" t="e">
        <f t="shared" si="3"/>
        <v>#VALUE!</v>
      </c>
      <c r="G143" s="74" t="e">
        <f t="shared" si="4"/>
        <v>#VALUE!</v>
      </c>
      <c r="H143" s="95">
        <f t="shared" si="5"/>
        <v>0</v>
      </c>
    </row>
    <row r="144" spans="1:8" hidden="1" x14ac:dyDescent="0.3">
      <c r="A144" s="63" t="s">
        <v>147</v>
      </c>
      <c r="B144" s="7" t="s">
        <v>24</v>
      </c>
      <c r="C144" s="74" t="s">
        <v>24</v>
      </c>
      <c r="D144" s="12">
        <v>131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148</v>
      </c>
      <c r="B145" s="7">
        <v>781</v>
      </c>
      <c r="C145" s="74">
        <v>722</v>
      </c>
      <c r="D145" s="12"/>
      <c r="E145" s="36"/>
      <c r="F145" s="93">
        <f t="shared" si="3"/>
        <v>0</v>
      </c>
      <c r="G145" s="94">
        <f t="shared" si="4"/>
        <v>0</v>
      </c>
      <c r="H145" s="95" t="e">
        <f t="shared" si="5"/>
        <v>#DIV/0!</v>
      </c>
    </row>
    <row r="146" spans="1:8" hidden="1" x14ac:dyDescent="0.3">
      <c r="A146" s="63" t="s">
        <v>149</v>
      </c>
      <c r="B146" s="7" t="s">
        <v>24</v>
      </c>
      <c r="C146" s="74" t="s">
        <v>24</v>
      </c>
      <c r="D146" s="12">
        <v>136</v>
      </c>
      <c r="F146" s="7" t="e">
        <f t="shared" ref="F146:F189" si="6">E146/B146</f>
        <v>#VALUE!</v>
      </c>
      <c r="G146" s="74" t="e">
        <f t="shared" ref="G146:G190" si="7">E146/C146</f>
        <v>#VALUE!</v>
      </c>
      <c r="H146" s="12">
        <f t="shared" ref="H146:H189" si="8">E146/D146</f>
        <v>0</v>
      </c>
    </row>
    <row r="147" spans="1:8" hidden="1" x14ac:dyDescent="0.3">
      <c r="A147" s="63" t="s">
        <v>150</v>
      </c>
      <c r="B147" s="7" t="s">
        <v>24</v>
      </c>
      <c r="C147" s="74" t="s">
        <v>24</v>
      </c>
      <c r="D147" s="12">
        <v>136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151</v>
      </c>
      <c r="B148" s="7" t="s">
        <v>24</v>
      </c>
      <c r="C148" s="74" t="s">
        <v>24</v>
      </c>
      <c r="D148" s="12">
        <v>129</v>
      </c>
      <c r="E148" s="36"/>
      <c r="F148" s="93" t="e">
        <f t="shared" si="6"/>
        <v>#VALUE!</v>
      </c>
      <c r="G148" s="94" t="e">
        <f t="shared" si="7"/>
        <v>#VALUE!</v>
      </c>
      <c r="H148" s="95">
        <f t="shared" si="8"/>
        <v>0</v>
      </c>
    </row>
    <row r="149" spans="1:8" hidden="1" x14ac:dyDescent="0.3">
      <c r="A149" s="63" t="s">
        <v>152</v>
      </c>
      <c r="B149" s="7" t="s">
        <v>24</v>
      </c>
      <c r="C149" s="74" t="s">
        <v>24</v>
      </c>
      <c r="D149" s="12">
        <v>101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153</v>
      </c>
      <c r="B150" s="7" t="s">
        <v>24</v>
      </c>
      <c r="C150" s="74" t="s">
        <v>24</v>
      </c>
      <c r="D150" s="12">
        <v>139</v>
      </c>
      <c r="F150" s="93" t="e">
        <f t="shared" si="6"/>
        <v>#VALUE!</v>
      </c>
      <c r="G150" s="94" t="e">
        <f t="shared" si="7"/>
        <v>#VALUE!</v>
      </c>
      <c r="H150" s="95">
        <f t="shared" si="8"/>
        <v>0</v>
      </c>
    </row>
    <row r="151" spans="1:8" x14ac:dyDescent="0.3">
      <c r="A151" s="63" t="s">
        <v>154</v>
      </c>
      <c r="B151" s="7">
        <v>550</v>
      </c>
      <c r="C151" s="74">
        <v>300</v>
      </c>
      <c r="D151" s="12">
        <v>161</v>
      </c>
      <c r="E151" s="36">
        <v>500</v>
      </c>
      <c r="F151" s="93">
        <f t="shared" si="6"/>
        <v>0.90909090909090906</v>
      </c>
      <c r="G151" s="94">
        <f t="shared" si="7"/>
        <v>1.6666666666666667</v>
      </c>
      <c r="H151" s="95">
        <f t="shared" si="8"/>
        <v>3.1055900621118013</v>
      </c>
    </row>
    <row r="152" spans="1:8" x14ac:dyDescent="0.3">
      <c r="A152" s="63" t="s">
        <v>155</v>
      </c>
      <c r="B152" s="7">
        <v>600</v>
      </c>
      <c r="C152" s="74"/>
      <c r="D152" s="12">
        <v>161</v>
      </c>
      <c r="E152" s="36">
        <v>1000</v>
      </c>
      <c r="F152" s="93">
        <f t="shared" si="6"/>
        <v>1.6666666666666667</v>
      </c>
      <c r="G152" s="94" t="e">
        <f t="shared" si="7"/>
        <v>#DIV/0!</v>
      </c>
      <c r="H152" s="95">
        <f t="shared" si="8"/>
        <v>6.2111801242236027</v>
      </c>
    </row>
    <row r="153" spans="1:8" hidden="1" x14ac:dyDescent="0.3">
      <c r="A153" s="63" t="s">
        <v>156</v>
      </c>
      <c r="B153" s="7" t="s">
        <v>24</v>
      </c>
      <c r="C153" s="74" t="s">
        <v>24</v>
      </c>
      <c r="D153" s="12">
        <v>161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x14ac:dyDescent="0.3">
      <c r="A154" s="63" t="s">
        <v>257</v>
      </c>
      <c r="B154" s="7"/>
      <c r="C154" s="74"/>
      <c r="D154" s="35">
        <v>144</v>
      </c>
      <c r="E154" s="22">
        <v>500</v>
      </c>
      <c r="F154" s="93" t="e">
        <f t="shared" si="6"/>
        <v>#DIV/0!</v>
      </c>
      <c r="G154" s="94" t="e">
        <f t="shared" si="7"/>
        <v>#DIV/0!</v>
      </c>
      <c r="H154" s="95">
        <f t="shared" si="8"/>
        <v>3.4722222222222223</v>
      </c>
    </row>
    <row r="155" spans="1:8" hidden="1" x14ac:dyDescent="0.3">
      <c r="A155" s="63" t="s">
        <v>157</v>
      </c>
      <c r="B155" s="7" t="s">
        <v>24</v>
      </c>
      <c r="C155" s="74" t="s">
        <v>24</v>
      </c>
      <c r="D155" s="12">
        <v>144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158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x14ac:dyDescent="0.3">
      <c r="A157" s="63" t="s">
        <v>159</v>
      </c>
      <c r="B157" s="93">
        <v>760</v>
      </c>
      <c r="C157" s="74" t="s">
        <v>24</v>
      </c>
      <c r="D157" s="12">
        <v>135</v>
      </c>
      <c r="E157" s="36">
        <v>100000</v>
      </c>
      <c r="F157" s="93">
        <f t="shared" si="6"/>
        <v>131.57894736842104</v>
      </c>
      <c r="G157" s="94" t="e">
        <f t="shared" si="7"/>
        <v>#VALUE!</v>
      </c>
      <c r="H157" s="95">
        <f t="shared" si="8"/>
        <v>740.74074074074076</v>
      </c>
    </row>
    <row r="158" spans="1:8" hidden="1" x14ac:dyDescent="0.3">
      <c r="A158" s="63" t="s">
        <v>160</v>
      </c>
      <c r="B158" s="7" t="s">
        <v>24</v>
      </c>
      <c r="C158" s="74">
        <v>143</v>
      </c>
      <c r="D158" s="12">
        <v>135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hidden="1" x14ac:dyDescent="0.3">
      <c r="A159" s="63" t="s">
        <v>161</v>
      </c>
      <c r="B159" s="7" t="s">
        <v>24</v>
      </c>
      <c r="C159" s="74" t="s">
        <v>24</v>
      </c>
      <c r="D159" s="12">
        <v>135</v>
      </c>
      <c r="F159" s="7" t="e">
        <f t="shared" si="6"/>
        <v>#VALUE!</v>
      </c>
      <c r="G159" s="74" t="e">
        <f t="shared" si="7"/>
        <v>#VALUE!</v>
      </c>
      <c r="H159" s="88">
        <f t="shared" si="8"/>
        <v>0</v>
      </c>
    </row>
    <row r="160" spans="1:8" x14ac:dyDescent="0.3">
      <c r="A160" s="63" t="s">
        <v>162</v>
      </c>
      <c r="B160" s="7"/>
      <c r="C160" s="74"/>
      <c r="D160" s="12">
        <v>146</v>
      </c>
      <c r="E160" s="36">
        <v>500</v>
      </c>
      <c r="F160" s="93" t="e">
        <f t="shared" si="6"/>
        <v>#DIV/0!</v>
      </c>
      <c r="G160" s="94" t="e">
        <f t="shared" si="7"/>
        <v>#DIV/0!</v>
      </c>
      <c r="H160" s="95">
        <f t="shared" si="8"/>
        <v>3.4246575342465753</v>
      </c>
    </row>
    <row r="161" spans="1:8" hidden="1" x14ac:dyDescent="0.3">
      <c r="A161" s="63" t="s">
        <v>163</v>
      </c>
      <c r="B161" s="7" t="s">
        <v>24</v>
      </c>
      <c r="C161" s="74" t="s">
        <v>24</v>
      </c>
      <c r="D161" s="12">
        <v>135</v>
      </c>
      <c r="E161" s="36"/>
      <c r="F161" s="7" t="e">
        <f t="shared" si="6"/>
        <v>#VALUE!</v>
      </c>
      <c r="G161" s="74" t="e">
        <f t="shared" si="7"/>
        <v>#VALUE!</v>
      </c>
      <c r="H161" s="12">
        <f t="shared" si="8"/>
        <v>0</v>
      </c>
    </row>
    <row r="162" spans="1:8" hidden="1" x14ac:dyDescent="0.3">
      <c r="A162" s="63" t="s">
        <v>164</v>
      </c>
      <c r="B162" s="7" t="s">
        <v>24</v>
      </c>
      <c r="C162" s="74" t="s">
        <v>24</v>
      </c>
      <c r="D162" s="12">
        <v>155</v>
      </c>
      <c r="F162" s="93" t="e">
        <f t="shared" si="6"/>
        <v>#VALUE!</v>
      </c>
      <c r="G162" s="94" t="e">
        <f t="shared" si="7"/>
        <v>#VALUE!</v>
      </c>
      <c r="H162" s="95">
        <f t="shared" si="8"/>
        <v>0</v>
      </c>
    </row>
    <row r="163" spans="1:8" hidden="1" x14ac:dyDescent="0.3">
      <c r="A163" s="63" t="s">
        <v>165</v>
      </c>
      <c r="B163" s="7" t="s">
        <v>24</v>
      </c>
      <c r="C163" s="74" t="s">
        <v>24</v>
      </c>
      <c r="D163" s="12">
        <v>155</v>
      </c>
      <c r="F163" s="93" t="e">
        <f t="shared" si="6"/>
        <v>#VALUE!</v>
      </c>
      <c r="G163" s="94" t="e">
        <f t="shared" si="7"/>
        <v>#VALUE!</v>
      </c>
      <c r="H163" s="95">
        <f t="shared" si="8"/>
        <v>0</v>
      </c>
    </row>
    <row r="164" spans="1:8" hidden="1" x14ac:dyDescent="0.3">
      <c r="A164" s="63" t="s">
        <v>166</v>
      </c>
      <c r="B164" s="7" t="s">
        <v>24</v>
      </c>
      <c r="C164" s="74" t="s">
        <v>24</v>
      </c>
      <c r="D164" s="12">
        <v>155</v>
      </c>
      <c r="E164" s="36"/>
      <c r="F164" s="93" t="e">
        <f t="shared" si="6"/>
        <v>#VALUE!</v>
      </c>
      <c r="G164" s="94" t="e">
        <f t="shared" si="7"/>
        <v>#VALUE!</v>
      </c>
      <c r="H164" s="95">
        <f t="shared" si="8"/>
        <v>0</v>
      </c>
    </row>
    <row r="165" spans="1:8" hidden="1" x14ac:dyDescent="0.3">
      <c r="A165" s="63" t="s">
        <v>167</v>
      </c>
      <c r="B165" s="7" t="s">
        <v>24</v>
      </c>
      <c r="C165" s="74">
        <v>139</v>
      </c>
      <c r="D165" s="12">
        <v>105</v>
      </c>
      <c r="F165" s="93" t="e">
        <f t="shared" si="6"/>
        <v>#VALUE!</v>
      </c>
      <c r="G165" s="94">
        <f t="shared" si="7"/>
        <v>0</v>
      </c>
      <c r="H165" s="95">
        <f t="shared" si="8"/>
        <v>0</v>
      </c>
    </row>
    <row r="166" spans="1:8" hidden="1" x14ac:dyDescent="0.3">
      <c r="A166" s="63" t="s">
        <v>168</v>
      </c>
      <c r="B166" s="7" t="s">
        <v>24</v>
      </c>
      <c r="C166" s="74" t="s">
        <v>24</v>
      </c>
      <c r="D166" s="12">
        <v>105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169</v>
      </c>
      <c r="B167" s="7" t="s">
        <v>24</v>
      </c>
      <c r="C167" s="74">
        <v>204</v>
      </c>
      <c r="D167" s="12" t="s">
        <v>24</v>
      </c>
      <c r="F167" s="7" t="e">
        <f t="shared" si="6"/>
        <v>#VALUE!</v>
      </c>
      <c r="G167" s="74">
        <f t="shared" si="7"/>
        <v>0</v>
      </c>
      <c r="H167" s="12" t="e">
        <f t="shared" si="8"/>
        <v>#VALUE!</v>
      </c>
    </row>
    <row r="168" spans="1:8" hidden="1" x14ac:dyDescent="0.3">
      <c r="A168" s="63" t="s">
        <v>170</v>
      </c>
      <c r="B168" s="7">
        <v>195</v>
      </c>
      <c r="C168" s="74" t="s">
        <v>24</v>
      </c>
      <c r="D168" s="12" t="s">
        <v>24</v>
      </c>
      <c r="F168" s="7">
        <f t="shared" si="6"/>
        <v>0</v>
      </c>
      <c r="G168" s="74" t="e">
        <f t="shared" si="7"/>
        <v>#VALUE!</v>
      </c>
      <c r="H168" s="12" t="e">
        <f t="shared" si="8"/>
        <v>#VALUE!</v>
      </c>
    </row>
    <row r="169" spans="1:8" hidden="1" x14ac:dyDescent="0.3">
      <c r="A169" s="63" t="s">
        <v>171</v>
      </c>
      <c r="B169" s="7" t="s">
        <v>24</v>
      </c>
      <c r="C169" s="74">
        <v>251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172</v>
      </c>
      <c r="B170" s="7">
        <v>173</v>
      </c>
      <c r="C170" s="74">
        <v>208</v>
      </c>
      <c r="D170" s="12">
        <v>164</v>
      </c>
      <c r="F170" s="7">
        <f t="shared" si="6"/>
        <v>0</v>
      </c>
      <c r="G170" s="74">
        <f t="shared" si="7"/>
        <v>0</v>
      </c>
      <c r="H170" s="12">
        <f t="shared" si="8"/>
        <v>0</v>
      </c>
    </row>
    <row r="171" spans="1:8" x14ac:dyDescent="0.3">
      <c r="A171" s="63" t="s">
        <v>173</v>
      </c>
      <c r="B171" s="7">
        <v>840</v>
      </c>
      <c r="C171" s="74"/>
      <c r="D171" s="12"/>
      <c r="E171" s="36">
        <v>100000</v>
      </c>
      <c r="F171" s="93">
        <f t="shared" si="6"/>
        <v>119.04761904761905</v>
      </c>
      <c r="G171" s="94" t="e">
        <f t="shared" si="7"/>
        <v>#DIV/0!</v>
      </c>
      <c r="H171" s="95" t="e">
        <f t="shared" si="8"/>
        <v>#DIV/0!</v>
      </c>
    </row>
    <row r="172" spans="1:8" hidden="1" x14ac:dyDescent="0.3">
      <c r="A172" s="63" t="s">
        <v>174</v>
      </c>
      <c r="B172" s="7" t="s">
        <v>24</v>
      </c>
      <c r="C172" s="74">
        <v>228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175</v>
      </c>
      <c r="B173" s="7">
        <v>2300</v>
      </c>
      <c r="C173" s="74" t="s">
        <v>24</v>
      </c>
      <c r="D173" s="12" t="s">
        <v>24</v>
      </c>
      <c r="E173" s="36"/>
      <c r="F173" s="93">
        <f t="shared" si="6"/>
        <v>0</v>
      </c>
      <c r="G173" s="94" t="e">
        <f t="shared" si="7"/>
        <v>#VALUE!</v>
      </c>
      <c r="H173" s="95" t="e">
        <f t="shared" si="8"/>
        <v>#VALUE!</v>
      </c>
    </row>
    <row r="174" spans="1:8" x14ac:dyDescent="0.3">
      <c r="A174" s="63" t="s">
        <v>176</v>
      </c>
      <c r="B174" s="7">
        <v>229</v>
      </c>
      <c r="C174" s="74">
        <v>219</v>
      </c>
      <c r="D174" s="12" t="s">
        <v>24</v>
      </c>
      <c r="E174" s="22">
        <v>2000</v>
      </c>
      <c r="F174" s="93">
        <f t="shared" si="6"/>
        <v>8.7336244541484724</v>
      </c>
      <c r="G174" s="94">
        <f t="shared" si="7"/>
        <v>9.1324200913242013</v>
      </c>
      <c r="H174" s="95" t="e">
        <f t="shared" si="8"/>
        <v>#VALUE!</v>
      </c>
    </row>
    <row r="175" spans="1:8" hidden="1" x14ac:dyDescent="0.3">
      <c r="A175" s="63" t="s">
        <v>177</v>
      </c>
      <c r="B175" s="7">
        <v>186</v>
      </c>
      <c r="C175" s="74">
        <v>204</v>
      </c>
      <c r="D175" s="12">
        <v>179</v>
      </c>
      <c r="E175" s="36"/>
      <c r="F175" s="7">
        <f t="shared" si="6"/>
        <v>0</v>
      </c>
      <c r="G175" s="74">
        <f t="shared" si="7"/>
        <v>0</v>
      </c>
      <c r="H175" s="95">
        <f t="shared" si="8"/>
        <v>0</v>
      </c>
    </row>
    <row r="176" spans="1:8" hidden="1" x14ac:dyDescent="0.3">
      <c r="A176" s="63" t="s">
        <v>178</v>
      </c>
      <c r="B176" s="7" t="s">
        <v>24</v>
      </c>
      <c r="C176" s="74">
        <v>150</v>
      </c>
      <c r="D176" s="12" t="s">
        <v>24</v>
      </c>
      <c r="E176" s="36"/>
      <c r="F176" s="93" t="e">
        <f t="shared" si="6"/>
        <v>#VALUE!</v>
      </c>
      <c r="G176" s="94">
        <f t="shared" si="7"/>
        <v>0</v>
      </c>
      <c r="H176" s="95" t="e">
        <f t="shared" si="8"/>
        <v>#VALUE!</v>
      </c>
    </row>
    <row r="177" spans="1:8" hidden="1" x14ac:dyDescent="0.3">
      <c r="A177" s="63" t="s">
        <v>179</v>
      </c>
      <c r="B177" s="7" t="s">
        <v>24</v>
      </c>
      <c r="C177" s="74">
        <v>116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180</v>
      </c>
      <c r="B178" s="7" t="s">
        <v>24</v>
      </c>
      <c r="C178" s="74" t="s">
        <v>24</v>
      </c>
      <c r="D178" s="12">
        <v>112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181</v>
      </c>
      <c r="B179" s="7" t="s">
        <v>24</v>
      </c>
      <c r="C179" s="74" t="s">
        <v>24</v>
      </c>
      <c r="D179" s="12">
        <v>81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182</v>
      </c>
      <c r="B180" s="7" t="s">
        <v>24</v>
      </c>
      <c r="C180" s="74" t="s">
        <v>24</v>
      </c>
      <c r="D180" s="12">
        <v>112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183</v>
      </c>
      <c r="B181" s="7" t="s">
        <v>24</v>
      </c>
      <c r="C181" s="74" t="s">
        <v>24</v>
      </c>
      <c r="D181" s="12">
        <v>81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184</v>
      </c>
      <c r="B182" s="7" t="s">
        <v>24</v>
      </c>
      <c r="C182" s="74" t="s">
        <v>24</v>
      </c>
      <c r="D182" s="12">
        <v>121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185</v>
      </c>
      <c r="B183" s="7" t="s">
        <v>24</v>
      </c>
      <c r="C183" s="74">
        <v>151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A184" s="63" t="s">
        <v>186</v>
      </c>
      <c r="B184" s="7" t="s">
        <v>24</v>
      </c>
      <c r="C184" s="74">
        <v>96</v>
      </c>
      <c r="D184" s="12" t="s">
        <v>24</v>
      </c>
      <c r="F184" s="7" t="e">
        <f t="shared" si="6"/>
        <v>#VALUE!</v>
      </c>
      <c r="G184" s="74">
        <f t="shared" si="7"/>
        <v>0</v>
      </c>
      <c r="H184" s="12" t="e">
        <f t="shared" si="8"/>
        <v>#VALUE!</v>
      </c>
    </row>
    <row r="185" spans="1:8" hidden="1" x14ac:dyDescent="0.3">
      <c r="A185" s="63" t="s">
        <v>187</v>
      </c>
      <c r="B185" s="7" t="s">
        <v>24</v>
      </c>
      <c r="C185" s="74" t="s">
        <v>24</v>
      </c>
      <c r="D185" s="12">
        <v>99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188</v>
      </c>
      <c r="B186" s="7" t="s">
        <v>24</v>
      </c>
      <c r="C186" s="74" t="s">
        <v>24</v>
      </c>
      <c r="D186" s="12">
        <v>84</v>
      </c>
      <c r="F186" s="7" t="e">
        <f t="shared" si="6"/>
        <v>#VALUE!</v>
      </c>
      <c r="G186" s="74" t="e">
        <f t="shared" si="7"/>
        <v>#VALUE!</v>
      </c>
      <c r="H186" s="12">
        <f t="shared" si="8"/>
        <v>0</v>
      </c>
    </row>
    <row r="187" spans="1:8" hidden="1" x14ac:dyDescent="0.3">
      <c r="A187" s="63" t="s">
        <v>189</v>
      </c>
      <c r="B187" s="7" t="s">
        <v>24</v>
      </c>
      <c r="C187" s="74">
        <v>117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189</v>
      </c>
      <c r="B188" s="7" t="s">
        <v>24</v>
      </c>
      <c r="C188" s="74">
        <v>76</v>
      </c>
      <c r="D188" s="12" t="s">
        <v>24</v>
      </c>
      <c r="F188" s="7" t="e">
        <f t="shared" si="6"/>
        <v>#VALUE!</v>
      </c>
      <c r="G188" s="74">
        <f t="shared" si="7"/>
        <v>0</v>
      </c>
      <c r="H188" s="12" t="e">
        <f t="shared" si="8"/>
        <v>#VALUE!</v>
      </c>
    </row>
    <row r="189" spans="1:8" hidden="1" x14ac:dyDescent="0.3">
      <c r="A189" s="63" t="s">
        <v>189</v>
      </c>
      <c r="B189" s="7" t="s">
        <v>24</v>
      </c>
      <c r="C189" s="74">
        <v>43</v>
      </c>
      <c r="D189" s="12" t="s">
        <v>24</v>
      </c>
      <c r="F189" s="7" t="e">
        <f t="shared" si="6"/>
        <v>#VALUE!</v>
      </c>
      <c r="G189" s="74">
        <f t="shared" si="7"/>
        <v>0</v>
      </c>
      <c r="H189" s="12" t="e">
        <f t="shared" si="8"/>
        <v>#VALUE!</v>
      </c>
    </row>
    <row r="190" spans="1:8" hidden="1" x14ac:dyDescent="0.3">
      <c r="C190" s="123"/>
      <c r="G190" s="32" t="e">
        <f t="shared" si="7"/>
        <v>#DIV/0!</v>
      </c>
    </row>
    <row r="201" spans="1:10" s="32" customFormat="1" x14ac:dyDescent="0.3">
      <c r="A201" s="63"/>
      <c r="E201" s="22"/>
      <c r="I201"/>
      <c r="J201"/>
    </row>
    <row r="202" spans="1:10" s="32" customFormat="1" x14ac:dyDescent="0.3">
      <c r="A202" s="63"/>
      <c r="E202" s="22"/>
      <c r="I202"/>
      <c r="J202"/>
    </row>
    <row r="203" spans="1:10" s="32" customFormat="1" x14ac:dyDescent="0.3">
      <c r="A203" s="63"/>
      <c r="E203" s="22"/>
      <c r="I203"/>
      <c r="J203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</sheetData>
  <autoFilter ref="A10:H190" xr:uid="{8FB5E5C6-4CBD-465A-86B6-71AD77822812}">
    <filterColumn colId="0">
      <filters>
        <filter val="H-CR-436-38"/>
        <filter val="H-HC-2-0-H"/>
        <filter val="H-M-3 ( Maq)"/>
        <filter val="H-MB-1"/>
        <filter val="H-MB-2"/>
        <filter val="H-MB-9"/>
        <filter val="H-ML-16"/>
        <filter val="H-ML-7"/>
        <filter val="H-ML-7-5"/>
        <filter val="H-ML-7-92"/>
        <filter val="H-ML-8"/>
        <filter val="H-ML-8-6"/>
        <filter val="L-C-2 MAQ"/>
        <filter val="L-C-4"/>
      </filters>
    </filterColumn>
    <sortState xmlns:xlrd2="http://schemas.microsoft.com/office/spreadsheetml/2017/richdata2" ref="A18:H165">
      <sortCondition ref="A10:A190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CDB7-B3BD-4AA1-AEF2-8E3B0A69D84F}">
  <sheetPr filterMode="1"/>
  <dimension ref="A1:J201"/>
  <sheetViews>
    <sheetView topLeftCell="A7" zoomScaleNormal="100" workbookViewId="0">
      <selection activeCell="E132" sqref="E132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G60+G61+G62+G66+G70+G90+F93+F96+H132</f>
        <v>1542.0436342357787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57.043634235778654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2900</v>
      </c>
      <c r="F24" s="7" t="e">
        <f t="shared" si="0"/>
        <v>#VALUE!</v>
      </c>
      <c r="G24" s="74" t="e">
        <f t="shared" si="1"/>
        <v>#VALUE!</v>
      </c>
      <c r="H24" s="12">
        <f t="shared" si="2"/>
        <v>22.834645669291337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1000</v>
      </c>
      <c r="F30" s="7" t="e">
        <f t="shared" si="0"/>
        <v>#VALUE!</v>
      </c>
      <c r="G30" s="94">
        <f t="shared" si="1"/>
        <v>3.0864197530864197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6400</v>
      </c>
      <c r="F41" s="7">
        <f t="shared" si="0"/>
        <v>41.558441558441558</v>
      </c>
      <c r="G41" s="74">
        <f t="shared" si="1"/>
        <v>30.76923076923077</v>
      </c>
      <c r="H41" s="12">
        <f t="shared" si="2"/>
        <v>32.487309644670049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/>
      <c r="G61" s="94">
        <f t="shared" si="1"/>
        <v>446.42857142857144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0</v>
      </c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E64" s="22">
        <v>50000</v>
      </c>
      <c r="F64" s="93">
        <f t="shared" si="0"/>
        <v>83.333333333333329</v>
      </c>
      <c r="G64" s="86">
        <f t="shared" si="1"/>
        <v>204.08163265306123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15000</v>
      </c>
      <c r="F70" s="7" t="e">
        <f t="shared" si="0"/>
        <v>#VALUE!</v>
      </c>
      <c r="G70" s="94">
        <f t="shared" si="1"/>
        <v>90.361445783132524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7300</v>
      </c>
      <c r="F74" s="93" t="e">
        <f t="shared" si="0"/>
        <v>#VALUE!</v>
      </c>
      <c r="G74" s="94">
        <f t="shared" si="1"/>
        <v>37.435897435897438</v>
      </c>
      <c r="H74" s="95">
        <f t="shared" si="2"/>
        <v>48.666666666666664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E91" s="22">
        <v>2000</v>
      </c>
      <c r="F91" s="93">
        <f t="shared" si="3"/>
        <v>14.184397163120567</v>
      </c>
      <c r="G91" s="94">
        <f t="shared" si="4"/>
        <v>10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100000</v>
      </c>
      <c r="F93" s="93">
        <f t="shared" si="3"/>
        <v>90.909090909090907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20000</v>
      </c>
      <c r="F98" s="93">
        <f t="shared" si="3"/>
        <v>118.34319526627219</v>
      </c>
      <c r="G98" s="94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E105" s="22">
        <v>10000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64.102564102564102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>
        <v>15000</v>
      </c>
      <c r="F110" s="93">
        <f t="shared" si="3"/>
        <v>37.5</v>
      </c>
      <c r="G110" s="94" t="e">
        <f t="shared" si="4"/>
        <v>#VALUE!</v>
      </c>
      <c r="H110" s="95">
        <f t="shared" si="5"/>
        <v>100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E121" s="22">
        <v>1000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8.4745762711864412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/>
      <c r="F125" s="7" t="e">
        <f t="shared" si="3"/>
        <v>#VALUE!</v>
      </c>
      <c r="G125" s="74" t="e">
        <f t="shared" si="4"/>
        <v>#VALUE!</v>
      </c>
      <c r="H125" s="95">
        <f t="shared" si="5"/>
        <v>0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E130" s="22">
        <v>3000</v>
      </c>
      <c r="F130" s="93" t="e">
        <f t="shared" si="3"/>
        <v>#VALUE!</v>
      </c>
      <c r="G130" s="94">
        <f t="shared" si="4"/>
        <v>19.35483870967742</v>
      </c>
      <c r="H130" s="95">
        <f t="shared" si="5"/>
        <v>20.547945205479451</v>
      </c>
    </row>
    <row r="131" spans="1:8" hidden="1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>
        <v>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7.2463768115942031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>
        <v>11000</v>
      </c>
      <c r="F137" s="93" t="e">
        <f t="shared" si="3"/>
        <v>#VALUE!</v>
      </c>
      <c r="G137" s="94" t="e">
        <f t="shared" si="4"/>
        <v>#VALUE!</v>
      </c>
      <c r="H137" s="95">
        <f t="shared" si="5"/>
        <v>70.967741935483872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/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E149" s="22">
        <v>4500</v>
      </c>
      <c r="F149" s="7" t="e">
        <f t="shared" si="6"/>
        <v>#VALUE!</v>
      </c>
      <c r="G149" s="74" t="e">
        <f t="shared" si="7"/>
        <v>#VALUE!</v>
      </c>
      <c r="H149" s="12">
        <f t="shared" si="8"/>
        <v>31.25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E153" s="22">
        <v>6800</v>
      </c>
      <c r="F153" s="7" t="e">
        <f t="shared" si="6"/>
        <v>#VALUE!</v>
      </c>
      <c r="G153" s="74" t="e">
        <f t="shared" si="7"/>
        <v>#VALUE!</v>
      </c>
      <c r="H153" s="88">
        <f t="shared" si="8"/>
        <v>50.370370370370374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>
        <v>6300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40.645161290322584</v>
      </c>
    </row>
    <row r="159" spans="1:8" hidden="1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E160" s="22">
        <v>2900</v>
      </c>
      <c r="F160" s="93" t="e">
        <f t="shared" si="6"/>
        <v>#VALUE!</v>
      </c>
      <c r="G160" s="94" t="e">
        <f t="shared" si="7"/>
        <v>#VALUE!</v>
      </c>
      <c r="H160" s="95">
        <f t="shared" si="8"/>
        <v>27.61904761904762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/>
      <c r="F169" s="7">
        <f t="shared" si="6"/>
        <v>0</v>
      </c>
      <c r="G169" s="74">
        <f t="shared" si="7"/>
        <v>0</v>
      </c>
      <c r="H169" s="95">
        <f t="shared" si="8"/>
        <v>0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>
        <v>1200</v>
      </c>
      <c r="F170" s="93" t="e">
        <f t="shared" si="6"/>
        <v>#VALUE!</v>
      </c>
      <c r="G170" s="94">
        <f t="shared" si="7"/>
        <v>8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R-436-36"/>
        <filter val="H-CR-436-37"/>
        <filter val="H-CR-436-38"/>
        <filter val="H-HC-2-0-H"/>
        <filter val="H-HC-5"/>
        <filter val="H-M-1"/>
        <filter val="H-M-2 MAQ"/>
        <filter val="H-M-3 ( Maq)"/>
        <filter val="H-ML-16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BAAE-FCF9-49FC-8AC2-0F1F1FE36132}">
  <sheetPr filterMode="1"/>
  <dimension ref="A1:J201"/>
  <sheetViews>
    <sheetView topLeftCell="A10" zoomScaleNormal="100" workbookViewId="0">
      <selection activeCell="I66" sqref="I6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G30+G60+G61+G66+G74+F93+G100+H105+F151+G170</f>
        <v>1319.7317520418082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-165.26824795819175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2900</v>
      </c>
      <c r="F24" s="7" t="e">
        <f t="shared" si="0"/>
        <v>#VALUE!</v>
      </c>
      <c r="G24" s="74" t="e">
        <f t="shared" si="1"/>
        <v>#VALUE!</v>
      </c>
      <c r="H24" s="12">
        <f t="shared" si="2"/>
        <v>22.834645669291337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1000</v>
      </c>
      <c r="F30" s="7" t="e">
        <f t="shared" si="0"/>
        <v>#VALUE!</v>
      </c>
      <c r="G30" s="94">
        <f t="shared" si="1"/>
        <v>3.0864197530864197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6400</v>
      </c>
      <c r="F41" s="7">
        <f t="shared" si="0"/>
        <v>41.558441558441558</v>
      </c>
      <c r="G41" s="74">
        <f t="shared" si="1"/>
        <v>30.76923076923077</v>
      </c>
      <c r="H41" s="12">
        <f t="shared" si="2"/>
        <v>32.487309644670049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18900</v>
      </c>
      <c r="F61" s="93"/>
      <c r="G61" s="94">
        <f t="shared" si="1"/>
        <v>84.375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E64" s="22">
        <v>50000</v>
      </c>
      <c r="F64" s="93">
        <f t="shared" si="0"/>
        <v>83.333333333333329</v>
      </c>
      <c r="G64" s="86">
        <f t="shared" si="1"/>
        <v>204.08163265306123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7300</v>
      </c>
      <c r="F74" s="93" t="e">
        <f t="shared" si="0"/>
        <v>#VALUE!</v>
      </c>
      <c r="G74" s="94">
        <f t="shared" si="1"/>
        <v>37.435897435897438</v>
      </c>
      <c r="H74" s="95">
        <f t="shared" si="2"/>
        <v>48.666666666666664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E91" s="22">
        <v>2000</v>
      </c>
      <c r="F91" s="93">
        <f t="shared" si="3"/>
        <v>14.184397163120567</v>
      </c>
      <c r="G91" s="94">
        <f t="shared" si="4"/>
        <v>10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100000</v>
      </c>
      <c r="F93" s="93">
        <f t="shared" si="3"/>
        <v>90.909090909090907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20000</v>
      </c>
      <c r="F98" s="93">
        <f t="shared" si="3"/>
        <v>118.34319526627219</v>
      </c>
      <c r="G98" s="94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x14ac:dyDescent="0.3">
      <c r="A105" s="63" t="s">
        <v>250</v>
      </c>
      <c r="B105" s="7"/>
      <c r="C105" s="74"/>
      <c r="D105" s="12">
        <v>156</v>
      </c>
      <c r="E105" s="22">
        <v>10000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64.102564102564102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>
        <v>15000</v>
      </c>
      <c r="F110" s="93">
        <f t="shared" si="3"/>
        <v>37.5</v>
      </c>
      <c r="G110" s="94" t="e">
        <f t="shared" si="4"/>
        <v>#VALUE!</v>
      </c>
      <c r="H110" s="95">
        <f t="shared" si="5"/>
        <v>100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E121" s="22">
        <v>1000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8.4745762711864412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/>
      <c r="F125" s="7" t="e">
        <f t="shared" si="3"/>
        <v>#VALUE!</v>
      </c>
      <c r="G125" s="74" t="e">
        <f t="shared" si="4"/>
        <v>#VALUE!</v>
      </c>
      <c r="H125" s="95">
        <f t="shared" si="5"/>
        <v>0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E130" s="22">
        <v>3000</v>
      </c>
      <c r="F130" s="93" t="e">
        <f t="shared" si="3"/>
        <v>#VALUE!</v>
      </c>
      <c r="G130" s="94">
        <f t="shared" si="4"/>
        <v>19.35483870967742</v>
      </c>
      <c r="H130" s="95">
        <f t="shared" si="5"/>
        <v>20.547945205479451</v>
      </c>
    </row>
    <row r="131" spans="1:8" hidden="1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>
        <v>11000</v>
      </c>
      <c r="F137" s="93" t="e">
        <f t="shared" si="3"/>
        <v>#VALUE!</v>
      </c>
      <c r="G137" s="94" t="e">
        <f t="shared" si="4"/>
        <v>#VALUE!</v>
      </c>
      <c r="H137" s="95">
        <f t="shared" si="5"/>
        <v>70.967741935483872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/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E149" s="22">
        <v>4500</v>
      </c>
      <c r="F149" s="7" t="e">
        <f t="shared" si="6"/>
        <v>#VALUE!</v>
      </c>
      <c r="G149" s="74" t="e">
        <f t="shared" si="7"/>
        <v>#VALUE!</v>
      </c>
      <c r="H149" s="12">
        <f t="shared" si="8"/>
        <v>31.25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E153" s="22">
        <v>6800</v>
      </c>
      <c r="F153" s="7" t="e">
        <f t="shared" si="6"/>
        <v>#VALUE!</v>
      </c>
      <c r="G153" s="74" t="e">
        <f t="shared" si="7"/>
        <v>#VALUE!</v>
      </c>
      <c r="H153" s="88">
        <f t="shared" si="8"/>
        <v>50.370370370370374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>
        <v>6300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40.645161290322584</v>
      </c>
    </row>
    <row r="159" spans="1:8" hidden="1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E160" s="22">
        <v>2900</v>
      </c>
      <c r="F160" s="93" t="e">
        <f t="shared" si="6"/>
        <v>#VALUE!</v>
      </c>
      <c r="G160" s="94" t="e">
        <f t="shared" si="7"/>
        <v>#VALUE!</v>
      </c>
      <c r="H160" s="95">
        <f t="shared" si="8"/>
        <v>27.61904761904762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/>
      <c r="F169" s="7">
        <f t="shared" si="6"/>
        <v>0</v>
      </c>
      <c r="G169" s="74">
        <f t="shared" si="7"/>
        <v>0</v>
      </c>
      <c r="H169" s="95">
        <f t="shared" si="8"/>
        <v>0</v>
      </c>
    </row>
    <row r="170" spans="1:8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>
        <v>1200</v>
      </c>
      <c r="F170" s="93" t="e">
        <f t="shared" si="6"/>
        <v>#VALUE!</v>
      </c>
      <c r="G170" s="94">
        <f t="shared" si="7"/>
        <v>8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-11"/>
        <filter val="H-CR-436-36"/>
        <filter val="H-CR-436-37"/>
        <filter val="H-HC-2-0-H"/>
        <filter val="H-HCB-306N-96"/>
        <filter val="H-M-2 MAQ"/>
        <filter val="H-M-5"/>
        <filter val="H-MB-3"/>
        <filter val="H-ML-8"/>
        <filter val="L-C-6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06E1-2FB0-4E04-AE3F-9E0BBDFFB75C}">
  <sheetPr filterMode="1"/>
  <dimension ref="A1:J201"/>
  <sheetViews>
    <sheetView topLeftCell="B7" zoomScaleNormal="100" workbookViewId="0">
      <selection activeCell="J4" sqref="J4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H24+G41+G42+G60+G61+F64+G66+F91+F96+G98+G100+H105+H121+H128+H130+H137+H160</f>
        <v>1378.9838177486783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-106.01618225132165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2900</v>
      </c>
      <c r="F24" s="7" t="e">
        <f t="shared" si="0"/>
        <v>#VALUE!</v>
      </c>
      <c r="G24" s="74" t="e">
        <f t="shared" si="1"/>
        <v>#VALUE!</v>
      </c>
      <c r="H24" s="12">
        <f t="shared" si="2"/>
        <v>22.834645669291337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6400</v>
      </c>
      <c r="F41" s="7">
        <f t="shared" si="0"/>
        <v>41.558441558441558</v>
      </c>
      <c r="G41" s="74">
        <f t="shared" si="1"/>
        <v>30.76923076923077</v>
      </c>
      <c r="H41" s="12">
        <f t="shared" si="2"/>
        <v>32.487309644670049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24000</v>
      </c>
      <c r="F60" s="93" t="e">
        <f t="shared" si="0"/>
        <v>#DIV/0!</v>
      </c>
      <c r="G60" s="94">
        <f t="shared" si="1"/>
        <v>107.14285714285714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99300</v>
      </c>
      <c r="F61" s="93"/>
      <c r="G61" s="94">
        <f t="shared" si="1"/>
        <v>443.30357142857144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151">
        <v>600</v>
      </c>
      <c r="C64" s="72">
        <v>245</v>
      </c>
      <c r="D64" s="10" t="s">
        <v>24</v>
      </c>
      <c r="E64" s="22">
        <v>50000</v>
      </c>
      <c r="F64" s="93">
        <f t="shared" si="0"/>
        <v>83.333333333333329</v>
      </c>
      <c r="G64" s="86">
        <f t="shared" si="1"/>
        <v>204.08163265306123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x14ac:dyDescent="0.3">
      <c r="A91" s="77" t="s">
        <v>99</v>
      </c>
      <c r="B91" s="6">
        <v>141</v>
      </c>
      <c r="C91" s="129">
        <v>200</v>
      </c>
      <c r="D91" s="10" t="s">
        <v>24</v>
      </c>
      <c r="E91" s="22">
        <v>2000</v>
      </c>
      <c r="F91" s="93">
        <f t="shared" si="3"/>
        <v>14.184397163120567</v>
      </c>
      <c r="G91" s="94">
        <f t="shared" si="4"/>
        <v>10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100000</v>
      </c>
      <c r="F93" s="93">
        <f t="shared" si="3"/>
        <v>90.909090909090907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20000</v>
      </c>
      <c r="F98" s="93">
        <f t="shared" si="3"/>
        <v>118.34319526627219</v>
      </c>
      <c r="G98" s="94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0</v>
      </c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x14ac:dyDescent="0.3">
      <c r="A105" s="63" t="s">
        <v>250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>
        <v>15000</v>
      </c>
      <c r="F110" s="93">
        <f t="shared" si="3"/>
        <v>37.5</v>
      </c>
      <c r="G110" s="94" t="e">
        <f t="shared" si="4"/>
        <v>#VALUE!</v>
      </c>
      <c r="H110" s="95">
        <f t="shared" si="5"/>
        <v>100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x14ac:dyDescent="0.3">
      <c r="A121" s="63" t="s">
        <v>252</v>
      </c>
      <c r="B121" s="7"/>
      <c r="C121" s="74"/>
      <c r="D121" s="12">
        <v>118</v>
      </c>
      <c r="E121" s="22">
        <v>1000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8.4745762711864412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/>
      <c r="F125" s="7" t="e">
        <f t="shared" si="3"/>
        <v>#VALUE!</v>
      </c>
      <c r="G125" s="74" t="e">
        <f t="shared" si="4"/>
        <v>#VALUE!</v>
      </c>
      <c r="H125" s="95">
        <f t="shared" si="5"/>
        <v>0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x14ac:dyDescent="0.3">
      <c r="A130" s="63" t="s">
        <v>138</v>
      </c>
      <c r="B130" s="7" t="s">
        <v>24</v>
      </c>
      <c r="C130" s="94">
        <v>155</v>
      </c>
      <c r="D130" s="12">
        <v>146</v>
      </c>
      <c r="E130" s="22">
        <v>3000</v>
      </c>
      <c r="F130" s="93" t="e">
        <f t="shared" si="3"/>
        <v>#VALUE!</v>
      </c>
      <c r="G130" s="94">
        <f t="shared" si="4"/>
        <v>19.35483870967742</v>
      </c>
      <c r="H130" s="95">
        <f t="shared" si="5"/>
        <v>20.547945205479451</v>
      </c>
    </row>
    <row r="131" spans="1:8" hidden="1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>
        <v>11000</v>
      </c>
      <c r="F137" s="93" t="e">
        <f t="shared" si="3"/>
        <v>#VALUE!</v>
      </c>
      <c r="G137" s="94" t="e">
        <f t="shared" si="4"/>
        <v>#VALUE!</v>
      </c>
      <c r="H137" s="95">
        <f t="shared" si="5"/>
        <v>70.967741935483872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/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E149" s="22">
        <v>4500</v>
      </c>
      <c r="F149" s="7" t="e">
        <f t="shared" si="6"/>
        <v>#VALUE!</v>
      </c>
      <c r="G149" s="74" t="e">
        <f t="shared" si="7"/>
        <v>#VALUE!</v>
      </c>
      <c r="H149" s="12">
        <f t="shared" si="8"/>
        <v>31.25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E153" s="22">
        <v>6800</v>
      </c>
      <c r="F153" s="7" t="e">
        <f t="shared" si="6"/>
        <v>#VALUE!</v>
      </c>
      <c r="G153" s="74" t="e">
        <f t="shared" si="7"/>
        <v>#VALUE!</v>
      </c>
      <c r="H153" s="88">
        <f t="shared" si="8"/>
        <v>50.370370370370374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>
        <v>6300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40.645161290322584</v>
      </c>
    </row>
    <row r="159" spans="1:8" hidden="1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x14ac:dyDescent="0.3">
      <c r="A160" s="63" t="s">
        <v>168</v>
      </c>
      <c r="B160" s="7" t="s">
        <v>24</v>
      </c>
      <c r="C160" s="74" t="s">
        <v>24</v>
      </c>
      <c r="D160" s="12">
        <v>105</v>
      </c>
      <c r="E160" s="22">
        <v>2900</v>
      </c>
      <c r="F160" s="93" t="e">
        <f t="shared" si="6"/>
        <v>#VALUE!</v>
      </c>
      <c r="G160" s="94" t="e">
        <f t="shared" si="7"/>
        <v>#VALUE!</v>
      </c>
      <c r="H160" s="95">
        <f t="shared" si="8"/>
        <v>27.61904761904762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/>
      <c r="F169" s="7">
        <f t="shared" si="6"/>
        <v>0</v>
      </c>
      <c r="G169" s="74">
        <f t="shared" si="7"/>
        <v>0</v>
      </c>
      <c r="H169" s="95">
        <f t="shared" si="8"/>
        <v>0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BML-B124-10"/>
        <filter val="H-C4-3"/>
        <filter val="H-C4-4"/>
        <filter val="H-CR-436-36"/>
        <filter val="H-CR-436-37"/>
        <filter val="H-HC-2"/>
        <filter val="H-HC-2-0-H"/>
        <filter val="H-M-1-05"/>
        <filter val="H-M-3 ( Maq)"/>
        <filter val="H-M-4"/>
        <filter val="H-MB-3"/>
        <filter val="H-MB-506T"/>
        <filter val="H-ML-12"/>
        <filter val="H-ML-14"/>
        <filter val="H-ML-2"/>
        <filter val="H-ML-9-5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98BA-B58F-4511-A8AF-23EE107C4C98}">
  <sheetPr filterMode="1"/>
  <dimension ref="A1:J201"/>
  <sheetViews>
    <sheetView topLeftCell="A10" zoomScaleNormal="100" workbookViewId="0">
      <selection activeCell="C8" sqref="C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5</v>
      </c>
      <c r="E4" s="144">
        <f>B4*C4*D4</f>
        <v>1062.5</v>
      </c>
      <c r="F4" s="165">
        <f>H24+G60+G61+G66+G67+F68+H117+H132+F140+F147</f>
        <v>1386.777124685126</v>
      </c>
      <c r="G4" s="166"/>
      <c r="H4" s="167"/>
      <c r="J4" s="139"/>
    </row>
    <row r="5" spans="1:10" ht="21" x14ac:dyDescent="0.35">
      <c r="A5" s="141">
        <v>2</v>
      </c>
      <c r="B5" s="140">
        <v>10</v>
      </c>
      <c r="C5" s="148">
        <v>7.5</v>
      </c>
      <c r="D5" s="146">
        <v>5</v>
      </c>
      <c r="E5" s="144">
        <f>B5*C5*D5</f>
        <v>375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1437.5</v>
      </c>
      <c r="F6" s="98"/>
      <c r="G6" s="104">
        <f>F4-E6</f>
        <v>-50.722875314874045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25000</v>
      </c>
      <c r="F24" s="7" t="e">
        <f t="shared" si="0"/>
        <v>#VALUE!</v>
      </c>
      <c r="G24" s="74" t="e">
        <f t="shared" si="1"/>
        <v>#VALUE!</v>
      </c>
      <c r="H24" s="12">
        <f t="shared" si="2"/>
        <v>196.85039370078741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60000</v>
      </c>
      <c r="F60" s="93" t="e">
        <f t="shared" si="0"/>
        <v>#DIV/0!</v>
      </c>
      <c r="G60" s="94">
        <f t="shared" si="1"/>
        <v>267.85714285714283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60000</v>
      </c>
      <c r="F61" s="93"/>
      <c r="G61" s="94">
        <f t="shared" si="1"/>
        <v>267.85714285714283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>
        <v>1000</v>
      </c>
      <c r="F67" s="7" t="e">
        <f t="shared" si="0"/>
        <v>#VALUE!</v>
      </c>
      <c r="G67" s="74">
        <f t="shared" si="1"/>
        <v>4.3859649122807021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22000</v>
      </c>
      <c r="F68" s="7">
        <f t="shared" si="0"/>
        <v>8.8000000000000007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100000</v>
      </c>
      <c r="F93" s="93">
        <f t="shared" si="3"/>
        <v>90.909090909090907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>
        <v>15000</v>
      </c>
      <c r="F110" s="93">
        <f t="shared" si="3"/>
        <v>37.5</v>
      </c>
      <c r="G110" s="94" t="e">
        <f t="shared" si="4"/>
        <v>#VALUE!</v>
      </c>
      <c r="H110" s="95">
        <f t="shared" si="5"/>
        <v>100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2000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17.391304347826086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F121" s="93" t="e">
        <f t="shared" si="3"/>
        <v>#DIV/0!</v>
      </c>
      <c r="G121" s="94" t="e">
        <f t="shared" si="4"/>
        <v>#DIV/0!</v>
      </c>
      <c r="H121" s="95">
        <f t="shared" si="5"/>
        <v>0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/>
      <c r="F125" s="7" t="e">
        <f t="shared" si="3"/>
        <v>#VALUE!</v>
      </c>
      <c r="G125" s="74" t="e">
        <f t="shared" si="4"/>
        <v>#VALUE!</v>
      </c>
      <c r="H125" s="95">
        <f t="shared" si="5"/>
        <v>0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F130" s="93" t="e">
        <f t="shared" si="3"/>
        <v>#VALUE!</v>
      </c>
      <c r="G130" s="94">
        <f t="shared" si="4"/>
        <v>0</v>
      </c>
      <c r="H130" s="95">
        <f t="shared" si="5"/>
        <v>0</v>
      </c>
    </row>
    <row r="131" spans="1:8" hidden="1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>
        <v>20000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144.92753623188406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x14ac:dyDescent="0.3">
      <c r="A140" s="63" t="s">
        <v>148</v>
      </c>
      <c r="B140" s="7">
        <v>781</v>
      </c>
      <c r="C140" s="74">
        <v>722</v>
      </c>
      <c r="D140" s="12"/>
      <c r="E140" s="36">
        <v>100000</v>
      </c>
      <c r="F140" s="93">
        <f t="shared" si="3"/>
        <v>128.04097311139566</v>
      </c>
      <c r="G140" s="94">
        <f t="shared" si="4"/>
        <v>138.50415512465375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/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x14ac:dyDescent="0.3">
      <c r="A147" s="63" t="s">
        <v>155</v>
      </c>
      <c r="B147" s="7">
        <v>600</v>
      </c>
      <c r="C147" s="74"/>
      <c r="D147" s="12">
        <v>161</v>
      </c>
      <c r="E147" s="36">
        <v>10400</v>
      </c>
      <c r="F147" s="93">
        <f t="shared" si="6"/>
        <v>17.333333333333332</v>
      </c>
      <c r="G147" s="94" t="e">
        <f t="shared" si="7"/>
        <v>#DIV/0!</v>
      </c>
      <c r="H147" s="95">
        <f t="shared" si="8"/>
        <v>64.596273291925471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E149" s="22">
        <v>4500</v>
      </c>
      <c r="F149" s="7" t="e">
        <f t="shared" si="6"/>
        <v>#VALUE!</v>
      </c>
      <c r="G149" s="74" t="e">
        <f t="shared" si="7"/>
        <v>#VALUE!</v>
      </c>
      <c r="H149" s="12">
        <f t="shared" si="8"/>
        <v>31.25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E153" s="22">
        <v>6800</v>
      </c>
      <c r="F153" s="7" t="e">
        <f t="shared" si="6"/>
        <v>#VALUE!</v>
      </c>
      <c r="G153" s="74" t="e">
        <f t="shared" si="7"/>
        <v>#VALUE!</v>
      </c>
      <c r="H153" s="88">
        <f t="shared" si="8"/>
        <v>50.370370370370374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>
        <v>6300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40.645161290322584</v>
      </c>
    </row>
    <row r="159" spans="1:8" hidden="1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E160" s="22">
        <v>11000</v>
      </c>
      <c r="F160" s="93" t="e">
        <f t="shared" si="6"/>
        <v>#VALUE!</v>
      </c>
      <c r="G160" s="94" t="e">
        <f t="shared" si="7"/>
        <v>#VALUE!</v>
      </c>
      <c r="H160" s="95">
        <f t="shared" si="8"/>
        <v>104.76190476190476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/>
      <c r="F169" s="7">
        <f t="shared" si="6"/>
        <v>0</v>
      </c>
      <c r="G169" s="74">
        <f t="shared" si="7"/>
        <v>0</v>
      </c>
      <c r="H169" s="95">
        <f t="shared" si="8"/>
        <v>0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BML-B124-10"/>
        <filter val="H-CR-436-36"/>
        <filter val="H-CR-436-37"/>
        <filter val="H-HC-2-0-H"/>
        <filter val="H-HC-3"/>
        <filter val="H-HC-3-96"/>
        <filter val="H-MB-406N-A"/>
        <filter val="H-ML-16"/>
        <filter val="H-ML-3  ( Maq)"/>
        <filter val="H-ML-7-5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D837-3A79-4079-93D6-A0875669A0A5}">
  <sheetPr filterMode="1"/>
  <dimension ref="A1:J201"/>
  <sheetViews>
    <sheetView topLeftCell="A10" zoomScaleNormal="100" workbookViewId="0">
      <selection activeCell="E187" sqref="E187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G60+G66+F93+H110+H149+F151+H153+H158+H159+H160</f>
        <v>1255.4678556524907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-229.5321443475093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60000</v>
      </c>
      <c r="F60" s="93" t="e">
        <f t="shared" si="0"/>
        <v>#DIV/0!</v>
      </c>
      <c r="G60" s="94">
        <f t="shared" si="1"/>
        <v>267.85714285714283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/>
      <c r="G61" s="94">
        <f t="shared" si="1"/>
        <v>0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100000</v>
      </c>
      <c r="F93" s="93">
        <f t="shared" si="3"/>
        <v>90.909090909090907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>
        <v>15000</v>
      </c>
      <c r="F110" s="93">
        <f t="shared" si="3"/>
        <v>37.5</v>
      </c>
      <c r="G110" s="94" t="e">
        <f t="shared" si="4"/>
        <v>#VALUE!</v>
      </c>
      <c r="H110" s="95">
        <f t="shared" si="5"/>
        <v>100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F121" s="93" t="e">
        <f t="shared" si="3"/>
        <v>#DIV/0!</v>
      </c>
      <c r="G121" s="94" t="e">
        <f t="shared" si="4"/>
        <v>#DIV/0!</v>
      </c>
      <c r="H121" s="95">
        <f t="shared" si="5"/>
        <v>0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/>
      <c r="F125" s="7" t="e">
        <f t="shared" si="3"/>
        <v>#VALUE!</v>
      </c>
      <c r="G125" s="74" t="e">
        <f t="shared" si="4"/>
        <v>#VALUE!</v>
      </c>
      <c r="H125" s="95">
        <f t="shared" si="5"/>
        <v>0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F130" s="93" t="e">
        <f t="shared" si="3"/>
        <v>#VALUE!</v>
      </c>
      <c r="G130" s="94">
        <f t="shared" si="4"/>
        <v>0</v>
      </c>
      <c r="H130" s="95">
        <f t="shared" si="5"/>
        <v>0</v>
      </c>
    </row>
    <row r="131" spans="1:8" hidden="1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/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157</v>
      </c>
      <c r="B149" s="7" t="s">
        <v>24</v>
      </c>
      <c r="C149" s="74" t="s">
        <v>24</v>
      </c>
      <c r="D149" s="12">
        <v>144</v>
      </c>
      <c r="E149" s="22">
        <v>4500</v>
      </c>
      <c r="F149" s="7" t="e">
        <f t="shared" si="6"/>
        <v>#VALUE!</v>
      </c>
      <c r="G149" s="74" t="e">
        <f t="shared" si="7"/>
        <v>#VALUE!</v>
      </c>
      <c r="H149" s="12">
        <f t="shared" si="8"/>
        <v>31.25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x14ac:dyDescent="0.3">
      <c r="A153" s="63" t="s">
        <v>161</v>
      </c>
      <c r="B153" s="7" t="s">
        <v>24</v>
      </c>
      <c r="C153" s="74" t="s">
        <v>24</v>
      </c>
      <c r="D153" s="12">
        <v>135</v>
      </c>
      <c r="E153" s="22">
        <v>6800</v>
      </c>
      <c r="F153" s="7" t="e">
        <f t="shared" si="6"/>
        <v>#VALUE!</v>
      </c>
      <c r="G153" s="74" t="e">
        <f t="shared" si="7"/>
        <v>#VALUE!</v>
      </c>
      <c r="H153" s="88">
        <f t="shared" si="8"/>
        <v>50.370370370370374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>
        <v>6300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40.645161290322584</v>
      </c>
    </row>
    <row r="159" spans="1:8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x14ac:dyDescent="0.3">
      <c r="A160" s="63" t="s">
        <v>168</v>
      </c>
      <c r="B160" s="7" t="s">
        <v>24</v>
      </c>
      <c r="C160" s="74" t="s">
        <v>24</v>
      </c>
      <c r="D160" s="12">
        <v>105</v>
      </c>
      <c r="E160" s="22">
        <v>11000</v>
      </c>
      <c r="F160" s="93" t="e">
        <f t="shared" si="6"/>
        <v>#VALUE!</v>
      </c>
      <c r="G160" s="94" t="e">
        <f t="shared" si="7"/>
        <v>#VALUE!</v>
      </c>
      <c r="H160" s="95">
        <f t="shared" si="8"/>
        <v>104.76190476190476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/>
      <c r="F169" s="7">
        <f t="shared" si="6"/>
        <v>0</v>
      </c>
      <c r="G169" s="74">
        <f t="shared" si="7"/>
        <v>0</v>
      </c>
      <c r="H169" s="95">
        <f t="shared" si="8"/>
        <v>0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R-436-36"/>
        <filter val="H-HC-2-0-H"/>
        <filter val="H-M-2 MAQ"/>
        <filter val="H-MB-301N"/>
        <filter val="H-ML-7-94"/>
        <filter val="H-ML-8"/>
        <filter val="H-ML-8-5"/>
        <filter val="H-ML-8-93-01"/>
        <filter val="H-ML-9"/>
        <filter val="H-ML-9-5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F88D-C8A0-41A9-AC73-618384464E2A}">
  <sheetPr filterMode="1"/>
  <dimension ref="A1:J201"/>
  <sheetViews>
    <sheetView topLeftCell="A10" zoomScaleNormal="100" workbookViewId="0">
      <selection activeCell="B98" sqref="B9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G34+G37+G41+G60+G61+G98+H125+H128+H130+H131+H148+H149+F151+H159</f>
        <v>1559.7918601849872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74.791860184987172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20000</v>
      </c>
      <c r="F34" s="7">
        <f t="shared" si="0"/>
        <v>50.505050505050505</v>
      </c>
      <c r="G34" s="74">
        <f t="shared" si="1"/>
        <v>60.975609756097562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10000</v>
      </c>
      <c r="F37" s="7" t="e">
        <f t="shared" si="0"/>
        <v>#VALUE!</v>
      </c>
      <c r="G37" s="74">
        <f t="shared" si="1"/>
        <v>33.333333333333336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40000</v>
      </c>
      <c r="F60" s="93" t="e">
        <f t="shared" si="0"/>
        <v>#DIV/0!</v>
      </c>
      <c r="G60" s="94">
        <f t="shared" si="1"/>
        <v>178.57142857142858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/>
      <c r="G61" s="94">
        <f t="shared" si="1"/>
        <v>446.42857142857144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>
        <v>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0</v>
      </c>
      <c r="F93" s="93">
        <f t="shared" si="3"/>
        <v>0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0</v>
      </c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20000</v>
      </c>
      <c r="F98" s="93">
        <f t="shared" si="3"/>
        <v>118.34319526627219</v>
      </c>
      <c r="G98" s="94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0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F121" s="93" t="e">
        <f t="shared" si="3"/>
        <v>#DIV/0!</v>
      </c>
      <c r="G121" s="94" t="e">
        <f t="shared" si="4"/>
        <v>#DIV/0!</v>
      </c>
      <c r="H121" s="95">
        <f t="shared" si="5"/>
        <v>0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>
        <v>11000</v>
      </c>
      <c r="F125" s="7" t="e">
        <f t="shared" si="3"/>
        <v>#VALUE!</v>
      </c>
      <c r="G125" s="74" t="e">
        <f t="shared" si="4"/>
        <v>#VALUE!</v>
      </c>
      <c r="H125" s="95">
        <f t="shared" si="5"/>
        <v>95.652173913043484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x14ac:dyDescent="0.3">
      <c r="A130" s="63" t="s">
        <v>138</v>
      </c>
      <c r="B130" s="7" t="s">
        <v>24</v>
      </c>
      <c r="C130" s="94">
        <v>155</v>
      </c>
      <c r="D130" s="12">
        <v>146</v>
      </c>
      <c r="E130" s="22">
        <v>22000</v>
      </c>
      <c r="F130" s="93" t="e">
        <f t="shared" si="3"/>
        <v>#VALUE!</v>
      </c>
      <c r="G130" s="94">
        <f t="shared" si="4"/>
        <v>141.93548387096774</v>
      </c>
      <c r="H130" s="95">
        <f t="shared" si="5"/>
        <v>150.68493150684932</v>
      </c>
    </row>
    <row r="131" spans="1:8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>
        <v>2000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19.23076923076923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>
        <v>0</v>
      </c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/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E144" s="22">
        <v>0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x14ac:dyDescent="0.3">
      <c r="A148" s="63" t="s">
        <v>156</v>
      </c>
      <c r="B148" s="7" t="s">
        <v>24</v>
      </c>
      <c r="C148" s="74" t="s">
        <v>24</v>
      </c>
      <c r="D148" s="12">
        <v>161</v>
      </c>
      <c r="E148" s="22">
        <v>8800</v>
      </c>
      <c r="F148" s="7" t="e">
        <f t="shared" si="6"/>
        <v>#VALUE!</v>
      </c>
      <c r="G148" s="74" t="e">
        <f t="shared" si="7"/>
        <v>#VALUE!</v>
      </c>
      <c r="H148" s="12">
        <f t="shared" si="8"/>
        <v>54.658385093167702</v>
      </c>
    </row>
    <row r="149" spans="1:8" x14ac:dyDescent="0.3">
      <c r="A149" s="63" t="s">
        <v>157</v>
      </c>
      <c r="B149" s="7" t="s">
        <v>24</v>
      </c>
      <c r="C149" s="74" t="s">
        <v>24</v>
      </c>
      <c r="D149" s="12">
        <v>144</v>
      </c>
      <c r="E149" s="22">
        <v>8800</v>
      </c>
      <c r="F149" s="7" t="e">
        <f t="shared" si="6"/>
        <v>#VALUE!</v>
      </c>
      <c r="G149" s="74" t="e">
        <f t="shared" si="7"/>
        <v>#VALUE!</v>
      </c>
      <c r="H149" s="12">
        <f t="shared" si="8"/>
        <v>61.111111111111114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88">
        <f t="shared" si="8"/>
        <v>0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>
        <v>0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/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F160" s="93" t="e">
        <f t="shared" si="6"/>
        <v>#VALUE!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E162" s="22">
        <v>0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>
        <v>0</v>
      </c>
      <c r="F169" s="7">
        <f t="shared" si="6"/>
        <v>0</v>
      </c>
      <c r="G169" s="74">
        <f t="shared" si="7"/>
        <v>0</v>
      </c>
      <c r="H169" s="95">
        <f t="shared" si="8"/>
        <v>0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-2-2"/>
        <filter val="H-C-3-2"/>
        <filter val="H-C4-3"/>
        <filter val="H-CR-436-36"/>
        <filter val="H-CR-436-37"/>
        <filter val="H-M-4"/>
        <filter val="H-ML-10"/>
        <filter val="H-ML-12"/>
        <filter val="H-ML-14"/>
        <filter val="H-ML-15"/>
        <filter val="H-ML-7-9"/>
        <filter val="H-ML-7-94"/>
        <filter val="H-ML-8"/>
        <filter val="H-ML-9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351D-F524-472C-B8C7-B317D81241C8}">
  <sheetPr filterMode="1"/>
  <dimension ref="A1:J201"/>
  <sheetViews>
    <sheetView topLeftCell="A10" zoomScaleNormal="100" workbookViewId="0">
      <selection activeCell="C73" sqref="C73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G41+G42+G60+G61+H73+F93+F96+H109+H125+H128+F140+H144+H155+F162+G169</f>
        <v>1375.1075584628502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-109.89244153714981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50000</v>
      </c>
      <c r="F60" s="93" t="e">
        <f t="shared" si="0"/>
        <v>#DIV/0!</v>
      </c>
      <c r="G60" s="94">
        <f t="shared" si="1"/>
        <v>223.21428571428572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/>
      <c r="G61" s="94">
        <f t="shared" si="1"/>
        <v>446.42857142857144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49">
        <v>150</v>
      </c>
      <c r="E73" s="22">
        <v>2600</v>
      </c>
      <c r="F73" s="93" t="e">
        <f t="shared" si="0"/>
        <v>#VALUE!</v>
      </c>
      <c r="G73" s="94" t="e">
        <f t="shared" si="1"/>
        <v>#DIV/0!</v>
      </c>
      <c r="H73" s="95">
        <f t="shared" si="2"/>
        <v>17.333333333333332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100000</v>
      </c>
      <c r="F93" s="93">
        <f t="shared" si="3"/>
        <v>90.909090909090907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3000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20.97902097902098</v>
      </c>
    </row>
    <row r="110" spans="1:8" hidden="1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F121" s="93" t="e">
        <f t="shared" si="3"/>
        <v>#DIV/0!</v>
      </c>
      <c r="G121" s="94" t="e">
        <f t="shared" si="4"/>
        <v>#DIV/0!</v>
      </c>
      <c r="H121" s="95">
        <f t="shared" si="5"/>
        <v>0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>
        <v>11000</v>
      </c>
      <c r="F125" s="7" t="e">
        <f t="shared" si="3"/>
        <v>#VALUE!</v>
      </c>
      <c r="G125" s="74" t="e">
        <f t="shared" si="4"/>
        <v>#VALUE!</v>
      </c>
      <c r="H125" s="95">
        <f t="shared" si="5"/>
        <v>95.652173913043484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F130" s="93" t="e">
        <f t="shared" si="3"/>
        <v>#VALUE!</v>
      </c>
      <c r="G130" s="94">
        <f t="shared" si="4"/>
        <v>0</v>
      </c>
      <c r="H130" s="95">
        <f t="shared" si="5"/>
        <v>0</v>
      </c>
    </row>
    <row r="131" spans="1:8" hidden="1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x14ac:dyDescent="0.3">
      <c r="A140" s="63" t="s">
        <v>148</v>
      </c>
      <c r="B140" s="7">
        <v>781</v>
      </c>
      <c r="C140" s="74">
        <v>722</v>
      </c>
      <c r="D140" s="12"/>
      <c r="E140" s="36">
        <v>100000</v>
      </c>
      <c r="F140" s="93">
        <f t="shared" si="3"/>
        <v>128.04097311139566</v>
      </c>
      <c r="G140" s="94">
        <f t="shared" si="4"/>
        <v>138.50415512465375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/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152</v>
      </c>
      <c r="B144" s="7" t="s">
        <v>24</v>
      </c>
      <c r="C144" s="74" t="s">
        <v>24</v>
      </c>
      <c r="D144" s="12">
        <v>101</v>
      </c>
      <c r="E144" s="22">
        <v>11000</v>
      </c>
      <c r="F144" s="7" t="e">
        <f t="shared" si="6"/>
        <v>#VALUE!</v>
      </c>
      <c r="G144" s="74" t="e">
        <f t="shared" si="7"/>
        <v>#VALUE!</v>
      </c>
      <c r="H144" s="12">
        <f t="shared" si="8"/>
        <v>108.91089108910892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/>
      <c r="F151" s="93">
        <f t="shared" si="6"/>
        <v>0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88">
        <f t="shared" si="8"/>
        <v>0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>
        <v>1000</v>
      </c>
      <c r="F155" s="7" t="e">
        <f t="shared" si="6"/>
        <v>#VALUE!</v>
      </c>
      <c r="G155" s="74" t="e">
        <f t="shared" si="7"/>
        <v>#VALUE!</v>
      </c>
      <c r="H155" s="12">
        <f t="shared" si="8"/>
        <v>7.4074074074074074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/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167</v>
      </c>
      <c r="B159" s="7" t="s">
        <v>24</v>
      </c>
      <c r="C159" s="74">
        <v>139</v>
      </c>
      <c r="D159" s="12">
        <v>105</v>
      </c>
      <c r="F159" s="93" t="e">
        <f t="shared" si="6"/>
        <v>#VALUE!</v>
      </c>
      <c r="G159" s="94">
        <f t="shared" si="7"/>
        <v>0</v>
      </c>
      <c r="H159" s="95">
        <f t="shared" si="8"/>
        <v>0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F160" s="93" t="e">
        <f t="shared" si="6"/>
        <v>#VALUE!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x14ac:dyDescent="0.3">
      <c r="A162" s="63" t="s">
        <v>170</v>
      </c>
      <c r="B162" s="7">
        <v>195</v>
      </c>
      <c r="C162" s="74" t="s">
        <v>24</v>
      </c>
      <c r="D162" s="12" t="s">
        <v>24</v>
      </c>
      <c r="E162" s="22">
        <v>1500</v>
      </c>
      <c r="F162" s="7">
        <f t="shared" si="6"/>
        <v>7.6923076923076925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x14ac:dyDescent="0.3">
      <c r="A169" s="63" t="s">
        <v>177</v>
      </c>
      <c r="B169" s="7">
        <v>186</v>
      </c>
      <c r="C169" s="74">
        <v>204</v>
      </c>
      <c r="D169" s="12">
        <v>179</v>
      </c>
      <c r="E169" s="36">
        <v>12000</v>
      </c>
      <c r="F169" s="7">
        <f t="shared" si="6"/>
        <v>64.516129032258064</v>
      </c>
      <c r="G169" s="74">
        <f t="shared" si="7"/>
        <v>58.823529411764703</v>
      </c>
      <c r="H169" s="95">
        <f t="shared" si="8"/>
        <v>67.039106145251395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4-3"/>
        <filter val="H-C4-4"/>
        <filter val="H-CR-436-36"/>
        <filter val="H-CR-436-37"/>
        <filter val="H-HCB-206N-96"/>
        <filter val="H-M-2 MAQ"/>
        <filter val="H-M-3 ( Maq)"/>
        <filter val="H-MB-206T"/>
        <filter val="H-ML-10"/>
        <filter val="H-ML-12"/>
        <filter val="H-ML-3  ( Maq)"/>
        <filter val="H-ML-5"/>
        <filter val="H-ML-8-9"/>
        <filter val="L-C-112-01"/>
        <filter val="L-C-5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6" unlockedFormula="1"/>
  </ignoredError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9F64-A022-4064-AF1C-7A094F37A86A}">
  <sheetPr filterMode="1"/>
  <dimension ref="A1:J201"/>
  <sheetViews>
    <sheetView topLeftCell="A10" zoomScaleNormal="100" workbookViewId="0">
      <selection activeCell="E60" sqref="E60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G30+G31+G38+G41+G42+G51+G60+G61+G62+G90+F96+G98+H131+H135+F146+G159</f>
        <v>1383.0679129695407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-101.93208703045934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v>10000</v>
      </c>
      <c r="F19" s="7" t="e">
        <f t="shared" si="0"/>
        <v>#VALUE!</v>
      </c>
      <c r="G19" s="74" t="e">
        <f t="shared" si="1"/>
        <v>#VALUE!</v>
      </c>
      <c r="H19" s="95">
        <f t="shared" si="2"/>
        <v>82.644628099173559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4500</v>
      </c>
      <c r="F30" s="7" t="e">
        <f t="shared" si="0"/>
        <v>#VALUE!</v>
      </c>
      <c r="G30" s="94">
        <f t="shared" si="1"/>
        <v>13.888888888888889</v>
      </c>
      <c r="H30" s="12" t="e">
        <f t="shared" si="2"/>
        <v>#VALUE!</v>
      </c>
    </row>
    <row r="31" spans="1:8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6500</v>
      </c>
      <c r="F31" s="7">
        <f t="shared" si="0"/>
        <v>21.172638436482085</v>
      </c>
      <c r="G31" s="74">
        <f t="shared" si="1"/>
        <v>24.1635687732342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10000</v>
      </c>
      <c r="F38" s="7">
        <f t="shared" si="0"/>
        <v>52.083333333333336</v>
      </c>
      <c r="G38" s="74">
        <f t="shared" si="1"/>
        <v>54.644808743169399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2000</v>
      </c>
      <c r="F42" s="93">
        <f t="shared" si="0"/>
        <v>9.9502487562189046</v>
      </c>
      <c r="G42" s="94">
        <f t="shared" si="1"/>
        <v>9.9009900990099009</v>
      </c>
      <c r="H42" s="95">
        <f t="shared" si="2"/>
        <v>11.904761904761905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5000</v>
      </c>
      <c r="F51" s="7">
        <f t="shared" si="0"/>
        <v>26.881720430107528</v>
      </c>
      <c r="G51" s="74">
        <f t="shared" si="1"/>
        <v>24.509803921568629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0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57000</v>
      </c>
      <c r="F60" s="93" t="e">
        <f t="shared" si="0"/>
        <v>#DIV/0!</v>
      </c>
      <c r="G60" s="94">
        <f t="shared" si="1"/>
        <v>254.46428571428572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75200</v>
      </c>
      <c r="F61" s="93"/>
      <c r="G61" s="94">
        <f t="shared" si="1"/>
        <v>335.71428571428572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10900</v>
      </c>
      <c r="F62" s="93" t="e">
        <f t="shared" si="0"/>
        <v>#DIV/0!</v>
      </c>
      <c r="G62" s="94">
        <f t="shared" si="1"/>
        <v>48.230088495575224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>
        <v>0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0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>
        <v>1000</v>
      </c>
      <c r="F73" s="93" t="e">
        <f t="shared" si="0"/>
        <v>#VALUE!</v>
      </c>
      <c r="G73" s="94" t="e">
        <f t="shared" si="1"/>
        <v>#DIV/0!</v>
      </c>
      <c r="H73" s="95">
        <f t="shared" si="2"/>
        <v>6.666666666666667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2500</v>
      </c>
      <c r="F74" s="93" t="e">
        <f t="shared" si="0"/>
        <v>#VALUE!</v>
      </c>
      <c r="G74" s="94">
        <f t="shared" si="1"/>
        <v>12.820512820512821</v>
      </c>
      <c r="H74" s="95">
        <f t="shared" si="2"/>
        <v>16.666666666666668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40000</v>
      </c>
      <c r="F90" s="93">
        <f t="shared" si="3"/>
        <v>156.25</v>
      </c>
      <c r="G90" s="94">
        <f t="shared" si="4"/>
        <v>174.67248908296943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E91" s="22">
        <v>0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123200</v>
      </c>
      <c r="F93" s="93">
        <f t="shared" si="3"/>
        <v>112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>
        <v>0</v>
      </c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E95" s="22">
        <v>100000</v>
      </c>
      <c r="F95" s="7">
        <f t="shared" si="3"/>
        <v>515.46391752577324</v>
      </c>
      <c r="G95" s="74">
        <f t="shared" si="4"/>
        <v>438.59649122807019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40000</v>
      </c>
      <c r="F96" s="93">
        <f t="shared" si="3"/>
        <v>16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E97" s="22">
        <v>0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20000</v>
      </c>
      <c r="F98" s="93">
        <f t="shared" si="3"/>
        <v>118.34319526627219</v>
      </c>
      <c r="G98" s="94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>
        <v>0</v>
      </c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>
        <v>0</v>
      </c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E121" s="22">
        <v>2700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22.881355932203391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>
        <v>11000</v>
      </c>
      <c r="F125" s="7" t="e">
        <f t="shared" si="3"/>
        <v>#VALUE!</v>
      </c>
      <c r="G125" s="74" t="e">
        <f t="shared" si="4"/>
        <v>#VALUE!</v>
      </c>
      <c r="H125" s="95">
        <f t="shared" si="5"/>
        <v>95.652173913043484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E130" s="22">
        <v>0</v>
      </c>
      <c r="F130" s="93" t="e">
        <f t="shared" si="3"/>
        <v>#VALUE!</v>
      </c>
      <c r="G130" s="94">
        <f t="shared" si="4"/>
        <v>0</v>
      </c>
      <c r="H130" s="95">
        <f t="shared" si="5"/>
        <v>0</v>
      </c>
    </row>
    <row r="131" spans="1:8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>
        <v>4500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43.269230769230766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>
        <v>11000</v>
      </c>
      <c r="F135" s="93">
        <f t="shared" si="3"/>
        <v>14.084507042253522</v>
      </c>
      <c r="G135" s="94" t="e">
        <f t="shared" si="4"/>
        <v>#VALUE!</v>
      </c>
      <c r="H135" s="95">
        <f t="shared" si="5"/>
        <v>76.92307692307692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85.271317829457359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x14ac:dyDescent="0.3">
      <c r="A146" s="63" t="s">
        <v>154</v>
      </c>
      <c r="B146" s="7">
        <v>550</v>
      </c>
      <c r="C146" s="74">
        <v>300</v>
      </c>
      <c r="D146" s="12">
        <v>161</v>
      </c>
      <c r="E146" s="36">
        <v>39500</v>
      </c>
      <c r="F146" s="93">
        <f t="shared" si="6"/>
        <v>71.818181818181813</v>
      </c>
      <c r="G146" s="94">
        <f t="shared" si="7"/>
        <v>131.66666666666666</v>
      </c>
      <c r="H146" s="95">
        <f t="shared" si="8"/>
        <v>245.34161490683229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0</v>
      </c>
      <c r="F151" s="93">
        <f t="shared" si="6"/>
        <v>0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88">
        <f t="shared" si="8"/>
        <v>0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/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F160" s="93" t="e">
        <f t="shared" si="6"/>
        <v>#VALUE!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>
        <v>0</v>
      </c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E168" s="22">
        <v>0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>
        <v>0</v>
      </c>
      <c r="F169" s="7">
        <f t="shared" si="6"/>
        <v>0</v>
      </c>
      <c r="G169" s="74">
        <f t="shared" si="7"/>
        <v>0</v>
      </c>
      <c r="H169" s="95">
        <f t="shared" si="8"/>
        <v>0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-11"/>
        <filter val="H-C-112"/>
        <filter val="H-C-4"/>
        <filter val="H-C4-3"/>
        <filter val="H-C4-4"/>
        <filter val="H-C5-8"/>
        <filter val="H-CR-436-36"/>
        <filter val="H-CR-436-37"/>
        <filter val="H-CR-436-38"/>
        <filter val="H-M-1"/>
        <filter val="H-M-3 ( Maq)"/>
        <filter val="H-M-4"/>
        <filter val="H-ML-15"/>
        <filter val="H-ML-18"/>
        <filter val="H-ML-7"/>
        <filter val="H-ML-9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BB39-FE86-4386-B837-CBF48EE91182}">
  <sheetPr filterMode="1"/>
  <dimension ref="A1:J201"/>
  <sheetViews>
    <sheetView zoomScaleNormal="100" workbookViewId="0">
      <selection activeCell="J91" sqref="J91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G38+G42+G60+G61+G62+G90+G91+G94+G97+H110+H115+H131+F146+F151+H159+F167+G168+G169</f>
        <v>1528.4504833852482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43.450483385248162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v>10000</v>
      </c>
      <c r="F19" s="7" t="e">
        <f t="shared" si="0"/>
        <v>#VALUE!</v>
      </c>
      <c r="G19" s="74" t="e">
        <f t="shared" si="1"/>
        <v>#VALUE!</v>
      </c>
      <c r="H19" s="95">
        <f t="shared" si="2"/>
        <v>82.644628099173559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12000</v>
      </c>
      <c r="F38" s="7">
        <f t="shared" si="0"/>
        <v>62.5</v>
      </c>
      <c r="G38" s="74">
        <f t="shared" si="1"/>
        <v>65.573770491803273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0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64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64">
        <v>30000</v>
      </c>
      <c r="F61" s="93"/>
      <c r="G61" s="94">
        <f t="shared" si="1"/>
        <v>133.92857142857142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64">
        <v>30000</v>
      </c>
      <c r="F62" s="93" t="e">
        <f t="shared" si="0"/>
        <v>#DIV/0!</v>
      </c>
      <c r="G62" s="94">
        <f t="shared" si="1"/>
        <v>132.74336283185841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>
        <v>0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0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>
        <v>1000</v>
      </c>
      <c r="F73" s="93" t="e">
        <f t="shared" si="0"/>
        <v>#VALUE!</v>
      </c>
      <c r="G73" s="94" t="e">
        <f t="shared" si="1"/>
        <v>#DIV/0!</v>
      </c>
      <c r="H73" s="95">
        <f t="shared" si="2"/>
        <v>6.666666666666667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2500</v>
      </c>
      <c r="F74" s="93" t="e">
        <f t="shared" si="0"/>
        <v>#VALUE!</v>
      </c>
      <c r="G74" s="94">
        <f t="shared" si="1"/>
        <v>12.820512820512821</v>
      </c>
      <c r="H74" s="95">
        <f t="shared" si="2"/>
        <v>16.666666666666668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x14ac:dyDescent="0.3">
      <c r="A91" s="77" t="s">
        <v>99</v>
      </c>
      <c r="B91" s="6">
        <v>141</v>
      </c>
      <c r="C91" s="129">
        <v>200</v>
      </c>
      <c r="D91" s="10" t="s">
        <v>24</v>
      </c>
      <c r="E91" s="22">
        <v>6000</v>
      </c>
      <c r="F91" s="93">
        <f t="shared" si="3"/>
        <v>42.553191489361701</v>
      </c>
      <c r="G91" s="94">
        <f t="shared" si="4"/>
        <v>30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123200</v>
      </c>
      <c r="F93" s="93">
        <f t="shared" si="3"/>
        <v>112</v>
      </c>
      <c r="G93" s="94" t="e">
        <f t="shared" si="4"/>
        <v>#VALUE!</v>
      </c>
      <c r="H93" s="95" t="e">
        <f t="shared" si="5"/>
        <v>#VALUE!</v>
      </c>
    </row>
    <row r="94" spans="1:8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>
        <v>6000</v>
      </c>
      <c r="F94" s="7" t="e">
        <f t="shared" si="3"/>
        <v>#VALUE!</v>
      </c>
      <c r="G94" s="74">
        <f t="shared" si="4"/>
        <v>37.267080745341616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E95" s="22">
        <v>100000</v>
      </c>
      <c r="F95" s="7">
        <f t="shared" si="3"/>
        <v>515.46391752577324</v>
      </c>
      <c r="G95" s="74">
        <f t="shared" si="4"/>
        <v>438.59649122807019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x14ac:dyDescent="0.3">
      <c r="A97" s="77" t="s">
        <v>105</v>
      </c>
      <c r="B97" s="128">
        <v>2500</v>
      </c>
      <c r="C97" s="72">
        <v>154</v>
      </c>
      <c r="D97" s="10" t="s">
        <v>24</v>
      </c>
      <c r="E97" s="22">
        <v>5000</v>
      </c>
      <c r="F97" s="93">
        <f t="shared" si="3"/>
        <v>2</v>
      </c>
      <c r="G97" s="94">
        <f t="shared" si="4"/>
        <v>32.467532467532465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>
        <v>11000</v>
      </c>
      <c r="F110" s="93">
        <f t="shared" si="3"/>
        <v>27.5</v>
      </c>
      <c r="G110" s="94" t="e">
        <f t="shared" si="4"/>
        <v>#VALUE!</v>
      </c>
      <c r="H110" s="95">
        <f t="shared" si="5"/>
        <v>73.333333333333329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x14ac:dyDescent="0.3">
      <c r="A115" s="63" t="s">
        <v>124</v>
      </c>
      <c r="B115" s="7"/>
      <c r="C115" s="74"/>
      <c r="D115" s="12">
        <v>112</v>
      </c>
      <c r="E115" s="36">
        <v>2000</v>
      </c>
      <c r="F115" s="93" t="e">
        <f t="shared" si="3"/>
        <v>#DIV/0!</v>
      </c>
      <c r="G115" s="94" t="e">
        <f t="shared" si="4"/>
        <v>#DIV/0!</v>
      </c>
      <c r="H115" s="95">
        <f t="shared" si="5"/>
        <v>17.857142857142858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E121" s="22">
        <v>2700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22.881355932203391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>
        <v>11000</v>
      </c>
      <c r="F125" s="7" t="e">
        <f t="shared" si="3"/>
        <v>#VALUE!</v>
      </c>
      <c r="G125" s="74" t="e">
        <f t="shared" si="4"/>
        <v>#VALUE!</v>
      </c>
      <c r="H125" s="95">
        <f t="shared" si="5"/>
        <v>95.652173913043484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E130" s="22">
        <v>0</v>
      </c>
      <c r="F130" s="93" t="e">
        <f t="shared" si="3"/>
        <v>#VALUE!</v>
      </c>
      <c r="G130" s="94">
        <f t="shared" si="4"/>
        <v>0</v>
      </c>
      <c r="H130" s="95">
        <f t="shared" si="5"/>
        <v>0</v>
      </c>
    </row>
    <row r="131" spans="1:8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>
        <v>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9.615384615384615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85.271317829457359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x14ac:dyDescent="0.3">
      <c r="A146" s="63" t="s">
        <v>154</v>
      </c>
      <c r="B146" s="7">
        <v>550</v>
      </c>
      <c r="C146" s="74">
        <v>300</v>
      </c>
      <c r="D146" s="12">
        <v>161</v>
      </c>
      <c r="E146" s="36">
        <v>50000</v>
      </c>
      <c r="F146" s="93">
        <f t="shared" si="6"/>
        <v>90.909090909090907</v>
      </c>
      <c r="G146" s="94">
        <f t="shared" si="7"/>
        <v>166.66666666666666</v>
      </c>
      <c r="H146" s="95">
        <f t="shared" si="8"/>
        <v>310.55900621118013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88">
        <f t="shared" si="8"/>
        <v>0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/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F160" s="93" t="e">
        <f t="shared" si="6"/>
        <v>#VALUE!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>
        <v>100000</v>
      </c>
      <c r="F167" s="93">
        <f t="shared" si="6"/>
        <v>43.478260869565219</v>
      </c>
      <c r="G167" s="94" t="e">
        <f t="shared" si="7"/>
        <v>#VALUE!</v>
      </c>
      <c r="H167" s="95" t="e">
        <f t="shared" si="8"/>
        <v>#VALUE!</v>
      </c>
    </row>
    <row r="168" spans="1:8" x14ac:dyDescent="0.3">
      <c r="A168" s="63" t="s">
        <v>176</v>
      </c>
      <c r="B168" s="7">
        <v>229</v>
      </c>
      <c r="C168" s="74">
        <v>219</v>
      </c>
      <c r="D168" s="12" t="s">
        <v>24</v>
      </c>
      <c r="E168" s="22">
        <v>6000</v>
      </c>
      <c r="F168" s="93">
        <f t="shared" si="6"/>
        <v>26.200873362445414</v>
      </c>
      <c r="G168" s="94">
        <f t="shared" si="7"/>
        <v>27.397260273972602</v>
      </c>
      <c r="H168" s="95" t="e">
        <f t="shared" si="8"/>
        <v>#VALUE!</v>
      </c>
    </row>
    <row r="169" spans="1:8" x14ac:dyDescent="0.3">
      <c r="A169" s="63" t="s">
        <v>177</v>
      </c>
      <c r="B169" s="7">
        <v>186</v>
      </c>
      <c r="C169" s="74">
        <v>204</v>
      </c>
      <c r="D169" s="12">
        <v>179</v>
      </c>
      <c r="E169" s="36">
        <v>12000</v>
      </c>
      <c r="F169" s="7">
        <f t="shared" si="6"/>
        <v>64.516129032258064</v>
      </c>
      <c r="G169" s="74">
        <f t="shared" si="7"/>
        <v>58.823529411764703</v>
      </c>
      <c r="H169" s="95">
        <f t="shared" si="8"/>
        <v>67.039106145251395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-4"/>
        <filter val="H-C4-4"/>
        <filter val="H-CR-436-36"/>
        <filter val="H-CR-436-37"/>
        <filter val="H-CR-436-38"/>
        <filter val="H-M-1"/>
        <filter val="H-M-1-05"/>
        <filter val="H-M-2-05"/>
        <filter val="H-M-3-05"/>
        <filter val="H-MB-301N"/>
        <filter val="H-MB-401-N"/>
        <filter val="H-ML-15"/>
        <filter val="H-ML-7"/>
        <filter val="H-ML-8"/>
        <filter val="H-ML-9"/>
        <filter val="L-C-3  MAQ"/>
        <filter val="L-C-4"/>
        <filter val="L-C-5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  <ignoredError sqref="F60:H169 H38" evalError="1"/>
  </ignoredError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C873-FFB2-44B6-AE69-81915EA47DD4}">
  <sheetPr filterMode="1"/>
  <dimension ref="A1:J201"/>
  <sheetViews>
    <sheetView topLeftCell="A4" zoomScaleNormal="100" workbookViewId="0">
      <selection activeCell="B4" sqref="B4:B5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G60+G61+G62+F96+G100+H143+F151</f>
        <v>1184.1826985977229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-220.81730140227705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v>10000</v>
      </c>
      <c r="F19" s="7" t="e">
        <f t="shared" si="0"/>
        <v>#VALUE!</v>
      </c>
      <c r="G19" s="74" t="e">
        <f t="shared" si="1"/>
        <v>#VALUE!</v>
      </c>
      <c r="H19" s="95">
        <f t="shared" si="2"/>
        <v>82.644628099173559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0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51000</v>
      </c>
      <c r="F61" s="93"/>
      <c r="G61" s="94">
        <f t="shared" si="1"/>
        <v>227.67857142857142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30000</v>
      </c>
      <c r="F62" s="93" t="e">
        <f t="shared" si="0"/>
        <v>#DIV/0!</v>
      </c>
      <c r="G62" s="94">
        <f t="shared" si="1"/>
        <v>132.74336283185841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>
        <v>0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0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>
        <v>1000</v>
      </c>
      <c r="F73" s="93" t="e">
        <f t="shared" si="0"/>
        <v>#VALUE!</v>
      </c>
      <c r="G73" s="94" t="e">
        <f t="shared" si="1"/>
        <v>#DIV/0!</v>
      </c>
      <c r="H73" s="95">
        <f t="shared" si="2"/>
        <v>6.666666666666667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2500</v>
      </c>
      <c r="F74" s="93" t="e">
        <f t="shared" si="0"/>
        <v>#VALUE!</v>
      </c>
      <c r="G74" s="94">
        <f t="shared" si="1"/>
        <v>12.820512820512821</v>
      </c>
      <c r="H74" s="95">
        <f t="shared" si="2"/>
        <v>16.666666666666668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0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123200</v>
      </c>
      <c r="F93" s="93">
        <f t="shared" si="3"/>
        <v>112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E95" s="22">
        <v>100000</v>
      </c>
      <c r="F95" s="7">
        <f t="shared" si="3"/>
        <v>515.46391752577324</v>
      </c>
      <c r="G95" s="74">
        <f t="shared" si="4"/>
        <v>438.59649122807019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E121" s="22">
        <v>2700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22.881355932203391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>
        <v>11000</v>
      </c>
      <c r="F125" s="7" t="e">
        <f t="shared" si="3"/>
        <v>#VALUE!</v>
      </c>
      <c r="G125" s="74" t="e">
        <f t="shared" si="4"/>
        <v>#VALUE!</v>
      </c>
      <c r="H125" s="95">
        <f t="shared" si="5"/>
        <v>95.652173913043484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E130" s="22">
        <v>0</v>
      </c>
      <c r="F130" s="93" t="e">
        <f t="shared" si="3"/>
        <v>#VALUE!</v>
      </c>
      <c r="G130" s="94">
        <f t="shared" si="4"/>
        <v>0</v>
      </c>
      <c r="H130" s="95">
        <f t="shared" si="5"/>
        <v>0</v>
      </c>
    </row>
    <row r="131" spans="1:8" hidden="1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>
        <v>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9.615384615384615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85.271317829457359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88">
        <f t="shared" si="8"/>
        <v>0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/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167</v>
      </c>
      <c r="B159" s="7" t="s">
        <v>24</v>
      </c>
      <c r="C159" s="74">
        <v>139</v>
      </c>
      <c r="D159" s="12">
        <v>105</v>
      </c>
      <c r="F159" s="93" t="e">
        <f t="shared" si="6"/>
        <v>#VALUE!</v>
      </c>
      <c r="G159" s="94">
        <f t="shared" si="7"/>
        <v>0</v>
      </c>
      <c r="H159" s="95">
        <f t="shared" si="8"/>
        <v>0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F160" s="93" t="e">
        <f t="shared" si="6"/>
        <v>#VALUE!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E168" s="22">
        <v>0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>
        <v>12000</v>
      </c>
      <c r="F169" s="7">
        <f t="shared" si="6"/>
        <v>64.516129032258064</v>
      </c>
      <c r="G169" s="74">
        <f t="shared" si="7"/>
        <v>58.823529411764703</v>
      </c>
      <c r="H169" s="95">
        <f t="shared" si="8"/>
        <v>67.039106145251395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-5"/>
        <filter val="H-C-7"/>
        <filter val="H-CR-436-36"/>
        <filter val="H-CR-436-37"/>
        <filter val="H-CR-436-38"/>
        <filter val="H-M-3 ( Maq)"/>
        <filter val="H-M-5"/>
        <filter val="H-ML-4"/>
        <filter val="H-ML-8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4696-F3AE-4850-942C-D4FAB27A19FA}">
  <sheetPr filterMode="1"/>
  <dimension ref="A1:J201"/>
  <sheetViews>
    <sheetView zoomScaleNormal="100" workbookViewId="0">
      <selection activeCell="B4" sqref="B4:B5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29</v>
      </c>
      <c r="C4" s="147" t="s">
        <v>7</v>
      </c>
      <c r="D4" s="143">
        <v>5</v>
      </c>
      <c r="E4" s="144">
        <f>B4*C4*D4</f>
        <v>1232.5</v>
      </c>
      <c r="F4" s="165">
        <f>H19+G38+G40+G60+G61+H73+H74+F90+F93+F96+G98+H121+H125+H128+H131+H143+F151+G169</f>
        <v>1772.3559840916316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1532.5</v>
      </c>
      <c r="F6" s="98"/>
      <c r="G6" s="104">
        <f>F4-E6</f>
        <v>239.85598409163163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v>10000</v>
      </c>
      <c r="F19" s="7" t="e">
        <f t="shared" si="0"/>
        <v>#VALUE!</v>
      </c>
      <c r="G19" s="74" t="e">
        <f t="shared" si="1"/>
        <v>#VALUE!</v>
      </c>
      <c r="H19" s="95">
        <f t="shared" si="2"/>
        <v>82.644628099173559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224</v>
      </c>
      <c r="D60" s="112"/>
      <c r="E60" s="36">
        <v>120300</v>
      </c>
      <c r="F60" s="93">
        <f t="shared" si="0"/>
        <v>507.59493670886076</v>
      </c>
      <c r="G60" s="94">
        <f t="shared" si="1"/>
        <v>537.05357142857144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/>
      <c r="G61" s="94">
        <f t="shared" si="1"/>
        <v>446.42857142857144</v>
      </c>
      <c r="H61" s="95"/>
    </row>
    <row r="62" spans="1:8" hidden="1" x14ac:dyDescent="0.3">
      <c r="A62" s="77" t="s">
        <v>71</v>
      </c>
      <c r="B62" s="6" t="s">
        <v>24</v>
      </c>
      <c r="C62" s="72">
        <v>226</v>
      </c>
      <c r="D62" s="10" t="s">
        <v>24</v>
      </c>
      <c r="E62" s="36"/>
      <c r="F62" s="93" t="e">
        <f t="shared" si="0"/>
        <v>#VALUE!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86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49">
        <v>150</v>
      </c>
      <c r="E73" s="22">
        <v>1000</v>
      </c>
      <c r="F73" s="93" t="e">
        <f t="shared" si="0"/>
        <v>#VALUE!</v>
      </c>
      <c r="G73" s="94" t="e">
        <f t="shared" si="1"/>
        <v>#DIV/0!</v>
      </c>
      <c r="H73" s="95">
        <f t="shared" si="2"/>
        <v>6.666666666666667</v>
      </c>
    </row>
    <row r="74" spans="1:8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2500</v>
      </c>
      <c r="F74" s="93" t="e">
        <f t="shared" si="0"/>
        <v>#VALUE!</v>
      </c>
      <c r="G74" s="94">
        <f t="shared" si="1"/>
        <v>12.820512820512821</v>
      </c>
      <c r="H74" s="95">
        <f t="shared" si="2"/>
        <v>16.666666666666668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0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123200</v>
      </c>
      <c r="F93" s="93">
        <f t="shared" si="3"/>
        <v>112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E95" s="22">
        <v>100000</v>
      </c>
      <c r="F95" s="7">
        <f t="shared" si="3"/>
        <v>515.46391752577324</v>
      </c>
      <c r="G95" s="74">
        <f t="shared" si="4"/>
        <v>438.59649122807019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x14ac:dyDescent="0.3">
      <c r="A121" s="63" t="s">
        <v>252</v>
      </c>
      <c r="B121" s="7"/>
      <c r="C121" s="74"/>
      <c r="D121" s="12">
        <v>118</v>
      </c>
      <c r="E121" s="22">
        <v>2700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22.881355932203391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>
        <v>11000</v>
      </c>
      <c r="F125" s="7" t="e">
        <f t="shared" si="3"/>
        <v>#VALUE!</v>
      </c>
      <c r="G125" s="74" t="e">
        <f t="shared" si="4"/>
        <v>#VALUE!</v>
      </c>
      <c r="H125" s="95">
        <f t="shared" si="5"/>
        <v>95.652173913043484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F130" s="93" t="e">
        <f t="shared" si="3"/>
        <v>#VALUE!</v>
      </c>
      <c r="G130" s="94">
        <f t="shared" si="4"/>
        <v>0</v>
      </c>
      <c r="H130" s="95">
        <f t="shared" si="5"/>
        <v>0</v>
      </c>
    </row>
    <row r="131" spans="1:8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>
        <v>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9.615384615384615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85.271317829457359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88">
        <f t="shared" si="8"/>
        <v>0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/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167</v>
      </c>
      <c r="B159" s="7" t="s">
        <v>24</v>
      </c>
      <c r="C159" s="74">
        <v>139</v>
      </c>
      <c r="D159" s="12">
        <v>105</v>
      </c>
      <c r="F159" s="93" t="e">
        <f t="shared" si="6"/>
        <v>#VALUE!</v>
      </c>
      <c r="G159" s="94">
        <f t="shared" si="7"/>
        <v>0</v>
      </c>
      <c r="H159" s="95">
        <f t="shared" si="8"/>
        <v>0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F160" s="93" t="e">
        <f t="shared" si="6"/>
        <v>#VALUE!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x14ac:dyDescent="0.3">
      <c r="A169" s="63" t="s">
        <v>177</v>
      </c>
      <c r="B169" s="7">
        <v>186</v>
      </c>
      <c r="C169" s="74">
        <v>204</v>
      </c>
      <c r="D169" s="12">
        <v>179</v>
      </c>
      <c r="E169" s="36">
        <v>12000</v>
      </c>
      <c r="F169" s="7">
        <f t="shared" si="6"/>
        <v>64.516129032258064</v>
      </c>
      <c r="G169" s="74">
        <f t="shared" si="7"/>
        <v>58.823529411764703</v>
      </c>
      <c r="H169" s="95">
        <f t="shared" si="8"/>
        <v>67.039106145251395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BML-124-10"/>
        <filter val="H-C-4"/>
        <filter val="H-C4-2"/>
        <filter val="H-CR-436-36"/>
        <filter val="H-CR-436-37"/>
        <filter val="H-HCB-206N-96"/>
        <filter val="H-HCB-306N-96"/>
        <filter val="H-M-1"/>
        <filter val="H-M-2 MAQ"/>
        <filter val="H-M-3 ( Maq)"/>
        <filter val="H-M-4"/>
        <filter val="H-MB-506T"/>
        <filter val="H-ML-10"/>
        <filter val="H-ML-12"/>
        <filter val="H-ML-15"/>
        <filter val="H-ML-4"/>
        <filter val="H-ML-8"/>
        <filter val="L-C-5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2D70-28B3-4C12-ACB0-26BF383CE383}">
  <sheetPr filterMode="1"/>
  <dimension ref="A1:J199"/>
  <sheetViews>
    <sheetView topLeftCell="A4" zoomScaleNormal="100" workbookViewId="0">
      <selection activeCell="E8" sqref="E8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G42+H54+G60+G61+G69+H78+G89+F92+H115+H123+H143+F149+H154</f>
        <v>1498.9075069426663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13.907506942666259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>
        <v>1000</v>
      </c>
      <c r="F54" s="7" t="e">
        <f t="shared" si="0"/>
        <v>#VALUE!</v>
      </c>
      <c r="G54" s="74" t="e">
        <f t="shared" si="1"/>
        <v>#VALUE!</v>
      </c>
      <c r="H54" s="12">
        <f t="shared" si="2"/>
        <v>14.084507042253522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74100</v>
      </c>
      <c r="F60" s="93">
        <f t="shared" si="0"/>
        <v>312.65822784810126</v>
      </c>
      <c r="G60" s="94">
        <f t="shared" si="1"/>
        <v>315.31914893617022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150000</v>
      </c>
      <c r="F61" s="93" t="e">
        <f t="shared" si="0"/>
        <v>#VALUE!</v>
      </c>
      <c r="G61" s="94">
        <f t="shared" si="1"/>
        <v>663.71681415929208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36"/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4100</v>
      </c>
      <c r="F69" s="7" t="e">
        <f t="shared" si="0"/>
        <v>#VALUE!</v>
      </c>
      <c r="G69" s="86">
        <f t="shared" si="1"/>
        <v>24.698795180722893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1000</v>
      </c>
      <c r="F78" s="7" t="e">
        <f t="shared" si="3"/>
        <v>#VALUE!</v>
      </c>
      <c r="G78" s="74" t="e">
        <f t="shared" si="4"/>
        <v>#VALUE!</v>
      </c>
      <c r="H78" s="12">
        <f t="shared" si="5"/>
        <v>7.4074074074074074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100000</v>
      </c>
      <c r="F92" s="93">
        <f t="shared" si="3"/>
        <v>90.909090909090907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8">
        <v>2500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/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95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250</v>
      </c>
      <c r="B104" s="7"/>
      <c r="C104" s="74"/>
      <c r="D104" s="12">
        <v>156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/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/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36">
        <v>4000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35.714285714285715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94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36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/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36"/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/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7000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50.359712230215827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/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/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36"/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x14ac:dyDescent="0.3">
      <c r="A154" s="63" t="s">
        <v>164</v>
      </c>
      <c r="B154" s="7" t="s">
        <v>24</v>
      </c>
      <c r="C154" s="74" t="s">
        <v>24</v>
      </c>
      <c r="D154" s="12">
        <v>155</v>
      </c>
      <c r="E154" s="22">
        <v>10000</v>
      </c>
      <c r="F154" s="93" t="e">
        <f t="shared" si="6"/>
        <v>#VALUE!</v>
      </c>
      <c r="G154" s="94" t="e">
        <f t="shared" si="7"/>
        <v>#VALUE!</v>
      </c>
      <c r="H154" s="95">
        <f t="shared" si="8"/>
        <v>64.516129032258064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95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36"/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  <row r="190" spans="1:8" x14ac:dyDescent="0.3">
      <c r="F190" s="32">
        <v>20000</v>
      </c>
    </row>
    <row r="191" spans="1:8" x14ac:dyDescent="0.3">
      <c r="F191" s="32">
        <v>8000</v>
      </c>
    </row>
    <row r="192" spans="1:8" x14ac:dyDescent="0.3">
      <c r="F192" s="32">
        <v>8000</v>
      </c>
    </row>
    <row r="193" spans="6:6" x14ac:dyDescent="0.3">
      <c r="F193" s="32">
        <v>11000</v>
      </c>
    </row>
    <row r="194" spans="6:6" x14ac:dyDescent="0.3">
      <c r="F194" s="32">
        <v>11000</v>
      </c>
    </row>
    <row r="195" spans="6:6" x14ac:dyDescent="0.3">
      <c r="F195" s="32">
        <v>3000</v>
      </c>
    </row>
    <row r="196" spans="6:6" x14ac:dyDescent="0.3">
      <c r="F196" s="32">
        <v>1000</v>
      </c>
    </row>
    <row r="197" spans="6:6" x14ac:dyDescent="0.3">
      <c r="F197" s="32">
        <v>1000</v>
      </c>
    </row>
    <row r="198" spans="6:6" x14ac:dyDescent="0.3">
      <c r="F198" s="32">
        <v>11000</v>
      </c>
    </row>
    <row r="199" spans="6:6" x14ac:dyDescent="0.3">
      <c r="F199" s="32">
        <v>1000</v>
      </c>
    </row>
  </sheetData>
  <autoFilter ref="A10:H182" xr:uid="{8FB5E5C6-4CBD-465A-86B6-71AD77822812}">
    <filterColumn colId="0">
      <filters>
        <filter val="H-C4-4"/>
        <filter val="H-CB-713T"/>
        <filter val="H-CR-436-36"/>
        <filter val="H-CR-436-38"/>
        <filter val="H-HC-5"/>
        <filter val="H-HCL-8-96"/>
        <filter val="H-M-1"/>
        <filter val="H-M-2 MAQ"/>
        <filter val="H-MB-401T"/>
        <filter val="H-ML-10"/>
        <filter val="H-ML-6"/>
        <filter val="H-ML-8"/>
        <filter val="H-ML-8-93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CE21-B738-462E-9553-9BD8B814F89E}">
  <sheetPr filterMode="1"/>
  <dimension ref="A1:J199"/>
  <sheetViews>
    <sheetView topLeftCell="A67" zoomScaleNormal="100" workbookViewId="0">
      <selection activeCell="B6" sqref="B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G31+G53+G60+G68+H87+G99+H104+H128+H129+H143+F145+H157+G166</f>
        <v>1363.6109222161219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1320</v>
      </c>
      <c r="F6" s="98"/>
      <c r="G6" s="104">
        <f>F4-E6</f>
        <v>43.610922216121935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0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x14ac:dyDescent="0.3">
      <c r="A31" s="77" t="s">
        <v>40</v>
      </c>
      <c r="B31" s="6">
        <v>307</v>
      </c>
      <c r="C31" s="72">
        <v>269</v>
      </c>
      <c r="D31" s="10" t="s">
        <v>24</v>
      </c>
      <c r="E31" s="137">
        <v>4000</v>
      </c>
      <c r="F31" s="7">
        <f t="shared" si="0"/>
        <v>13.029315960912053</v>
      </c>
      <c r="G31" s="74">
        <f t="shared" si="1"/>
        <v>14.869888475836431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0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0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0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64">
        <v>161200</v>
      </c>
      <c r="F60" s="93">
        <f t="shared" si="0"/>
        <v>680.16877637130801</v>
      </c>
      <c r="G60" s="94">
        <f t="shared" si="1"/>
        <v>685.95744680851067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0</v>
      </c>
      <c r="F61" s="93" t="e">
        <f t="shared" si="0"/>
        <v>#VALUE!</v>
      </c>
      <c r="G61" s="94">
        <f t="shared" si="1"/>
        <v>0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36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x14ac:dyDescent="0.3">
      <c r="A67" s="77" t="s">
        <v>77</v>
      </c>
      <c r="B67" s="6">
        <v>2500</v>
      </c>
      <c r="C67" s="72">
        <v>0</v>
      </c>
      <c r="D67" s="10" t="s">
        <v>24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x14ac:dyDescent="0.3">
      <c r="A68" s="77" t="s">
        <v>77</v>
      </c>
      <c r="B68" s="6"/>
      <c r="C68" s="72">
        <v>149</v>
      </c>
      <c r="D68" s="10"/>
      <c r="E68" s="137">
        <v>9100</v>
      </c>
      <c r="F68" s="7" t="e">
        <f t="shared" si="0"/>
        <v>#DIV/0!</v>
      </c>
      <c r="G68" s="74">
        <f t="shared" si="1"/>
        <v>61.073825503355707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x14ac:dyDescent="0.3">
      <c r="A87" s="77" t="s">
        <v>96</v>
      </c>
      <c r="B87" s="6" t="s">
        <v>24</v>
      </c>
      <c r="C87" s="72" t="s">
        <v>24</v>
      </c>
      <c r="D87" s="10">
        <v>123</v>
      </c>
      <c r="E87" s="137">
        <v>1000</v>
      </c>
      <c r="F87" s="7" t="e">
        <f t="shared" si="3"/>
        <v>#VALUE!</v>
      </c>
      <c r="G87" s="74" t="e">
        <f t="shared" si="4"/>
        <v>#VALUE!</v>
      </c>
      <c r="H87" s="12">
        <f t="shared" si="5"/>
        <v>8.1300813008130088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/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8">
        <v>2500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64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95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x14ac:dyDescent="0.3">
      <c r="A104" s="63" t="s">
        <v>250</v>
      </c>
      <c r="B104" s="7"/>
      <c r="C104" s="74"/>
      <c r="D104" s="12">
        <v>156</v>
      </c>
      <c r="E104" s="137">
        <v>1800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11.538461538461538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0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36">
        <v>0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E122" s="22">
        <v>0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36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x14ac:dyDescent="0.3">
      <c r="A128" s="63" t="s">
        <v>138</v>
      </c>
      <c r="B128" s="7" t="s">
        <v>24</v>
      </c>
      <c r="C128" s="94">
        <v>155</v>
      </c>
      <c r="D128" s="12">
        <v>146</v>
      </c>
      <c r="E128" s="137">
        <v>13000</v>
      </c>
      <c r="F128" s="93" t="e">
        <f t="shared" si="3"/>
        <v>#VALUE!</v>
      </c>
      <c r="G128" s="94">
        <f t="shared" si="4"/>
        <v>83.870967741935488</v>
      </c>
      <c r="H128" s="95">
        <f t="shared" si="5"/>
        <v>89.041095890410958</v>
      </c>
    </row>
    <row r="129" spans="1:8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64">
        <v>10000</v>
      </c>
      <c r="F129" s="93" t="e">
        <f t="shared" si="3"/>
        <v>#VALUE!</v>
      </c>
      <c r="G129" s="94" t="e">
        <f t="shared" si="4"/>
        <v>#VALUE!</v>
      </c>
      <c r="H129" s="95">
        <f t="shared" si="5"/>
        <v>96.15384615384616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36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0</v>
      </c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/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137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79.136690647482013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x14ac:dyDescent="0.3">
      <c r="A145" s="63" t="s">
        <v>155</v>
      </c>
      <c r="B145" s="7">
        <v>600</v>
      </c>
      <c r="C145" s="74"/>
      <c r="D145" s="12">
        <v>161</v>
      </c>
      <c r="E145" s="64">
        <v>50000</v>
      </c>
      <c r="F145" s="93">
        <f t="shared" si="6"/>
        <v>83.333333333333329</v>
      </c>
      <c r="G145" s="94" t="e">
        <f t="shared" si="7"/>
        <v>#DIV/0!</v>
      </c>
      <c r="H145" s="95">
        <f t="shared" si="8"/>
        <v>310.55900621118013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64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36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137">
        <v>11000</v>
      </c>
      <c r="F157" s="93" t="e">
        <f t="shared" si="6"/>
        <v>#VALUE!</v>
      </c>
      <c r="G157" s="94">
        <f t="shared" si="7"/>
        <v>79.136690647482013</v>
      </c>
      <c r="H157" s="95">
        <f t="shared" si="8"/>
        <v>104.76190476190476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137">
        <v>2000</v>
      </c>
      <c r="F166" s="93">
        <f t="shared" si="6"/>
        <v>8.7336244541484724</v>
      </c>
      <c r="G166" s="94">
        <f t="shared" si="7"/>
        <v>9.1324200913242013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36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  <row r="190" spans="1:8" x14ac:dyDescent="0.3">
      <c r="F190" s="32">
        <v>20000</v>
      </c>
    </row>
    <row r="191" spans="1:8" x14ac:dyDescent="0.3">
      <c r="F191" s="32">
        <v>8000</v>
      </c>
    </row>
    <row r="192" spans="1:8" x14ac:dyDescent="0.3">
      <c r="F192" s="32">
        <v>8000</v>
      </c>
    </row>
    <row r="193" spans="6:6" x14ac:dyDescent="0.3">
      <c r="F193" s="32">
        <v>11000</v>
      </c>
    </row>
    <row r="194" spans="6:6" x14ac:dyDescent="0.3">
      <c r="F194" s="32">
        <v>11000</v>
      </c>
    </row>
    <row r="195" spans="6:6" x14ac:dyDescent="0.3">
      <c r="F195" s="32">
        <v>3000</v>
      </c>
    </row>
    <row r="196" spans="6:6" x14ac:dyDescent="0.3">
      <c r="F196" s="32">
        <v>1000</v>
      </c>
    </row>
    <row r="197" spans="6:6" x14ac:dyDescent="0.3">
      <c r="F197" s="32">
        <v>1000</v>
      </c>
    </row>
    <row r="198" spans="6:6" x14ac:dyDescent="0.3">
      <c r="F198" s="32">
        <v>11000</v>
      </c>
    </row>
    <row r="199" spans="6:6" x14ac:dyDescent="0.3">
      <c r="F199" s="32">
        <v>1000</v>
      </c>
    </row>
  </sheetData>
  <autoFilter ref="A10:H182" xr:uid="{8FB5E5C6-4CBD-465A-86B6-71AD77822812}">
    <filterColumn colId="0">
      <filters>
        <filter val="H-C-112"/>
        <filter val="H-C-7"/>
        <filter val="H-CR-436-36"/>
        <filter val="H-HC-3"/>
        <filter val="H-IB-350-B6B"/>
        <filter val="H-M-5"/>
        <filter val="H-MB-3"/>
        <filter val="H-ML-14"/>
        <filter val="H-ML-15"/>
        <filter val="H-ML-6"/>
        <filter val="H-ML-7-5"/>
        <filter val="H-ML-8"/>
        <filter val="H-ML-9"/>
        <filter val="L-C-4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4BCE-60D7-40DA-9262-1BA3787FA4D1}">
  <sheetPr filterMode="1"/>
  <dimension ref="A1:J199"/>
  <sheetViews>
    <sheetView topLeftCell="C1" zoomScaleNormal="100" workbookViewId="0">
      <selection activeCell="E168" sqref="E168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G39+G60+G61+G99+H105+H109+H122+H131+H143+H141+F145+F149+G159+G168</f>
        <v>1337.0319161677201</v>
      </c>
      <c r="G4" s="166"/>
      <c r="H4" s="167"/>
      <c r="J4" s="139"/>
    </row>
    <row r="5" spans="1:10" ht="21" x14ac:dyDescent="0.35">
      <c r="A5" s="141">
        <v>2</v>
      </c>
      <c r="B5" s="140">
        <v>7</v>
      </c>
      <c r="C5" s="148">
        <v>7.5</v>
      </c>
      <c r="D5" s="146">
        <v>5</v>
      </c>
      <c r="E5" s="144">
        <f>B5*C5*D5</f>
        <v>262.5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1282.5</v>
      </c>
      <c r="F6" s="98"/>
      <c r="G6" s="104">
        <f>F4-E6</f>
        <v>54.531916167720055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0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36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0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0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102300</v>
      </c>
      <c r="F60" s="93">
        <f t="shared" si="0"/>
        <v>431.64556962025318</v>
      </c>
      <c r="G60" s="94">
        <f t="shared" si="1"/>
        <v>435.31914893617022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0</v>
      </c>
      <c r="F61" s="93" t="e">
        <f t="shared" si="0"/>
        <v>#VALUE!</v>
      </c>
      <c r="G61" s="94">
        <f t="shared" si="1"/>
        <v>0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36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E87" s="22">
        <v>0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/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8">
        <v>2500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95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250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95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11000</v>
      </c>
      <c r="F109" s="93">
        <f t="shared" si="3"/>
        <v>27.5</v>
      </c>
      <c r="G109" s="94" t="e">
        <f t="shared" si="4"/>
        <v>#VALUE!</v>
      </c>
      <c r="H109" s="95">
        <f t="shared" si="5"/>
        <v>73.333333333333329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36">
        <v>0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x14ac:dyDescent="0.3">
      <c r="A122" s="63" t="s">
        <v>132</v>
      </c>
      <c r="B122" s="7" t="s">
        <v>24</v>
      </c>
      <c r="C122" s="74" t="s">
        <v>24</v>
      </c>
      <c r="D122" s="12">
        <v>114</v>
      </c>
      <c r="E122" s="22">
        <v>11000</v>
      </c>
      <c r="F122" s="7" t="e">
        <f t="shared" si="3"/>
        <v>#VALUE!</v>
      </c>
      <c r="G122" s="74" t="e">
        <f t="shared" si="4"/>
        <v>#VALUE!</v>
      </c>
      <c r="H122" s="12">
        <f t="shared" si="5"/>
        <v>96.491228070175438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36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4400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24.858757062146893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36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0</v>
      </c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/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79.136690647482013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x14ac:dyDescent="0.3">
      <c r="A145" s="63" t="s">
        <v>155</v>
      </c>
      <c r="B145" s="7">
        <v>600</v>
      </c>
      <c r="C145" s="74"/>
      <c r="D145" s="12">
        <v>161</v>
      </c>
      <c r="E145" s="36">
        <v>50000</v>
      </c>
      <c r="F145" s="93">
        <f t="shared" si="6"/>
        <v>83.333333333333329</v>
      </c>
      <c r="G145" s="94" t="e">
        <f t="shared" si="7"/>
        <v>#DIV/0!</v>
      </c>
      <c r="H145" s="95">
        <f t="shared" si="8"/>
        <v>310.55900621118013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36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12000</v>
      </c>
      <c r="F159" s="7" t="e">
        <f t="shared" si="6"/>
        <v>#VALUE!</v>
      </c>
      <c r="G159" s="74">
        <f t="shared" si="7"/>
        <v>58.823529411764703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36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1200</v>
      </c>
      <c r="F168" s="93" t="e">
        <f t="shared" si="6"/>
        <v>#VALUE!</v>
      </c>
      <c r="G168" s="94">
        <f t="shared" si="7"/>
        <v>8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  <row r="190" spans="1:8" x14ac:dyDescent="0.3">
      <c r="F190" s="32">
        <v>20000</v>
      </c>
    </row>
    <row r="191" spans="1:8" x14ac:dyDescent="0.3">
      <c r="F191" s="32">
        <v>8000</v>
      </c>
    </row>
    <row r="192" spans="1:8" x14ac:dyDescent="0.3">
      <c r="F192" s="32">
        <v>8000</v>
      </c>
    </row>
    <row r="193" spans="6:6" x14ac:dyDescent="0.3">
      <c r="F193" s="32">
        <v>11000</v>
      </c>
    </row>
    <row r="194" spans="6:6" x14ac:dyDescent="0.3">
      <c r="F194" s="32">
        <v>11000</v>
      </c>
    </row>
    <row r="195" spans="6:6" x14ac:dyDescent="0.3">
      <c r="F195" s="32">
        <v>3000</v>
      </c>
    </row>
    <row r="196" spans="6:6" x14ac:dyDescent="0.3">
      <c r="F196" s="32">
        <v>1000</v>
      </c>
    </row>
    <row r="197" spans="6:6" x14ac:dyDescent="0.3">
      <c r="F197" s="32">
        <v>1000</v>
      </c>
    </row>
    <row r="198" spans="6:6" x14ac:dyDescent="0.3">
      <c r="F198" s="32">
        <v>11000</v>
      </c>
    </row>
    <row r="199" spans="6:6" x14ac:dyDescent="0.3">
      <c r="F199" s="32">
        <v>1000</v>
      </c>
    </row>
  </sheetData>
  <autoFilter ref="A10:H182" xr:uid="{8FB5E5C6-4CBD-465A-86B6-71AD77822812}">
    <filterColumn colId="0">
      <filters>
        <filter val="H-C4-1"/>
        <filter val="H-CR-436-36"/>
        <filter val="H-CR-436-38"/>
        <filter val="H-M-5"/>
        <filter val="H-MB-201N  10&quot;"/>
        <filter val="H-MB-301N"/>
        <filter val="H-ML-1"/>
        <filter val="H-ML-17"/>
        <filter val="H-ML-4"/>
        <filter val="H-ML-6"/>
        <filter val="H-ML-7-5"/>
        <filter val="H-ML-8"/>
        <filter val="L-C-1"/>
        <filter val="L-C-6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4E8D-C1D7-47F6-BE7C-D245A41A9C1B}">
  <sheetPr filterMode="1"/>
  <dimension ref="A1:J199"/>
  <sheetViews>
    <sheetView zoomScaleNormal="100" workbookViewId="0">
      <selection activeCell="I61" sqref="I61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G30+G38+G41+G56+G61+H87+H104+H109+H114+H122+H123+H131+H133+H143+F144</f>
        <v>1238.6887784200585</v>
      </c>
      <c r="G4" s="166"/>
      <c r="H4" s="167"/>
      <c r="J4" s="139"/>
    </row>
    <row r="5" spans="1:10" ht="21" x14ac:dyDescent="0.35">
      <c r="A5" s="141">
        <v>2</v>
      </c>
      <c r="B5" s="140">
        <v>10</v>
      </c>
      <c r="C5" s="148">
        <v>7.5</v>
      </c>
      <c r="D5" s="146">
        <v>5</v>
      </c>
      <c r="E5" s="144">
        <f>B5*C5*D5</f>
        <v>375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1395</v>
      </c>
      <c r="F6" s="98"/>
      <c r="G6" s="104">
        <f>F4-E6</f>
        <v>-156.3112215799415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3000</v>
      </c>
      <c r="F30" s="7" t="e">
        <f t="shared" si="0"/>
        <v>#VALUE!</v>
      </c>
      <c r="G30" s="94">
        <f t="shared" si="1"/>
        <v>9.2592592592592595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6000</v>
      </c>
      <c r="F38" s="7">
        <f t="shared" si="0"/>
        <v>31.25</v>
      </c>
      <c r="G38" s="74">
        <f t="shared" si="1"/>
        <v>32.786885245901637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3000</v>
      </c>
      <c r="F56" s="7" t="e">
        <f t="shared" si="0"/>
        <v>#VALUE!</v>
      </c>
      <c r="G56" s="74">
        <f t="shared" si="1"/>
        <v>15.625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0</v>
      </c>
      <c r="F60" s="93">
        <f t="shared" si="0"/>
        <v>0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100000</v>
      </c>
      <c r="F61" s="93" t="e">
        <f t="shared" si="0"/>
        <v>#VALUE!</v>
      </c>
      <c r="G61" s="94">
        <f t="shared" si="1"/>
        <v>442.47787610619469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36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x14ac:dyDescent="0.3">
      <c r="A87" s="77" t="s">
        <v>96</v>
      </c>
      <c r="B87" s="6" t="s">
        <v>24</v>
      </c>
      <c r="C87" s="72" t="s">
        <v>24</v>
      </c>
      <c r="D87" s="10">
        <v>123</v>
      </c>
      <c r="E87" s="22">
        <v>1000</v>
      </c>
      <c r="F87" s="7" t="e">
        <f t="shared" si="3"/>
        <v>#VALUE!</v>
      </c>
      <c r="G87" s="74" t="e">
        <f t="shared" si="4"/>
        <v>#VALUE!</v>
      </c>
      <c r="H87" s="12">
        <f t="shared" si="5"/>
        <v>8.1300813008130088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/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8">
        <v>2500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95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x14ac:dyDescent="0.3">
      <c r="A104" s="63" t="s">
        <v>250</v>
      </c>
      <c r="B104" s="7"/>
      <c r="C104" s="74"/>
      <c r="D104" s="12">
        <v>156</v>
      </c>
      <c r="E104" s="22">
        <v>8000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51.282051282051285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11000</v>
      </c>
      <c r="F109" s="93">
        <f t="shared" si="3"/>
        <v>27.5</v>
      </c>
      <c r="G109" s="94" t="e">
        <f t="shared" si="4"/>
        <v>#VALUE!</v>
      </c>
      <c r="H109" s="95">
        <f t="shared" si="5"/>
        <v>73.333333333333329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x14ac:dyDescent="0.3">
      <c r="A114" s="63" t="s">
        <v>124</v>
      </c>
      <c r="B114" s="7"/>
      <c r="C114" s="74"/>
      <c r="D114" s="12">
        <v>112</v>
      </c>
      <c r="E114" s="36">
        <v>1000</v>
      </c>
      <c r="F114" s="93" t="e">
        <f t="shared" si="3"/>
        <v>#DIV/0!</v>
      </c>
      <c r="G114" s="94" t="e">
        <f t="shared" si="4"/>
        <v>#DIV/0!</v>
      </c>
      <c r="H114" s="95">
        <f t="shared" si="5"/>
        <v>8.9285714285714288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36">
        <v>0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x14ac:dyDescent="0.3">
      <c r="A122" s="63" t="s">
        <v>132</v>
      </c>
      <c r="B122" s="7" t="s">
        <v>24</v>
      </c>
      <c r="C122" s="74" t="s">
        <v>24</v>
      </c>
      <c r="D122" s="12">
        <v>114</v>
      </c>
      <c r="E122" s="22">
        <v>11000</v>
      </c>
      <c r="F122" s="7" t="e">
        <f t="shared" si="3"/>
        <v>#VALUE!</v>
      </c>
      <c r="G122" s="74" t="e">
        <f t="shared" si="4"/>
        <v>#VALUE!</v>
      </c>
      <c r="H122" s="12">
        <f t="shared" si="5"/>
        <v>96.491228070175438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23000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200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36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36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1500</v>
      </c>
      <c r="F133" s="93">
        <f t="shared" si="3"/>
        <v>1.9206145966709347</v>
      </c>
      <c r="G133" s="94" t="e">
        <f t="shared" si="4"/>
        <v>#VALUE!</v>
      </c>
      <c r="H133" s="95">
        <f t="shared" si="5"/>
        <v>10.48951048951049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/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79.136690647482013</v>
      </c>
    </row>
    <row r="144" spans="1:8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50000</v>
      </c>
      <c r="F144" s="93">
        <f t="shared" si="6"/>
        <v>90.909090909090907</v>
      </c>
      <c r="G144" s="94">
        <f t="shared" si="7"/>
        <v>166.66666666666666</v>
      </c>
      <c r="H144" s="95">
        <f t="shared" si="8"/>
        <v>310.55900621118013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/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36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36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  <row r="190" spans="1:8" x14ac:dyDescent="0.3">
      <c r="F190" s="32">
        <v>20000</v>
      </c>
    </row>
    <row r="191" spans="1:8" x14ac:dyDescent="0.3">
      <c r="F191" s="32">
        <v>8000</v>
      </c>
    </row>
    <row r="192" spans="1:8" x14ac:dyDescent="0.3">
      <c r="F192" s="32">
        <v>8000</v>
      </c>
    </row>
    <row r="193" spans="6:6" x14ac:dyDescent="0.3">
      <c r="F193" s="32">
        <v>11000</v>
      </c>
    </row>
    <row r="194" spans="6:6" x14ac:dyDescent="0.3">
      <c r="F194" s="32">
        <v>11000</v>
      </c>
    </row>
    <row r="195" spans="6:6" x14ac:dyDescent="0.3">
      <c r="F195" s="32">
        <v>3000</v>
      </c>
    </row>
    <row r="196" spans="6:6" x14ac:dyDescent="0.3">
      <c r="F196" s="32">
        <v>1000</v>
      </c>
    </row>
    <row r="197" spans="6:6" x14ac:dyDescent="0.3">
      <c r="F197" s="32">
        <v>1000</v>
      </c>
    </row>
    <row r="198" spans="6:6" x14ac:dyDescent="0.3">
      <c r="F198" s="32">
        <v>11000</v>
      </c>
    </row>
    <row r="199" spans="6:6" x14ac:dyDescent="0.3">
      <c r="F199" s="32">
        <v>1000</v>
      </c>
    </row>
  </sheetData>
  <autoFilter ref="A10:H182" xr:uid="{8FB5E5C6-4CBD-465A-86B6-71AD77822812}">
    <filterColumn colId="0">
      <filters>
        <filter val="H-C-11"/>
        <filter val="H-C-4"/>
        <filter val="H-C4-3"/>
        <filter val="H-CL-181-3222-9"/>
        <filter val="H-CR-436-38"/>
        <filter val="H-IB-350-B6B"/>
        <filter val="H-MB-3"/>
        <filter val="H-MB-301N"/>
        <filter val="H-MB-401-N"/>
        <filter val="H-ML-1"/>
        <filter val="H-ML-10"/>
        <filter val="H-ML-17"/>
        <filter val="H-ML-18"/>
        <filter val="H-ML-6"/>
        <filter val="H-ML-7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A48E-CA28-43DB-A252-379C9EE22925}">
  <sheetPr filterMode="1"/>
  <dimension ref="A1:J199"/>
  <sheetViews>
    <sheetView zoomScaleNormal="100" workbookViewId="0">
      <selection activeCell="E132" sqref="E132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4</v>
      </c>
      <c r="E4" s="144">
        <f>B4*C4*D4</f>
        <v>816</v>
      </c>
      <c r="F4" s="165">
        <f>G39+G60+G61+G65+F89+F97+F99+H109+H115+H124+H132+H136+H141+F144+H153+G167</f>
        <v>1109.6047931267597</v>
      </c>
      <c r="G4" s="166"/>
      <c r="H4" s="167"/>
      <c r="J4" s="139"/>
    </row>
    <row r="5" spans="1:10" ht="21" x14ac:dyDescent="0.35">
      <c r="A5" s="141">
        <v>2</v>
      </c>
      <c r="B5" s="140">
        <v>10</v>
      </c>
      <c r="C5" s="148">
        <v>7.5</v>
      </c>
      <c r="D5" s="146">
        <v>4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1116</v>
      </c>
      <c r="F6" s="98"/>
      <c r="G6" s="104">
        <f>F4-E6</f>
        <v>-6.3952068732403404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137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0</v>
      </c>
      <c r="F60" s="93">
        <f t="shared" si="0"/>
        <v>0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50000</v>
      </c>
      <c r="F61" s="93" t="e">
        <f t="shared" si="0"/>
        <v>#VALUE!</v>
      </c>
      <c r="G61" s="94">
        <f t="shared" si="1"/>
        <v>221.23893805309734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137">
        <v>40000</v>
      </c>
      <c r="F65" s="93" t="e">
        <f t="shared" si="0"/>
        <v>#VALUE!</v>
      </c>
      <c r="G65" s="94">
        <f t="shared" si="1"/>
        <v>333.33333333333331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64">
        <v>2500</v>
      </c>
      <c r="F89" s="93">
        <f t="shared" si="3"/>
        <v>9.765625</v>
      </c>
      <c r="G89" s="94">
        <f t="shared" si="4"/>
        <v>10.91703056768559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/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8">
        <v>2500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64">
        <v>2500</v>
      </c>
      <c r="F97" s="93">
        <f t="shared" si="3"/>
        <v>14.792899408284024</v>
      </c>
      <c r="G97" s="94">
        <f t="shared" si="4"/>
        <v>12.254901960784315</v>
      </c>
      <c r="H97" s="95">
        <f t="shared" si="5"/>
        <v>14.367816091954023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64">
        <v>2500</v>
      </c>
      <c r="F99" s="93">
        <f t="shared" si="3"/>
        <v>15.060240963855422</v>
      </c>
      <c r="G99" s="94">
        <f t="shared" si="4"/>
        <v>15.060240963855422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95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250</v>
      </c>
      <c r="B104" s="7"/>
      <c r="C104" s="74"/>
      <c r="D104" s="12">
        <v>156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64">
        <v>11000</v>
      </c>
      <c r="F109" s="93">
        <f t="shared" si="3"/>
        <v>27.5</v>
      </c>
      <c r="G109" s="94" t="e">
        <f t="shared" si="4"/>
        <v>#VALUE!</v>
      </c>
      <c r="H109" s="95">
        <f t="shared" si="5"/>
        <v>73.333333333333329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/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0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137">
        <v>45100</v>
      </c>
      <c r="F132" s="7" t="e">
        <f t="shared" si="3"/>
        <v>#VALUE!</v>
      </c>
      <c r="G132" s="74" t="e">
        <f t="shared" si="4"/>
        <v>#VALUE!</v>
      </c>
      <c r="H132" s="12">
        <f t="shared" si="5"/>
        <v>280.12422360248445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/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/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64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550</v>
      </c>
      <c r="C144" s="74">
        <v>300</v>
      </c>
      <c r="D144" s="12">
        <v>161</v>
      </c>
      <c r="E144" s="31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/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137">
        <v>1500</v>
      </c>
      <c r="F153" s="7" t="e">
        <f t="shared" si="6"/>
        <v>#VALUE!</v>
      </c>
      <c r="G153" s="74" t="e">
        <f t="shared" si="7"/>
        <v>#VALUE!</v>
      </c>
      <c r="H153" s="12">
        <f t="shared" si="8"/>
        <v>11.111111111111111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  <row r="190" spans="1:8" x14ac:dyDescent="0.3">
      <c r="F190" s="32">
        <v>20000</v>
      </c>
    </row>
    <row r="191" spans="1:8" x14ac:dyDescent="0.3">
      <c r="F191" s="32">
        <v>8000</v>
      </c>
    </row>
    <row r="192" spans="1:8" x14ac:dyDescent="0.3">
      <c r="F192" s="32">
        <v>8000</v>
      </c>
    </row>
    <row r="193" spans="6:6" x14ac:dyDescent="0.3">
      <c r="F193" s="32">
        <v>11000</v>
      </c>
    </row>
    <row r="194" spans="6:6" x14ac:dyDescent="0.3">
      <c r="F194" s="32">
        <v>11000</v>
      </c>
    </row>
    <row r="195" spans="6:6" x14ac:dyDescent="0.3">
      <c r="F195" s="32">
        <v>3000</v>
      </c>
    </row>
    <row r="196" spans="6:6" x14ac:dyDescent="0.3">
      <c r="F196" s="32">
        <v>1000</v>
      </c>
    </row>
    <row r="197" spans="6:6" x14ac:dyDescent="0.3">
      <c r="F197" s="32">
        <v>1000</v>
      </c>
    </row>
    <row r="198" spans="6:6" x14ac:dyDescent="0.3">
      <c r="F198" s="32">
        <v>11000</v>
      </c>
    </row>
    <row r="199" spans="6:6" x14ac:dyDescent="0.3">
      <c r="F199" s="32">
        <v>1000</v>
      </c>
    </row>
  </sheetData>
  <autoFilter ref="A10:H182" xr:uid="{8FB5E5C6-4CBD-465A-86B6-71AD77822812}">
    <filterColumn colId="0">
      <filters>
        <filter val="H-C4-1"/>
        <filter val="H-CR-436-36"/>
        <filter val="H-CR-436-38"/>
        <filter val="H-HC-2-0-H"/>
        <filter val="H-M-1"/>
        <filter val="H-M-4"/>
        <filter val="H-M-5"/>
        <filter val="H-MB-301N"/>
        <filter val="H-MB-401T"/>
        <filter val="H-ML-10-9"/>
        <filter val="H-ML-17-9"/>
        <filter val="H-ML-20"/>
        <filter val="H-ML-4"/>
        <filter val="H-ML-7"/>
        <filter val="H-ML-8-9"/>
        <filter val="L-C-5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651D-AE57-4E66-AA31-4477D80505C1}">
  <sheetPr filterMode="1"/>
  <dimension ref="A1:J199"/>
  <sheetViews>
    <sheetView zoomScaleNormal="100" workbookViewId="0">
      <selection activeCell="E60" sqref="E60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23</v>
      </c>
      <c r="C4" s="142" t="s">
        <v>7</v>
      </c>
      <c r="D4" s="143">
        <v>5</v>
      </c>
      <c r="E4" s="144">
        <f>B4*C4*D4</f>
        <v>977.5</v>
      </c>
      <c r="F4" s="165">
        <f>G51+G52+G60+G65+F67+G68+G93+F96+G97+H101+H111+H116+H117+H130+H141+H158+H167</f>
        <v>1285.7440167283239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5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1315</v>
      </c>
      <c r="F6" s="98"/>
      <c r="G6" s="104">
        <f>F4-E6</f>
        <v>-29.255983271676087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2000</v>
      </c>
      <c r="F51" s="7">
        <f t="shared" si="0"/>
        <v>10.75268817204301</v>
      </c>
      <c r="G51" s="74">
        <f t="shared" si="1"/>
        <v>9.8039215686274517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1200</v>
      </c>
      <c r="F52" s="93" t="e">
        <f t="shared" si="0"/>
        <v>#VALUE!</v>
      </c>
      <c r="G52" s="94">
        <f t="shared" si="1"/>
        <v>8.4507042253521121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1200</v>
      </c>
      <c r="F53" s="7">
        <f t="shared" si="0"/>
        <v>8.2758620689655178</v>
      </c>
      <c r="G53" s="74">
        <f t="shared" si="1"/>
        <v>9.022556390977444</v>
      </c>
      <c r="H53" s="12">
        <f t="shared" si="2"/>
        <v>9.67741935483871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100000</v>
      </c>
      <c r="F60" s="93">
        <f t="shared" si="0"/>
        <v>421.94092827004221</v>
      </c>
      <c r="G60" s="94">
        <f t="shared" si="1"/>
        <v>425.531914893617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50000</v>
      </c>
      <c r="F61" s="93" t="e">
        <f t="shared" si="0"/>
        <v>#VALUE!</v>
      </c>
      <c r="G61" s="94">
        <f t="shared" si="1"/>
        <v>221.23893805309734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5000</v>
      </c>
      <c r="F63" s="7" t="e">
        <f t="shared" si="0"/>
        <v>#VALUE!</v>
      </c>
      <c r="G63" s="86">
        <f t="shared" si="1"/>
        <v>20.408163265306122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333.33333333333331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20000</v>
      </c>
      <c r="F67" s="7">
        <f t="shared" si="0"/>
        <v>8</v>
      </c>
      <c r="G67" s="74" t="e">
        <f t="shared" si="1"/>
        <v>#DIV/0!</v>
      </c>
      <c r="H67" s="12" t="e">
        <f t="shared" si="2"/>
        <v>#VALUE!</v>
      </c>
    </row>
    <row r="68" spans="1:8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25000</v>
      </c>
      <c r="F69" s="7" t="e">
        <f t="shared" si="0"/>
        <v>#VALUE!</v>
      </c>
      <c r="G69" s="86">
        <f t="shared" si="1"/>
        <v>150.60240963855421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/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10000</v>
      </c>
      <c r="F90" s="93">
        <f t="shared" si="3"/>
        <v>70.921985815602838</v>
      </c>
      <c r="G90" s="94">
        <f t="shared" si="4"/>
        <v>50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/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>
        <v>8000</v>
      </c>
      <c r="F93" s="7" t="e">
        <f t="shared" si="3"/>
        <v>#VALUE!</v>
      </c>
      <c r="G93" s="74">
        <f t="shared" si="4"/>
        <v>49.689440993788821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x14ac:dyDescent="0.3">
      <c r="A96" s="77" t="s">
        <v>105</v>
      </c>
      <c r="B96" s="128">
        <v>2500</v>
      </c>
      <c r="C96" s="72">
        <v>154</v>
      </c>
      <c r="D96" s="10" t="s">
        <v>24</v>
      </c>
      <c r="E96" s="22">
        <v>8000</v>
      </c>
      <c r="F96" s="93">
        <f t="shared" si="3"/>
        <v>3.2</v>
      </c>
      <c r="G96" s="94">
        <f t="shared" si="4"/>
        <v>51.948051948051948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11000</v>
      </c>
      <c r="F101" s="7" t="e">
        <f t="shared" si="3"/>
        <v>#VALUE!</v>
      </c>
      <c r="G101" s="74" t="e">
        <f t="shared" si="4"/>
        <v>#VALUE!</v>
      </c>
      <c r="H101" s="95">
        <f t="shared" si="5"/>
        <v>85.271317829457359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250</v>
      </c>
      <c r="B104" s="7"/>
      <c r="C104" s="74"/>
      <c r="D104" s="12">
        <v>156</v>
      </c>
      <c r="E104" s="22">
        <v>3000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19.23076923076923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/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x14ac:dyDescent="0.3">
      <c r="A111" s="63" t="s">
        <v>121</v>
      </c>
      <c r="B111" s="7" t="s">
        <v>24</v>
      </c>
      <c r="C111" s="74" t="s">
        <v>24</v>
      </c>
      <c r="D111" s="12">
        <v>149</v>
      </c>
      <c r="E111" s="22">
        <v>11000</v>
      </c>
      <c r="F111" s="7" t="e">
        <f t="shared" si="3"/>
        <v>#VALUE!</v>
      </c>
      <c r="G111" s="74" t="e">
        <f t="shared" si="4"/>
        <v>#VALUE!</v>
      </c>
      <c r="H111" s="12">
        <f t="shared" si="5"/>
        <v>73.825503355704697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/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1500</v>
      </c>
      <c r="F116" s="7" t="e">
        <f t="shared" si="3"/>
        <v>#VALUE!</v>
      </c>
      <c r="G116" s="74" t="e">
        <f t="shared" si="4"/>
        <v>#VALUE!</v>
      </c>
      <c r="H116" s="12">
        <f t="shared" si="5"/>
        <v>13.043478260869565</v>
      </c>
    </row>
    <row r="117" spans="1:8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8.4745762711864412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1000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7.2463768115942031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/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1200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8.9552238805970141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/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/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/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  <row r="190" spans="1:8" x14ac:dyDescent="0.3">
      <c r="F190" s="32">
        <v>20000</v>
      </c>
    </row>
    <row r="191" spans="1:8" x14ac:dyDescent="0.3">
      <c r="F191" s="32">
        <v>8000</v>
      </c>
    </row>
    <row r="192" spans="1:8" x14ac:dyDescent="0.3">
      <c r="F192" s="32">
        <v>8000</v>
      </c>
    </row>
    <row r="193" spans="6:6" x14ac:dyDescent="0.3">
      <c r="F193" s="32">
        <v>11000</v>
      </c>
    </row>
    <row r="194" spans="6:6" x14ac:dyDescent="0.3">
      <c r="F194" s="32">
        <v>11000</v>
      </c>
    </row>
    <row r="195" spans="6:6" x14ac:dyDescent="0.3">
      <c r="F195" s="32">
        <v>3000</v>
      </c>
    </row>
    <row r="196" spans="6:6" x14ac:dyDescent="0.3">
      <c r="F196" s="32">
        <v>1000</v>
      </c>
    </row>
    <row r="197" spans="6:6" x14ac:dyDescent="0.3">
      <c r="F197" s="32">
        <v>1000</v>
      </c>
    </row>
    <row r="198" spans="6:6" x14ac:dyDescent="0.3">
      <c r="F198" s="32">
        <v>11000</v>
      </c>
    </row>
    <row r="199" spans="6:6" x14ac:dyDescent="0.3">
      <c r="F199" s="32">
        <v>1000</v>
      </c>
    </row>
  </sheetData>
  <autoFilter ref="A10:H182" xr:uid="{8FB5E5C6-4CBD-465A-86B6-71AD77822812}">
    <filterColumn colId="0">
      <filters>
        <filter val="H-C5-8"/>
        <filter val="H-C-6"/>
        <filter val="H-CR-436-36"/>
        <filter val="H-HC-2-0-H"/>
        <filter val="H-HC-3"/>
        <filter val="H-M-2-05"/>
        <filter val="H-M-3-05"/>
        <filter val="H-M-4"/>
        <filter val="H-MB-101N 10&quot;"/>
        <filter val="H-MB-301T 10&quot;"/>
        <filter val="H-MB-406N-A"/>
        <filter val="H-MB-501N"/>
        <filter val="H-ML-16"/>
        <filter val="H-ML-4"/>
        <filter val="H-ML-9-5"/>
        <filter val="L-C-5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  <ignoredError sqref="G67" evalError="1"/>
  </ignoredErrors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58B9-E353-4850-8E7F-9A198263EE31}">
  <sheetPr filterMode="1"/>
  <dimension ref="A1:J182"/>
  <sheetViews>
    <sheetView zoomScaleNormal="100" workbookViewId="0">
      <selection activeCell="D7" sqref="D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2" t="s">
        <v>7</v>
      </c>
      <c r="D4" s="143">
        <v>5</v>
      </c>
      <c r="E4" s="144">
        <f>B4*C4*D4</f>
        <v>1105</v>
      </c>
      <c r="F4" s="165">
        <f>G40+G41+G53+G61+G63+G65+G69+G69+G90+G97+G99+H104+H134</f>
        <v>1397.646470206889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5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-7.3535297931109653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1200</v>
      </c>
      <c r="F53" s="7">
        <f t="shared" si="0"/>
        <v>8.2758620689655178</v>
      </c>
      <c r="G53" s="74">
        <f t="shared" si="1"/>
        <v>9.022556390977444</v>
      </c>
      <c r="H53" s="12">
        <f t="shared" si="2"/>
        <v>9.67741935483871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/>
      <c r="F60" s="93">
        <f t="shared" si="0"/>
        <v>0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50000</v>
      </c>
      <c r="F61" s="93" t="e">
        <f t="shared" si="0"/>
        <v>#VALUE!</v>
      </c>
      <c r="G61" s="94">
        <f t="shared" si="1"/>
        <v>221.23893805309734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5000</v>
      </c>
      <c r="F63" s="7" t="e">
        <f t="shared" si="0"/>
        <v>#VALUE!</v>
      </c>
      <c r="G63" s="86">
        <f t="shared" si="1"/>
        <v>20.408163265306122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333.33333333333331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25000</v>
      </c>
      <c r="F69" s="7" t="e">
        <f t="shared" si="0"/>
        <v>#VALUE!</v>
      </c>
      <c r="G69" s="86">
        <f t="shared" si="1"/>
        <v>150.60240963855421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/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10000</v>
      </c>
      <c r="F90" s="93">
        <f t="shared" si="3"/>
        <v>70.921985815602838</v>
      </c>
      <c r="G90" s="94">
        <f t="shared" si="4"/>
        <v>50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/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40000</v>
      </c>
      <c r="F97" s="93">
        <f t="shared" si="3"/>
        <v>236.68639053254438</v>
      </c>
      <c r="G97" s="94">
        <f t="shared" si="4"/>
        <v>196.07843137254903</v>
      </c>
      <c r="H97" s="95">
        <f t="shared" si="5"/>
        <v>229.88505747126436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95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x14ac:dyDescent="0.3">
      <c r="A104" s="63" t="s">
        <v>250</v>
      </c>
      <c r="B104" s="7"/>
      <c r="C104" s="74"/>
      <c r="D104" s="12">
        <v>156</v>
      </c>
      <c r="E104" s="22">
        <v>3000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19.23076923076923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/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/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/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1200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8.9552238805970141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/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/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/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4-2"/>
        <filter val="H-C4-3"/>
        <filter val="H-C-7"/>
        <filter val="H-CR-436-38"/>
        <filter val="H-HC-2"/>
        <filter val="H-HC-2-0-H"/>
        <filter val="H-HC-5"/>
        <filter val="H-M-1-05"/>
        <filter val="H-M-4"/>
        <filter val="H-M-5"/>
        <filter val="H-MB-3"/>
        <filter val="H-ML-19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D00F-8F1F-49B7-8A5F-9035F38E87FF}">
  <sheetPr filterMode="1"/>
  <dimension ref="A1:J182"/>
  <sheetViews>
    <sheetView zoomScaleNormal="100" workbookViewId="0">
      <selection activeCell="E31" sqref="E31:E141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2" t="s">
        <v>7</v>
      </c>
      <c r="D4" s="143">
        <v>5</v>
      </c>
      <c r="E4" s="144">
        <f>B4*C4*D4</f>
        <v>1105</v>
      </c>
      <c r="F4" s="165">
        <f>G31+G33+G34+G36+G38+G61+G65+F92+F95+G97+H124+H134+G138+H141</f>
        <v>1390.7028601718025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5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-14.297139828197487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5000</v>
      </c>
      <c r="F31" s="7">
        <f t="shared" si="0"/>
        <v>16.286644951140065</v>
      </c>
      <c r="G31" s="74">
        <f t="shared" si="1"/>
        <v>18.587360594795538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18200</v>
      </c>
      <c r="F33" s="93">
        <f t="shared" si="0"/>
        <v>61.694915254237287</v>
      </c>
      <c r="G33" s="86">
        <f t="shared" si="1"/>
        <v>55.319148936170215</v>
      </c>
      <c r="H33" s="95" t="e">
        <f t="shared" si="2"/>
        <v>#VALUE!</v>
      </c>
    </row>
    <row r="34" spans="1:8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6000</v>
      </c>
      <c r="F34" s="7">
        <f t="shared" si="0"/>
        <v>15.151515151515152</v>
      </c>
      <c r="G34" s="74">
        <f t="shared" si="1"/>
        <v>18.292682926829269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10000</v>
      </c>
      <c r="F36" s="7">
        <f t="shared" si="0"/>
        <v>43.668122270742359</v>
      </c>
      <c r="G36" s="74">
        <f t="shared" si="1"/>
        <v>43.859649122807021</v>
      </c>
      <c r="H36" s="12">
        <f t="shared" si="2"/>
        <v>56.497175141242941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6000</v>
      </c>
      <c r="F38" s="7">
        <f t="shared" si="0"/>
        <v>31.25</v>
      </c>
      <c r="G38" s="74">
        <f t="shared" si="1"/>
        <v>32.786885245901637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/>
      <c r="F60" s="93">
        <f t="shared" si="0"/>
        <v>0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111000</v>
      </c>
      <c r="F61" s="93" t="e">
        <f t="shared" si="0"/>
        <v>#VALUE!</v>
      </c>
      <c r="G61" s="94">
        <f t="shared" si="1"/>
        <v>491.15044247787608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333.33333333333331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/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100000</v>
      </c>
      <c r="F92" s="93">
        <f t="shared" si="3"/>
        <v>90.909090909090907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95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250</v>
      </c>
      <c r="B104" s="7"/>
      <c r="C104" s="74"/>
      <c r="D104" s="12">
        <v>156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/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/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1200</v>
      </c>
      <c r="F124" s="7" t="e">
        <f t="shared" si="3"/>
        <v>#VALUE!</v>
      </c>
      <c r="G124" s="74" t="e">
        <f t="shared" si="4"/>
        <v>#VALUE!</v>
      </c>
      <c r="H124" s="12">
        <f t="shared" si="5"/>
        <v>10.084033613445378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/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1100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8.2089552238805972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x14ac:dyDescent="0.3">
      <c r="A138" s="63" t="s">
        <v>148</v>
      </c>
      <c r="B138" s="7">
        <v>781</v>
      </c>
      <c r="C138" s="74">
        <v>722</v>
      </c>
      <c r="D138" s="12"/>
      <c r="E138" s="36">
        <v>100000</v>
      </c>
      <c r="F138" s="93">
        <f t="shared" si="3"/>
        <v>128.04097311139566</v>
      </c>
      <c r="G138" s="94">
        <f t="shared" si="4"/>
        <v>138.50415512465375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1500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11.627906976744185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/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/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112"/>
        <filter val="H-C-22"/>
        <filter val="H-C-2-2"/>
        <filter val="H-C-3"/>
        <filter val="H-C-4"/>
        <filter val="H-CR-436-38"/>
        <filter val="H-HC-2-0-H"/>
        <filter val="H-M-2 MAQ"/>
        <filter val="H-M-3 ( Maq)"/>
        <filter val="H-M-4"/>
        <filter val="H-ML-10-9"/>
        <filter val="H-ML-19"/>
        <filter val="H-ML-3  ( Maq)"/>
        <filter val="H-ML-4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C3C7-541A-4770-9AAD-7676923B415F}">
  <sheetPr filterMode="1"/>
  <dimension ref="A1:J182"/>
  <sheetViews>
    <sheetView topLeftCell="A4" zoomScaleNormal="100" workbookViewId="0">
      <selection activeCell="D122" sqref="D122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22</v>
      </c>
      <c r="C4" s="142" t="s">
        <v>7</v>
      </c>
      <c r="D4" s="143">
        <v>5</v>
      </c>
      <c r="E4" s="144">
        <f>B4*C4*D4</f>
        <v>935</v>
      </c>
      <c r="F4" s="165">
        <f>H40+G60+G61+G69+H76+G84+F95+G97+G99+H112+H122+H124+H130+H142+H156</f>
        <v>1302.280088767229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5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1235</v>
      </c>
      <c r="F6" s="98"/>
      <c r="G6" s="104">
        <f>F4-E6</f>
        <v>67.280088767229017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137">
        <v>8000</v>
      </c>
      <c r="F38" s="7">
        <f t="shared" si="0"/>
        <v>41.666666666666664</v>
      </c>
      <c r="G38" s="74">
        <f t="shared" si="1"/>
        <v>43.715846994535518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12500</v>
      </c>
      <c r="F39" s="93" t="e">
        <f t="shared" si="0"/>
        <v>#DIV/0!</v>
      </c>
      <c r="G39" s="94">
        <f t="shared" si="1"/>
        <v>68.306010928961754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137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64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0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64">
        <v>70000</v>
      </c>
      <c r="F60" s="93">
        <f t="shared" si="0"/>
        <v>295.35864978902953</v>
      </c>
      <c r="G60" s="94">
        <f t="shared" si="1"/>
        <v>297.87234042553189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64">
        <v>50000</v>
      </c>
      <c r="F61" s="93" t="e">
        <f t="shared" si="0"/>
        <v>#VALUE!</v>
      </c>
      <c r="G61" s="94">
        <f t="shared" si="1"/>
        <v>207.46887966804979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137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x14ac:dyDescent="0.3">
      <c r="A76" s="77" t="s">
        <v>85</v>
      </c>
      <c r="B76" s="6" t="s">
        <v>24</v>
      </c>
      <c r="C76" s="72" t="s">
        <v>24</v>
      </c>
      <c r="D76" s="10">
        <v>76</v>
      </c>
      <c r="E76" s="137">
        <v>1000</v>
      </c>
      <c r="F76" s="7" t="e">
        <f t="shared" si="3"/>
        <v>#VALUE!</v>
      </c>
      <c r="G76" s="74" t="e">
        <f t="shared" si="4"/>
        <v>#VALUE!</v>
      </c>
      <c r="H76" s="12">
        <f t="shared" si="5"/>
        <v>13.157894736842104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x14ac:dyDescent="0.3">
      <c r="A84" s="77" t="s">
        <v>93</v>
      </c>
      <c r="B84" s="6">
        <v>189</v>
      </c>
      <c r="C84" s="72">
        <v>233</v>
      </c>
      <c r="D84" s="10" t="s">
        <v>24</v>
      </c>
      <c r="E84" s="137">
        <v>1000</v>
      </c>
      <c r="F84" s="7">
        <f t="shared" si="3"/>
        <v>5.2910052910052912</v>
      </c>
      <c r="G84" s="74">
        <f t="shared" si="4"/>
        <v>4.2918454935622314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</v>
      </c>
      <c r="F90" s="93">
        <f t="shared" si="3"/>
        <v>7.0921985815602833</v>
      </c>
      <c r="G90" s="94">
        <f t="shared" si="4"/>
        <v>5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36000</v>
      </c>
      <c r="F92" s="93">
        <f t="shared" si="3"/>
        <v>32.727272727272727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64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64">
        <v>1800</v>
      </c>
      <c r="F97" s="93">
        <f t="shared" si="3"/>
        <v>10.650887573964496</v>
      </c>
      <c r="G97" s="94">
        <f t="shared" si="4"/>
        <v>8.8235294117647065</v>
      </c>
      <c r="H97" s="95">
        <f t="shared" si="5"/>
        <v>10.344827586206897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64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64">
        <v>1000</v>
      </c>
      <c r="F100" s="93" t="e">
        <f t="shared" si="3"/>
        <v>#VALUE!</v>
      </c>
      <c r="G100" s="94">
        <f t="shared" si="4"/>
        <v>7.5757575757575761</v>
      </c>
      <c r="H100" s="95">
        <f t="shared" si="5"/>
        <v>8.4033613445378155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95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250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0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E111" s="22">
        <v>11000</v>
      </c>
      <c r="F111" s="7" t="e">
        <f t="shared" si="3"/>
        <v>#VALUE!</v>
      </c>
      <c r="G111" s="74" t="e">
        <f t="shared" si="4"/>
        <v>#VALUE!</v>
      </c>
      <c r="H111" s="12">
        <f t="shared" si="5"/>
        <v>73.825503355704697</v>
      </c>
    </row>
    <row r="112" spans="1:8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137">
        <v>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7.6335877862595423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64">
        <v>3000</v>
      </c>
      <c r="F113" s="7" t="e">
        <f t="shared" si="3"/>
        <v>#VALUE!</v>
      </c>
      <c r="G113" s="74" t="e">
        <f t="shared" si="4"/>
        <v>#VALUE!</v>
      </c>
      <c r="H113" s="88">
        <f t="shared" si="5"/>
        <v>22.900763358778626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64">
        <v>1900</v>
      </c>
      <c r="F114" s="93" t="e">
        <f t="shared" si="3"/>
        <v>#DIV/0!</v>
      </c>
      <c r="G114" s="94" t="e">
        <f t="shared" si="4"/>
        <v>#DIV/0!</v>
      </c>
      <c r="H114" s="95">
        <f t="shared" si="5"/>
        <v>16.964285714285715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2000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17.857142857142858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137">
        <v>3000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25.423728813559322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95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1000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8.4033613445378155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x14ac:dyDescent="0.3">
      <c r="A122" s="63" t="s">
        <v>132</v>
      </c>
      <c r="B122" s="7" t="s">
        <v>24</v>
      </c>
      <c r="C122" s="74" t="s">
        <v>24</v>
      </c>
      <c r="D122" s="12">
        <v>114</v>
      </c>
      <c r="E122" s="137">
        <v>11000</v>
      </c>
      <c r="F122" s="7" t="e">
        <f t="shared" si="3"/>
        <v>#VALUE!</v>
      </c>
      <c r="G122" s="74" t="e">
        <f t="shared" si="4"/>
        <v>#VALUE!</v>
      </c>
      <c r="H122" s="12">
        <f t="shared" si="5"/>
        <v>96.491228070175438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137">
        <v>38100</v>
      </c>
      <c r="F124" s="7" t="e">
        <f t="shared" si="3"/>
        <v>#VALUE!</v>
      </c>
      <c r="G124" s="74" t="e">
        <f t="shared" si="4"/>
        <v>#VALUE!</v>
      </c>
      <c r="H124" s="12">
        <f t="shared" si="5"/>
        <v>320.16806722689074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137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0</v>
      </c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64">
        <v>1000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7.2463768115942031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7.4626865671641793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137">
        <v>11000</v>
      </c>
      <c r="F142" s="7" t="e">
        <f t="shared" si="6"/>
        <v>#VALUE!</v>
      </c>
      <c r="G142" s="74" t="e">
        <f t="shared" si="7"/>
        <v>#VALUE!</v>
      </c>
      <c r="H142" s="12">
        <f t="shared" si="8"/>
        <v>108.91089108910892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E146" s="137">
        <v>0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64">
        <v>82700</v>
      </c>
      <c r="F149" s="93">
        <f t="shared" si="6"/>
        <v>108.81578947368421</v>
      </c>
      <c r="G149" s="94" t="e">
        <f t="shared" si="7"/>
        <v>#VALUE!</v>
      </c>
      <c r="H149" s="95">
        <f t="shared" si="8"/>
        <v>612.59259259259261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137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E154" s="22">
        <v>0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2700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17.419354838709676</v>
      </c>
    </row>
    <row r="156" spans="1:8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64">
        <v>700</v>
      </c>
      <c r="F156" s="93" t="e">
        <f t="shared" si="6"/>
        <v>#VALUE!</v>
      </c>
      <c r="G156" s="94" t="e">
        <f t="shared" si="7"/>
        <v>#VALUE!</v>
      </c>
      <c r="H156" s="95">
        <f t="shared" si="8"/>
        <v>4.5161290322580649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11000</v>
      </c>
      <c r="F157" s="93" t="e">
        <f t="shared" si="6"/>
        <v>#VALUE!</v>
      </c>
      <c r="G157" s="94">
        <f t="shared" si="7"/>
        <v>79.136690647482013</v>
      </c>
      <c r="H157" s="88">
        <f t="shared" si="8"/>
        <v>104.76190476190476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64">
        <v>9000</v>
      </c>
      <c r="F163" s="93">
        <f t="shared" si="6"/>
        <v>10.714285714285714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4-2"/>
        <filter val="H-CR-436-36"/>
        <filter val="H-CR-436-38"/>
        <filter val="H-HC-5"/>
        <filter val="H-HCB-612T"/>
        <filter val="H-I-1"/>
        <filter val="H-M-3 ( Maq)"/>
        <filter val="H-M-4"/>
        <filter val="H-M-5"/>
        <filter val="H-MB-306N-A"/>
        <filter val="H-ML-1"/>
        <filter val="H-ML-10-9"/>
        <filter val="H-ML-16"/>
        <filter val="H-ML-5"/>
        <filter val="H-ML-8-93-01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1089-1F19-49CA-ACE7-6E0069FDD73F}">
  <sheetPr filterMode="1"/>
  <dimension ref="A1:J182"/>
  <sheetViews>
    <sheetView topLeftCell="A61" zoomScaleNormal="100" workbookViewId="0">
      <selection activeCell="E69" sqref="E6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21</v>
      </c>
      <c r="C4" s="142" t="s">
        <v>7</v>
      </c>
      <c r="D4" s="143">
        <v>5</v>
      </c>
      <c r="E4" s="144">
        <f>B4*C4*D4</f>
        <v>892.5</v>
      </c>
      <c r="F4" s="165">
        <f>G38+G42+G60+G61+G69+F95+G100+H109+H113+H114+H117+H123+H124+H128+H146+F149+H153+F163</f>
        <v>1071.2418349918412</v>
      </c>
      <c r="G4" s="166"/>
      <c r="H4" s="167"/>
      <c r="J4" s="139"/>
    </row>
    <row r="5" spans="1:10" ht="21" x14ac:dyDescent="0.35">
      <c r="A5" s="141">
        <v>2</v>
      </c>
      <c r="B5" s="140">
        <v>10</v>
      </c>
      <c r="C5" s="145">
        <v>7.5</v>
      </c>
      <c r="D5" s="146">
        <v>5</v>
      </c>
      <c r="E5" s="144">
        <f>B5*C5*D5</f>
        <v>375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1267.5</v>
      </c>
      <c r="F6" s="98"/>
      <c r="G6" s="104">
        <f>F4-E6</f>
        <v>-196.25816500815881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137">
        <v>8000</v>
      </c>
      <c r="F38" s="7">
        <f t="shared" si="0"/>
        <v>41.666666666666664</v>
      </c>
      <c r="G38" s="74">
        <f t="shared" si="1"/>
        <v>43.715846994535518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12500</v>
      </c>
      <c r="F39" s="93" t="e">
        <f t="shared" si="0"/>
        <v>#DIV/0!</v>
      </c>
      <c r="G39" s="94">
        <f t="shared" si="1"/>
        <v>68.306010928961754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64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0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64">
        <v>28500</v>
      </c>
      <c r="F60" s="93">
        <f t="shared" si="0"/>
        <v>120.25316455696202</v>
      </c>
      <c r="G60" s="94">
        <f t="shared" si="1"/>
        <v>121.27659574468085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64">
        <v>100000</v>
      </c>
      <c r="F61" s="93" t="e">
        <f t="shared" si="0"/>
        <v>#VALUE!</v>
      </c>
      <c r="G61" s="94">
        <f t="shared" si="1"/>
        <v>414.93775933609959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137">
        <v>1600</v>
      </c>
      <c r="F69" s="7" t="e">
        <f t="shared" si="0"/>
        <v>#VALUE!</v>
      </c>
      <c r="G69" s="86">
        <f t="shared" si="1"/>
        <v>9.6385542168674707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</v>
      </c>
      <c r="F90" s="93">
        <f t="shared" si="3"/>
        <v>7.0921985815602833</v>
      </c>
      <c r="G90" s="94">
        <f t="shared" si="4"/>
        <v>5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36000</v>
      </c>
      <c r="F92" s="93">
        <f t="shared" si="3"/>
        <v>32.727272727272727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64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64">
        <v>1000</v>
      </c>
      <c r="F100" s="93" t="e">
        <f t="shared" si="3"/>
        <v>#VALUE!</v>
      </c>
      <c r="G100" s="94">
        <f t="shared" si="4"/>
        <v>7.5757575757575761</v>
      </c>
      <c r="H100" s="95">
        <f t="shared" si="5"/>
        <v>8.4033613445378155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95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250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0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64">
        <v>11000</v>
      </c>
      <c r="F109" s="93">
        <f t="shared" si="3"/>
        <v>27.5</v>
      </c>
      <c r="G109" s="94" t="e">
        <f t="shared" si="4"/>
        <v>#VALUE!</v>
      </c>
      <c r="H109" s="95">
        <f t="shared" si="5"/>
        <v>73.333333333333329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E111" s="22">
        <v>11000</v>
      </c>
      <c r="F111" s="7" t="e">
        <f t="shared" si="3"/>
        <v>#VALUE!</v>
      </c>
      <c r="G111" s="74" t="e">
        <f t="shared" si="4"/>
        <v>#VALUE!</v>
      </c>
      <c r="H111" s="12">
        <f t="shared" si="5"/>
        <v>73.825503355704697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64">
        <v>3000</v>
      </c>
      <c r="F113" s="7" t="e">
        <f t="shared" si="3"/>
        <v>#VALUE!</v>
      </c>
      <c r="G113" s="74" t="e">
        <f t="shared" si="4"/>
        <v>#VALUE!</v>
      </c>
      <c r="H113" s="88">
        <f t="shared" si="5"/>
        <v>22.900763358778626</v>
      </c>
    </row>
    <row r="114" spans="1:8" x14ac:dyDescent="0.3">
      <c r="A114" s="63" t="s">
        <v>124</v>
      </c>
      <c r="B114" s="7"/>
      <c r="C114" s="74"/>
      <c r="D114" s="12">
        <v>112</v>
      </c>
      <c r="E114" s="64">
        <v>1900</v>
      </c>
      <c r="F114" s="93" t="e">
        <f t="shared" si="3"/>
        <v>#DIV/0!</v>
      </c>
      <c r="G114" s="94" t="e">
        <f t="shared" si="4"/>
        <v>#DIV/0!</v>
      </c>
      <c r="H114" s="95">
        <f t="shared" si="5"/>
        <v>16.964285714285715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2000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17.857142857142858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137">
        <v>3000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25.423728813559322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95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1000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8.4033613445378155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64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137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137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0</v>
      </c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144.92753623188406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7.4626865671641793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11000</v>
      </c>
      <c r="F142" s="7" t="e">
        <f t="shared" si="6"/>
        <v>#VALUE!</v>
      </c>
      <c r="G142" s="74" t="e">
        <f t="shared" si="7"/>
        <v>#VALUE!</v>
      </c>
      <c r="H142" s="12">
        <f t="shared" si="8"/>
        <v>108.91089108910892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x14ac:dyDescent="0.3">
      <c r="A146" s="63" t="s">
        <v>156</v>
      </c>
      <c r="B146" s="7" t="s">
        <v>24</v>
      </c>
      <c r="C146" s="74" t="s">
        <v>24</v>
      </c>
      <c r="D146" s="12">
        <v>161</v>
      </c>
      <c r="E146" s="137">
        <v>0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64">
        <v>82700</v>
      </c>
      <c r="F149" s="93">
        <f t="shared" si="6"/>
        <v>108.81578947368421</v>
      </c>
      <c r="G149" s="94" t="e">
        <f t="shared" si="7"/>
        <v>#VALUE!</v>
      </c>
      <c r="H149" s="95">
        <f t="shared" si="8"/>
        <v>612.59259259259261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137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E154" s="22">
        <v>0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2700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17.419354838709676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11000</v>
      </c>
      <c r="F157" s="93" t="e">
        <f t="shared" si="6"/>
        <v>#VALUE!</v>
      </c>
      <c r="G157" s="94">
        <f t="shared" si="7"/>
        <v>79.136690647482013</v>
      </c>
      <c r="H157" s="88">
        <f t="shared" si="8"/>
        <v>104.76190476190476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x14ac:dyDescent="0.3">
      <c r="A163" s="63" t="s">
        <v>173</v>
      </c>
      <c r="B163" s="7">
        <v>840</v>
      </c>
      <c r="C163" s="74"/>
      <c r="D163" s="12"/>
      <c r="E163" s="64">
        <v>9000</v>
      </c>
      <c r="F163" s="93">
        <f t="shared" si="6"/>
        <v>10.714285714285714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4"/>
        <filter val="H-C4-4"/>
        <filter val="H-CR-436-36"/>
        <filter val="H-CR-436-38"/>
        <filter val="H-HC-5"/>
        <filter val="H-M-3 ( Maq)"/>
        <filter val="H-MB-10"/>
        <filter val="H-MB-301N"/>
        <filter val="H-MB-306T"/>
        <filter val="H-MB-401-N"/>
        <filter val="H-MB-501N"/>
        <filter val="H-ML-10"/>
        <filter val="H-ML-10-9"/>
        <filter val="H-ML-14"/>
        <filter val="H-ML-7-9"/>
        <filter val="H-ML-8"/>
        <filter val="H-ML-8-9"/>
        <filter val="L-C-2 MAQ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3432-B4A2-45F6-8EC3-0DF7357FD764}">
  <sheetPr filterMode="1"/>
  <dimension ref="A1:J182"/>
  <sheetViews>
    <sheetView topLeftCell="A10" zoomScaleNormal="100" workbookViewId="0">
      <selection activeCell="E60" sqref="E60:E163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23</v>
      </c>
      <c r="C4" s="142" t="s">
        <v>7</v>
      </c>
      <c r="D4" s="143">
        <v>4</v>
      </c>
      <c r="E4" s="144">
        <f>B4*C4*D4</f>
        <v>782</v>
      </c>
      <c r="F4" s="165">
        <f>G60+G61+H111+H117+H142+H157+F163</f>
        <v>1048.7625807062859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5">
        <v>7.5</v>
      </c>
      <c r="D5" s="146">
        <v>4</v>
      </c>
      <c r="E5" s="144">
        <f>B5*C5*D5</f>
        <v>270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1052</v>
      </c>
      <c r="F6" s="98"/>
      <c r="G6" s="104">
        <f>F4-E6</f>
        <v>-3.2374192937140833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12500</v>
      </c>
      <c r="F39" s="93" t="e">
        <f t="shared" si="0"/>
        <v>#DIV/0!</v>
      </c>
      <c r="G39" s="94">
        <f t="shared" si="1"/>
        <v>68.306010928961754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0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75000</v>
      </c>
      <c r="F60" s="93">
        <f t="shared" si="0"/>
        <v>316.45569620253167</v>
      </c>
      <c r="G60" s="94">
        <f t="shared" si="1"/>
        <v>319.14893617021278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75000</v>
      </c>
      <c r="F61" s="93" t="e">
        <f t="shared" si="0"/>
        <v>#VALUE!</v>
      </c>
      <c r="G61" s="94">
        <f t="shared" si="1"/>
        <v>311.20331950207469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2000</v>
      </c>
      <c r="F69" s="7" t="e">
        <f t="shared" si="0"/>
        <v>#VALUE!</v>
      </c>
      <c r="G69" s="86">
        <f t="shared" si="1"/>
        <v>12.048192771084338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</v>
      </c>
      <c r="F90" s="93">
        <f t="shared" si="3"/>
        <v>7.0921985815602833</v>
      </c>
      <c r="G90" s="94">
        <f t="shared" si="4"/>
        <v>5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36000</v>
      </c>
      <c r="F92" s="93">
        <f t="shared" si="3"/>
        <v>32.727272727272727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2800</v>
      </c>
      <c r="F100" s="93" t="e">
        <f t="shared" si="3"/>
        <v>#VALUE!</v>
      </c>
      <c r="G100" s="94">
        <f t="shared" si="4"/>
        <v>21.212121212121211</v>
      </c>
      <c r="H100" s="95">
        <f t="shared" si="5"/>
        <v>23.529411764705884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95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250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0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20000</v>
      </c>
      <c r="F109" s="93">
        <f t="shared" si="3"/>
        <v>50</v>
      </c>
      <c r="G109" s="94" t="e">
        <f t="shared" si="4"/>
        <v>#VALUE!</v>
      </c>
      <c r="H109" s="95">
        <f t="shared" si="5"/>
        <v>133.33333333333334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x14ac:dyDescent="0.3">
      <c r="A111" s="63" t="s">
        <v>121</v>
      </c>
      <c r="B111" s="7" t="s">
        <v>24</v>
      </c>
      <c r="C111" s="74" t="s">
        <v>24</v>
      </c>
      <c r="D111" s="12">
        <v>149</v>
      </c>
      <c r="E111" s="22">
        <v>11000</v>
      </c>
      <c r="F111" s="7" t="e">
        <f t="shared" si="3"/>
        <v>#VALUE!</v>
      </c>
      <c r="G111" s="74" t="e">
        <f t="shared" si="4"/>
        <v>#VALUE!</v>
      </c>
      <c r="H111" s="12">
        <f t="shared" si="5"/>
        <v>73.825503355704697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2000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17.857142857142858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1400</v>
      </c>
      <c r="F117" s="7" t="e">
        <f t="shared" si="3"/>
        <v>#VALUE!</v>
      </c>
      <c r="G117" s="74" t="e">
        <f t="shared" si="4"/>
        <v>#VALUE!</v>
      </c>
      <c r="H117" s="12">
        <f t="shared" si="5"/>
        <v>11.864406779661017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95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1000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8.4033613445378155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0</v>
      </c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144.92753623188406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7.4626865671641793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11000</v>
      </c>
      <c r="F142" s="7" t="e">
        <f t="shared" si="6"/>
        <v>#VALUE!</v>
      </c>
      <c r="G142" s="74" t="e">
        <f t="shared" si="7"/>
        <v>#VALUE!</v>
      </c>
      <c r="H142" s="12">
        <f t="shared" si="8"/>
        <v>108.91089108910892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0</v>
      </c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E154" s="22">
        <v>0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2700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17.419354838709676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11000</v>
      </c>
      <c r="F157" s="93" t="e">
        <f t="shared" si="6"/>
        <v>#VALUE!</v>
      </c>
      <c r="G157" s="94">
        <f t="shared" si="7"/>
        <v>79.136690647482013</v>
      </c>
      <c r="H157" s="88">
        <f t="shared" si="8"/>
        <v>104.76190476190476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x14ac:dyDescent="0.3">
      <c r="A163" s="63" t="s">
        <v>173</v>
      </c>
      <c r="B163" s="7">
        <v>840</v>
      </c>
      <c r="C163" s="74"/>
      <c r="D163" s="12"/>
      <c r="E163" s="36">
        <v>100000</v>
      </c>
      <c r="F163" s="93">
        <f t="shared" si="6"/>
        <v>119.04761904761905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6"/>
        <filter val="H-CR-436-38"/>
        <filter val="H-MB-301T 10&quot;"/>
        <filter val="H-MB-501N"/>
        <filter val="H-ML-5"/>
        <filter val="H-ML-9"/>
        <filter val="L-C-2 MAQ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5" unlockedFormula="1"/>
    <ignoredError sqref="C4" numberStoredAsText="1"/>
  </ignoredErrors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214A-EF4F-4628-8B10-F03E43CAF366}">
  <sheetPr filterMode="1"/>
  <dimension ref="A1:J182"/>
  <sheetViews>
    <sheetView topLeftCell="A10" zoomScaleNormal="100" workbookViewId="0">
      <selection activeCell="B7" sqref="B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81"/>
      <c r="B3" s="172"/>
      <c r="C3" s="181"/>
      <c r="D3" s="182"/>
      <c r="E3" s="182"/>
      <c r="F3" s="178"/>
      <c r="G3" s="179"/>
      <c r="H3" s="180"/>
      <c r="J3" s="139"/>
    </row>
    <row r="4" spans="1:10" ht="21" x14ac:dyDescent="0.3">
      <c r="A4" s="82">
        <v>1</v>
      </c>
      <c r="B4" s="140">
        <v>23</v>
      </c>
      <c r="C4" s="71" t="s">
        <v>7</v>
      </c>
      <c r="D4" s="65">
        <v>5</v>
      </c>
      <c r="E4" s="66">
        <f>B4*C4*D4</f>
        <v>977.5</v>
      </c>
      <c r="F4" s="165">
        <f>G52+G60+G61+G89+H104+H105+H128+H129+H136+F149+H154</f>
        <v>1147.153351471982</v>
      </c>
      <c r="G4" s="166"/>
      <c r="H4" s="167"/>
      <c r="J4" s="139"/>
    </row>
    <row r="5" spans="1:10" ht="21" x14ac:dyDescent="0.35">
      <c r="A5" s="83">
        <v>2</v>
      </c>
      <c r="B5" s="140">
        <v>9</v>
      </c>
      <c r="C5" s="67">
        <v>7.5</v>
      </c>
      <c r="D5" s="68">
        <v>5</v>
      </c>
      <c r="E5" s="69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1315</v>
      </c>
      <c r="F6" s="98"/>
      <c r="G6" s="104">
        <f>F4-E6</f>
        <v>-167.84664852801802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12500</v>
      </c>
      <c r="F39" s="93" t="e">
        <f t="shared" si="0"/>
        <v>#DIV/0!</v>
      </c>
      <c r="G39" s="94">
        <f t="shared" si="1"/>
        <v>68.306010928961754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2800</v>
      </c>
      <c r="F52" s="93" t="e">
        <f t="shared" si="0"/>
        <v>#VALUE!</v>
      </c>
      <c r="G52" s="86">
        <f t="shared" si="1"/>
        <v>19.718309859154928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41300</v>
      </c>
      <c r="F60" s="93">
        <f t="shared" si="0"/>
        <v>174.26160337552741</v>
      </c>
      <c r="G60" s="94">
        <f t="shared" si="1"/>
        <v>175.74468085106383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100000</v>
      </c>
      <c r="F61" s="93" t="e">
        <f t="shared" si="0"/>
        <v>#VALUE!</v>
      </c>
      <c r="G61" s="86">
        <f t="shared" si="1"/>
        <v>414.93775933609959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2000</v>
      </c>
      <c r="F69" s="7" t="e">
        <f t="shared" si="0"/>
        <v>#VALUE!</v>
      </c>
      <c r="G69" s="86">
        <f t="shared" si="1"/>
        <v>12.048192771084338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30000</v>
      </c>
      <c r="F89" s="93">
        <f t="shared" si="3"/>
        <v>117.1875</v>
      </c>
      <c r="G89" s="94">
        <f t="shared" si="4"/>
        <v>131.00436681222706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</v>
      </c>
      <c r="F90" s="93">
        <f t="shared" si="3"/>
        <v>7.0921985815602833</v>
      </c>
      <c r="G90" s="94">
        <f t="shared" si="4"/>
        <v>5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36000</v>
      </c>
      <c r="F92" s="93">
        <f t="shared" si="3"/>
        <v>32.727272727272727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2800</v>
      </c>
      <c r="F100" s="93" t="e">
        <f t="shared" si="3"/>
        <v>#VALUE!</v>
      </c>
      <c r="G100" s="94">
        <f t="shared" si="4"/>
        <v>21.212121212121211</v>
      </c>
      <c r="H100" s="95">
        <f t="shared" si="5"/>
        <v>23.529411764705884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95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x14ac:dyDescent="0.3">
      <c r="A104" s="63" t="s">
        <v>250</v>
      </c>
      <c r="B104" s="7"/>
      <c r="C104" s="74"/>
      <c r="D104" s="12">
        <v>156</v>
      </c>
      <c r="E104" s="22">
        <v>22900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146.7948717948718</v>
      </c>
    </row>
    <row r="105" spans="1:8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20000</v>
      </c>
      <c r="F109" s="93">
        <f t="shared" si="3"/>
        <v>50</v>
      </c>
      <c r="G109" s="94" t="e">
        <f t="shared" si="4"/>
        <v>#VALUE!</v>
      </c>
      <c r="H109" s="95">
        <f t="shared" si="5"/>
        <v>133.33333333333334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E111" s="22">
        <v>11000</v>
      </c>
      <c r="F111" s="7" t="e">
        <f t="shared" si="3"/>
        <v>#VALUE!</v>
      </c>
      <c r="G111" s="74" t="e">
        <f t="shared" si="4"/>
        <v>#VALUE!</v>
      </c>
      <c r="H111" s="12">
        <f t="shared" si="5"/>
        <v>73.825503355704697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2000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17.857142857142858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95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1000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8.4033613445378155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500</v>
      </c>
      <c r="F128" s="93" t="e">
        <f t="shared" si="3"/>
        <v>#VALUE!</v>
      </c>
      <c r="G128" s="94">
        <f t="shared" si="4"/>
        <v>3.225806451612903</v>
      </c>
      <c r="H128" s="95">
        <f t="shared" si="5"/>
        <v>3.4246575342465753</v>
      </c>
    </row>
    <row r="129" spans="1:8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1000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9.615384615384615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144.92753623188406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7.4626865671641793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1000</v>
      </c>
      <c r="F136" s="7" t="e">
        <f t="shared" si="3"/>
        <v>#VALUE!</v>
      </c>
      <c r="G136" s="74" t="e">
        <f t="shared" si="4"/>
        <v>#VALUE!</v>
      </c>
      <c r="H136" s="12">
        <f t="shared" si="5"/>
        <v>7.2463768115942031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x14ac:dyDescent="0.3">
      <c r="A154" s="63" t="s">
        <v>164</v>
      </c>
      <c r="B154" s="7" t="s">
        <v>24</v>
      </c>
      <c r="C154" s="74" t="s">
        <v>24</v>
      </c>
      <c r="D154" s="12">
        <v>155</v>
      </c>
      <c r="E154" s="22">
        <v>5000</v>
      </c>
      <c r="F154" s="93" t="e">
        <f t="shared" si="6"/>
        <v>#VALUE!</v>
      </c>
      <c r="G154" s="94" t="e">
        <f t="shared" si="7"/>
        <v>#VALUE!</v>
      </c>
      <c r="H154" s="95">
        <f t="shared" si="8"/>
        <v>32.258064516129032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2700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17.419354838709676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9300</v>
      </c>
      <c r="F157" s="93" t="e">
        <f t="shared" si="6"/>
        <v>#VALUE!</v>
      </c>
      <c r="G157" s="94">
        <f t="shared" si="7"/>
        <v>66.906474820143885</v>
      </c>
      <c r="H157" s="88">
        <f t="shared" si="8"/>
        <v>88.571428571428569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6"/>
        <filter val="H-CR-436-36"/>
        <filter val="H-CR-436-38"/>
        <filter val="H-M-1"/>
        <filter val="H-MB-2"/>
        <filter val="H-MB-201N  10&quot;"/>
        <filter val="H-ML-14"/>
        <filter val="H-ML-15"/>
        <filter val="H-ML-20"/>
        <filter val="H-ML-8"/>
        <filter val="H-ML-8-93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5E95-D9B8-4DDA-A52A-593BAB69F442}">
  <sheetPr filterMode="1"/>
  <dimension ref="A1:J182"/>
  <sheetViews>
    <sheetView topLeftCell="A10" zoomScaleNormal="100" workbookViewId="0">
      <selection activeCell="E183" sqref="E183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81"/>
      <c r="B3" s="181"/>
      <c r="C3" s="181"/>
      <c r="D3" s="182"/>
      <c r="E3" s="182"/>
      <c r="F3" s="178"/>
      <c r="G3" s="179"/>
      <c r="H3" s="180"/>
      <c r="J3" s="139"/>
    </row>
    <row r="4" spans="1:10" ht="21" x14ac:dyDescent="0.3">
      <c r="A4" s="82">
        <v>1</v>
      </c>
      <c r="B4" s="71" t="s">
        <v>247</v>
      </c>
      <c r="C4" s="71" t="s">
        <v>7</v>
      </c>
      <c r="D4" s="65">
        <v>5</v>
      </c>
      <c r="E4" s="66">
        <f>B4*C4*D4</f>
        <v>1062.5</v>
      </c>
      <c r="F4" s="165">
        <f>G60+G61+G65+F95+H100+H101+H111+H131+F149+G166</f>
        <v>1318.2757977724002</v>
      </c>
      <c r="G4" s="166"/>
      <c r="H4" s="167"/>
      <c r="J4" s="139" t="s">
        <v>248</v>
      </c>
    </row>
    <row r="5" spans="1:10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  <c r="J5" s="139" t="s">
        <v>249</v>
      </c>
    </row>
    <row r="6" spans="1:10" ht="21" x14ac:dyDescent="0.35">
      <c r="B6" s="117"/>
      <c r="C6" s="2"/>
      <c r="D6" s="3" t="s">
        <v>8</v>
      </c>
      <c r="E6" s="50">
        <f>SUBTOTAL(9,E4:E5)</f>
        <v>1362.5</v>
      </c>
      <c r="F6" s="98"/>
      <c r="G6" s="104">
        <f>F4-E6</f>
        <v>-44.22420222759979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12500</v>
      </c>
      <c r="F39" s="93" t="e">
        <f t="shared" si="0"/>
        <v>#DIV/0!</v>
      </c>
      <c r="G39" s="94">
        <f t="shared" si="1"/>
        <v>68.306010928961754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81300</v>
      </c>
      <c r="F60" s="93">
        <f t="shared" si="0"/>
        <v>343.03797468354429</v>
      </c>
      <c r="G60" s="94">
        <f t="shared" si="1"/>
        <v>345.95744680851061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50000</v>
      </c>
      <c r="F61" s="93" t="e">
        <f t="shared" si="0"/>
        <v>#VALUE!</v>
      </c>
      <c r="G61" s="86">
        <f t="shared" si="1"/>
        <v>207.46887966804979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29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2000</v>
      </c>
      <c r="F69" s="7" t="e">
        <f t="shared" si="0"/>
        <v>#VALUE!</v>
      </c>
      <c r="G69" s="86">
        <f t="shared" si="1"/>
        <v>12.048192771084338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</v>
      </c>
      <c r="F90" s="93">
        <f t="shared" si="3"/>
        <v>7.0921985815602833</v>
      </c>
      <c r="G90" s="94">
        <f t="shared" si="4"/>
        <v>5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36000</v>
      </c>
      <c r="F92" s="93">
        <f t="shared" si="3"/>
        <v>32.727272727272727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2800</v>
      </c>
      <c r="F100" s="93" t="e">
        <f t="shared" si="3"/>
        <v>#VALUE!</v>
      </c>
      <c r="G100" s="94">
        <f t="shared" si="4"/>
        <v>21.212121212121211</v>
      </c>
      <c r="H100" s="95">
        <f t="shared" si="5"/>
        <v>23.529411764705884</v>
      </c>
    </row>
    <row r="101" spans="1:8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95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20000</v>
      </c>
      <c r="F109" s="93">
        <f t="shared" si="3"/>
        <v>50</v>
      </c>
      <c r="G109" s="94" t="e">
        <f t="shared" si="4"/>
        <v>#VALUE!</v>
      </c>
      <c r="H109" s="95">
        <f t="shared" si="5"/>
        <v>133.33333333333334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x14ac:dyDescent="0.3">
      <c r="A111" s="63" t="s">
        <v>121</v>
      </c>
      <c r="B111" s="7" t="s">
        <v>24</v>
      </c>
      <c r="C111" s="74" t="s">
        <v>24</v>
      </c>
      <c r="D111" s="12">
        <v>149</v>
      </c>
      <c r="E111" s="22">
        <v>11000</v>
      </c>
      <c r="F111" s="7" t="e">
        <f t="shared" si="3"/>
        <v>#VALUE!</v>
      </c>
      <c r="G111" s="74" t="e">
        <f t="shared" si="4"/>
        <v>#VALUE!</v>
      </c>
      <c r="H111" s="12">
        <f t="shared" si="5"/>
        <v>73.825503355704697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2000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17.857142857142858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95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1000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8.4033613445378155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144.92753623188406</v>
      </c>
    </row>
    <row r="131" spans="1:8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7.4626865671641793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2700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17.419354838709676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9300</v>
      </c>
      <c r="F157" s="93" t="e">
        <f t="shared" si="6"/>
        <v>#VALUE!</v>
      </c>
      <c r="G157" s="94">
        <f t="shared" si="7"/>
        <v>66.906474820143885</v>
      </c>
      <c r="H157" s="88">
        <f t="shared" si="8"/>
        <v>88.571428571428569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6"/>
        <filter val="H-CR-436-38"/>
        <filter val="H-HC-2-0-H"/>
        <filter val="H-M-3 ( Maq)"/>
        <filter val="H-MB-10"/>
        <filter val="H-MB-101N 10&quot;"/>
        <filter val="H-MB-301T 10&quot;"/>
        <filter val="H-ML-17"/>
        <filter val="H-ML-8"/>
        <filter val="L-C-4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B4:C4" numberStoredAsText="1"/>
    <ignoredError sqref="E4:E6" unlockedFormula="1"/>
  </ignoredErrors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A536-5977-47C2-9AAD-2E2D1424428D}">
  <sheetPr filterMode="1"/>
  <dimension ref="A1:J182"/>
  <sheetViews>
    <sheetView topLeftCell="A60" zoomScaleNormal="100" workbookViewId="0">
      <selection activeCell="E9" sqref="E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thickBot="1" x14ac:dyDescent="0.3">
      <c r="A3" s="181"/>
      <c r="B3" s="181"/>
      <c r="C3" s="181"/>
      <c r="D3" s="182"/>
      <c r="E3" s="182"/>
      <c r="F3" s="178"/>
      <c r="G3" s="179"/>
      <c r="H3" s="180"/>
      <c r="J3" s="139"/>
    </row>
    <row r="4" spans="1:10" ht="21.75" thickBot="1" x14ac:dyDescent="0.35">
      <c r="A4" s="82">
        <v>1</v>
      </c>
      <c r="B4" s="71" t="s">
        <v>190</v>
      </c>
      <c r="C4" s="71" t="s">
        <v>7</v>
      </c>
      <c r="D4" s="65">
        <v>5</v>
      </c>
      <c r="E4" s="66">
        <f>B4*C4*D4</f>
        <v>807.5</v>
      </c>
      <c r="F4" s="165">
        <f>G60+G61+G65+G89+F92+F95+H100+H109+H115+H134+H141+F149</f>
        <v>1114.183072526261</v>
      </c>
      <c r="G4" s="166"/>
      <c r="H4" s="167"/>
      <c r="J4" s="138" t="s">
        <v>245</v>
      </c>
    </row>
    <row r="5" spans="1:10" ht="21.75" thickBot="1" x14ac:dyDescent="0.4">
      <c r="A5" s="83">
        <v>2</v>
      </c>
      <c r="B5" s="67">
        <v>6.5</v>
      </c>
      <c r="C5" s="67">
        <v>7.5</v>
      </c>
      <c r="D5" s="68">
        <v>5</v>
      </c>
      <c r="E5" s="69">
        <f>B5*C5*D5</f>
        <v>243.75</v>
      </c>
      <c r="J5" s="138" t="s">
        <v>246</v>
      </c>
    </row>
    <row r="6" spans="1:10" ht="21" x14ac:dyDescent="0.35">
      <c r="B6" s="117"/>
      <c r="C6" s="2"/>
      <c r="D6" s="3" t="s">
        <v>8</v>
      </c>
      <c r="E6" s="50">
        <f>SUBTOTAL(9,E4:E5)</f>
        <v>1051.25</v>
      </c>
      <c r="F6" s="98"/>
      <c r="G6" s="104">
        <f>F4-E6</f>
        <v>62.933072526260958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12500</v>
      </c>
      <c r="F39" s="93" t="e">
        <f t="shared" si="0"/>
        <v>#DIV/0!</v>
      </c>
      <c r="G39" s="94">
        <f t="shared" si="1"/>
        <v>68.306010928961754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40000</v>
      </c>
      <c r="F60" s="93">
        <f t="shared" si="0"/>
        <v>168.77637130801688</v>
      </c>
      <c r="G60" s="94">
        <f t="shared" si="1"/>
        <v>170.21276595744681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29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2000</v>
      </c>
      <c r="F69" s="7" t="e">
        <f t="shared" si="0"/>
        <v>#VALUE!</v>
      </c>
      <c r="G69" s="86">
        <f t="shared" si="1"/>
        <v>12.048192771084338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</v>
      </c>
      <c r="F90" s="93">
        <f t="shared" si="3"/>
        <v>7.0921985815602833</v>
      </c>
      <c r="G90" s="94">
        <f t="shared" si="4"/>
        <v>5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36000</v>
      </c>
      <c r="F92" s="93">
        <f t="shared" si="3"/>
        <v>32.727272727272727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1000</v>
      </c>
      <c r="F100" s="93" t="e">
        <f t="shared" si="3"/>
        <v>#VALUE!</v>
      </c>
      <c r="G100" s="94">
        <f t="shared" si="4"/>
        <v>7.5757575757575761</v>
      </c>
      <c r="H100" s="95">
        <f t="shared" si="5"/>
        <v>8.4033613445378155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1000</v>
      </c>
      <c r="F101" s="7" t="e">
        <f t="shared" si="3"/>
        <v>#VALUE!</v>
      </c>
      <c r="G101" s="74" t="e">
        <f t="shared" si="4"/>
        <v>#VALUE!</v>
      </c>
      <c r="H101" s="95">
        <f t="shared" si="5"/>
        <v>7.7519379844961236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20000</v>
      </c>
      <c r="F109" s="93">
        <f t="shared" si="3"/>
        <v>50</v>
      </c>
      <c r="G109" s="94" t="e">
        <f t="shared" si="4"/>
        <v>#VALUE!</v>
      </c>
      <c r="H109" s="95">
        <f t="shared" si="5"/>
        <v>133.33333333333334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2000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17.857142857142858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95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1000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8.4033613445378155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144.92753623188406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7.4626865671641793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2700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17.419354838709676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9300</v>
      </c>
      <c r="F157" s="93" t="e">
        <f t="shared" si="6"/>
        <v>#VALUE!</v>
      </c>
      <c r="G157" s="94">
        <f t="shared" si="7"/>
        <v>66.906474820143885</v>
      </c>
      <c r="H157" s="88">
        <f t="shared" si="8"/>
        <v>88.571428571428569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6"/>
        <filter val="H-CR-436-38"/>
        <filter val="H-HC-2-0-H"/>
        <filter val="H-M-1"/>
        <filter val="H-M-2 MAQ"/>
        <filter val="H-M-3 ( Maq)"/>
        <filter val="H-MB-10"/>
        <filter val="H-MB-301N"/>
        <filter val="H-MB-401T"/>
        <filter val="H-ML-19"/>
        <filter val="H-ML-4"/>
        <filter val="H-ML-8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B4:C4" numberStoredAsText="1"/>
  </ignoredErrors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7377-E746-4413-8D2D-CF30FF1352F3}">
  <sheetPr filterMode="1"/>
  <dimension ref="A1:H182"/>
  <sheetViews>
    <sheetView topLeftCell="A4" zoomScaleNormal="100" workbookViewId="0">
      <selection activeCell="C184" sqref="C18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243</v>
      </c>
      <c r="C4" s="71" t="s">
        <v>7</v>
      </c>
      <c r="D4" s="65">
        <v>4</v>
      </c>
      <c r="E4" s="66">
        <f>B4*C4*D4</f>
        <v>782</v>
      </c>
      <c r="F4" s="165">
        <f>G60+G65+G99+F149+H155</f>
        <v>731.35033070184863</v>
      </c>
      <c r="G4" s="166"/>
      <c r="H4" s="167"/>
    </row>
    <row r="5" spans="1:8" ht="21" x14ac:dyDescent="0.35">
      <c r="A5" s="83">
        <v>2</v>
      </c>
      <c r="B5" s="67">
        <v>0</v>
      </c>
      <c r="C5" s="67">
        <v>7.5</v>
      </c>
      <c r="D5" s="68">
        <v>5</v>
      </c>
      <c r="E5" s="69">
        <f>B5*C5*D5</f>
        <v>0</v>
      </c>
    </row>
    <row r="6" spans="1:8" ht="21" x14ac:dyDescent="0.35">
      <c r="B6" s="117"/>
      <c r="C6" s="2"/>
      <c r="D6" s="3" t="s">
        <v>8</v>
      </c>
      <c r="E6" s="50">
        <f>SUBTOTAL(9,E4:E5)</f>
        <v>782</v>
      </c>
      <c r="F6" s="98"/>
      <c r="G6" s="104">
        <f>F4-E6</f>
        <v>-50.649669298151366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30000</v>
      </c>
      <c r="F60" s="93">
        <f t="shared" si="0"/>
        <v>126.58227848101266</v>
      </c>
      <c r="G60" s="86">
        <f t="shared" si="1"/>
        <v>127.65957446808511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30000</v>
      </c>
      <c r="F61" s="93" t="e">
        <f t="shared" si="0"/>
        <v>#VALUE!</v>
      </c>
      <c r="G61" s="86">
        <f t="shared" si="1"/>
        <v>124.48132780082987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2000</v>
      </c>
      <c r="F69" s="7" t="e">
        <f t="shared" si="0"/>
        <v>#VALUE!</v>
      </c>
      <c r="G69" s="86">
        <f t="shared" si="1"/>
        <v>12.048192771084338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8.9285714285714288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144.92753623188406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0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50000</v>
      </c>
      <c r="F149" s="93">
        <f t="shared" si="6"/>
        <v>65.78947368421052</v>
      </c>
      <c r="G149" s="94" t="e">
        <f t="shared" si="7"/>
        <v>#VALUE!</v>
      </c>
      <c r="H149" s="95">
        <f t="shared" si="8"/>
        <v>370.37037037037038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2700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17.419354838709676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9300</v>
      </c>
      <c r="F157" s="93" t="e">
        <f t="shared" si="6"/>
        <v>#VALUE!</v>
      </c>
      <c r="G157" s="94">
        <f t="shared" si="7"/>
        <v>66.906474820143885</v>
      </c>
      <c r="H157" s="88">
        <f t="shared" si="8"/>
        <v>88.571428571428569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6"/>
        <filter val="H-HC-2-0-H"/>
        <filter val="H-M-5"/>
        <filter val="H-ML-8"/>
        <filter val="H-ML-8-94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E61A-6998-49F1-9B65-894A301F86B1}">
  <sheetPr filterMode="1"/>
  <dimension ref="A1:H182"/>
  <sheetViews>
    <sheetView topLeftCell="A30" zoomScaleNormal="100" workbookViewId="0">
      <selection activeCell="F7" sqref="F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244</v>
      </c>
      <c r="C4" s="71" t="s">
        <v>7</v>
      </c>
      <c r="D4" s="65">
        <v>4</v>
      </c>
      <c r="E4" s="66">
        <f>B4*C4*D4</f>
        <v>1020</v>
      </c>
      <c r="F4" s="165">
        <f>G30+G35+G60+G61+G69+F94+G99+H115+H119+F149+H130+G169</f>
        <v>969.55164261909601</v>
      </c>
      <c r="G4" s="166"/>
      <c r="H4" s="167"/>
    </row>
    <row r="5" spans="1:8" ht="21" x14ac:dyDescent="0.35">
      <c r="A5" s="83">
        <v>2</v>
      </c>
      <c r="B5" s="67">
        <v>0</v>
      </c>
      <c r="C5" s="67">
        <v>7.5</v>
      </c>
      <c r="D5" s="68">
        <v>5</v>
      </c>
      <c r="E5" s="69">
        <f>B5*C5*D5</f>
        <v>0</v>
      </c>
    </row>
    <row r="6" spans="1:8" ht="21" x14ac:dyDescent="0.35">
      <c r="B6" s="117"/>
      <c r="C6" s="2"/>
      <c r="D6" s="3" t="s">
        <v>8</v>
      </c>
      <c r="E6" s="50">
        <f>SUBTOTAL(9,E4:E5)</f>
        <v>1020</v>
      </c>
      <c r="F6" s="98"/>
      <c r="G6" s="104">
        <f>F4-E6</f>
        <v>-50.448357380903985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30000</v>
      </c>
      <c r="F60" s="93">
        <f t="shared" si="0"/>
        <v>126.58227848101266</v>
      </c>
      <c r="G60" s="86">
        <f t="shared" si="1"/>
        <v>127.65957446808511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30000</v>
      </c>
      <c r="F61" s="93" t="e">
        <f t="shared" si="0"/>
        <v>#VALUE!</v>
      </c>
      <c r="G61" s="86">
        <f t="shared" si="1"/>
        <v>124.48132780082987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2000</v>
      </c>
      <c r="F69" s="7" t="e">
        <f t="shared" si="0"/>
        <v>#VALUE!</v>
      </c>
      <c r="G69" s="86">
        <f t="shared" si="1"/>
        <v>12.048192771084338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8.9285714285714288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144.92753623188406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0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9300</v>
      </c>
      <c r="F157" s="93" t="e">
        <f t="shared" si="6"/>
        <v>#VALUE!</v>
      </c>
      <c r="G157" s="94">
        <f t="shared" si="7"/>
        <v>66.906474820143885</v>
      </c>
      <c r="H157" s="88">
        <f t="shared" si="8"/>
        <v>88.571428571428569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11"/>
        <filter val="H-C-249-1"/>
        <filter val="H-CR-436-36"/>
        <filter val="H-CR-436-38"/>
        <filter val="H-HC-5"/>
        <filter val="H-M-3 ( Mesa)"/>
        <filter val="H-M-5"/>
        <filter val="H-MB-401T"/>
        <filter val="H-MB-501T"/>
        <filter val="H-ML-16"/>
        <filter val="H-ML-8"/>
        <filter val="L-C-7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5B84-BF9E-4ED6-9FF2-1DA575EBCFC3}">
  <sheetPr filterMode="1"/>
  <dimension ref="A1:H182"/>
  <sheetViews>
    <sheetView topLeftCell="A10" zoomScaleNormal="100" workbookViewId="0">
      <selection activeCell="E69" sqref="E6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226</v>
      </c>
      <c r="C4" s="71" t="s">
        <v>7</v>
      </c>
      <c r="D4" s="65">
        <v>5</v>
      </c>
      <c r="E4" s="66">
        <f>B4*C4*D4</f>
        <v>935</v>
      </c>
      <c r="F4" s="165">
        <f>H18+G51+G60+G61+G69+G89+F95+G99+H133+H135+F149+H157</f>
        <v>1206.6360763449518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1235</v>
      </c>
      <c r="F6" s="98"/>
      <c r="G6" s="104">
        <f>F4-E6</f>
        <v>-28.363923655048211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38000</v>
      </c>
      <c r="F60" s="93">
        <f t="shared" si="0"/>
        <v>160.33755274261603</v>
      </c>
      <c r="G60" s="86">
        <f t="shared" si="1"/>
        <v>161.70212765957447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70000</v>
      </c>
      <c r="F61" s="93" t="e">
        <f t="shared" si="0"/>
        <v>#VALUE!</v>
      </c>
      <c r="G61" s="86">
        <f t="shared" si="1"/>
        <v>290.4564315352697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10000</v>
      </c>
      <c r="F69" s="7" t="e">
        <f t="shared" si="0"/>
        <v>#VALUE!</v>
      </c>
      <c r="G69" s="86">
        <f t="shared" si="1"/>
        <v>60.24096385542169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32000</v>
      </c>
      <c r="F99" s="93">
        <f t="shared" si="3"/>
        <v>192.77108433734941</v>
      </c>
      <c r="G99" s="94">
        <f t="shared" si="4"/>
        <v>192.77108433734941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0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0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9300</v>
      </c>
      <c r="F157" s="93" t="e">
        <f t="shared" si="6"/>
        <v>#VALUE!</v>
      </c>
      <c r="G157" s="94">
        <f t="shared" si="7"/>
        <v>66.906474820143885</v>
      </c>
      <c r="H157" s="88">
        <f t="shared" si="8"/>
        <v>88.571428571428569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0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BML-122-10"/>
        <filter val="H-C5-8"/>
        <filter val="H-CR-436-36"/>
        <filter val="H-CR-436-38"/>
        <filter val="H-HC-5"/>
        <filter val="H-M-1"/>
        <filter val="H-M-3 ( Maq)"/>
        <filter val="H-M-5"/>
        <filter val="H-ML-18"/>
        <filter val="H-ML-2"/>
        <filter val="H-ML-8"/>
        <filter val="H-ML-9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9202-B120-4EB6-B652-4468A7C6B99B}">
  <sheetPr filterMode="1"/>
  <dimension ref="A1:H182"/>
  <sheetViews>
    <sheetView topLeftCell="A10" zoomScaleNormal="100" workbookViewId="0">
      <selection activeCell="J101" sqref="J101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226</v>
      </c>
      <c r="C4" s="71" t="s">
        <v>7</v>
      </c>
      <c r="D4" s="65">
        <v>5</v>
      </c>
      <c r="E4" s="66">
        <f>B4*C4*D4</f>
        <v>935</v>
      </c>
      <c r="F4" s="165">
        <f>H24+G60+H101+H109+H115+H134+F144+F149+G166</f>
        <v>1177.4037109275389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1235</v>
      </c>
      <c r="F6" s="98"/>
      <c r="G6" s="104">
        <f>F4-E6</f>
        <v>-57.596289072461104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25000</v>
      </c>
      <c r="F24" s="7" t="e">
        <f t="shared" si="0"/>
        <v>#VALUE!</v>
      </c>
      <c r="G24" s="74" t="e">
        <f t="shared" si="1"/>
        <v>#VALUE!</v>
      </c>
      <c r="H24" s="12">
        <f t="shared" si="2"/>
        <v>196.85039370078741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130000</v>
      </c>
      <c r="F60" s="93">
        <f t="shared" si="0"/>
        <v>548.52320675105489</v>
      </c>
      <c r="G60" s="86">
        <f t="shared" si="1"/>
        <v>553.19148936170211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1000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7.7519379844961236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23000</v>
      </c>
      <c r="F109" s="93">
        <f t="shared" si="3"/>
        <v>57.5</v>
      </c>
      <c r="G109" s="94" t="e">
        <f t="shared" si="4"/>
        <v>#VALUE!</v>
      </c>
      <c r="H109" s="95">
        <f t="shared" si="5"/>
        <v>153.33333333333334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8.9285714285714288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0</v>
      </c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7.4626865671641793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50000</v>
      </c>
      <c r="F144" s="93">
        <f t="shared" si="6"/>
        <v>90.909090909090907</v>
      </c>
      <c r="G144" s="94">
        <f t="shared" si="7"/>
        <v>166.66666666666666</v>
      </c>
      <c r="H144" s="95">
        <f t="shared" si="8"/>
        <v>310.55900621118013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6000</v>
      </c>
      <c r="F166" s="93">
        <f t="shared" si="6"/>
        <v>26.200873362445414</v>
      </c>
      <c r="G166" s="94">
        <f t="shared" si="7"/>
        <v>27.397260273972602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0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BML-B124-10"/>
        <filter val="H-CR-436-36"/>
        <filter val="H-MB-101N 10&quot;"/>
        <filter val="H-MB-301N"/>
        <filter val="H-MB-401T"/>
        <filter val="H-ML-19"/>
        <filter val="H-ML-7"/>
        <filter val="H-ML-8"/>
        <filter val="L-C-4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B4:C4" numberStoredAsText="1"/>
  </ignoredErrors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0F54-0132-402C-90F0-28ED23718190}">
  <sheetPr filterMode="1"/>
  <dimension ref="A1:H182"/>
  <sheetViews>
    <sheetView topLeftCell="A10" zoomScaleNormal="100" workbookViewId="0">
      <selection activeCell="B9" sqref="B9:D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243</v>
      </c>
      <c r="C4" s="71" t="s">
        <v>7</v>
      </c>
      <c r="D4" s="65">
        <v>5</v>
      </c>
      <c r="E4" s="66">
        <f>B4*C4*D4</f>
        <v>977.5</v>
      </c>
      <c r="F4" s="165">
        <f>G60+G97+H109+H123+H131+H132+H136+H136+H143+F149</f>
        <v>1277.1450059185386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1277.5</v>
      </c>
      <c r="F6" s="98"/>
      <c r="G6" s="104">
        <f>F4-E6</f>
        <v>-0.35499408146142741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102000</v>
      </c>
      <c r="F60" s="93">
        <f t="shared" si="0"/>
        <v>430.37974683544303</v>
      </c>
      <c r="G60" s="86">
        <f t="shared" si="1"/>
        <v>434.04255319148939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40000</v>
      </c>
      <c r="F97" s="93">
        <f t="shared" si="3"/>
        <v>236.68639053254438</v>
      </c>
      <c r="G97" s="94">
        <f t="shared" si="4"/>
        <v>196.07843137254903</v>
      </c>
      <c r="H97" s="95">
        <f t="shared" si="5"/>
        <v>229.88505747126436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11000</v>
      </c>
      <c r="F109" s="93">
        <f t="shared" si="3"/>
        <v>27.5</v>
      </c>
      <c r="G109" s="94" t="e">
        <f t="shared" si="4"/>
        <v>#VALUE!</v>
      </c>
      <c r="H109" s="95">
        <f t="shared" si="5"/>
        <v>73.333333333333329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25000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217.39130434782609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11100</v>
      </c>
      <c r="F132" s="7" t="e">
        <f t="shared" si="3"/>
        <v>#VALUE!</v>
      </c>
      <c r="G132" s="74" t="e">
        <f t="shared" si="4"/>
        <v>#VALUE!</v>
      </c>
      <c r="H132" s="12">
        <f t="shared" si="5"/>
        <v>68.944099378881987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0</v>
      </c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1000</v>
      </c>
      <c r="F136" s="7" t="e">
        <f t="shared" si="3"/>
        <v>#VALUE!</v>
      </c>
      <c r="G136" s="74" t="e">
        <f t="shared" si="4"/>
        <v>#VALUE!</v>
      </c>
      <c r="H136" s="12">
        <f t="shared" si="5"/>
        <v>7.2463768115942031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79.136690647482013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0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6"/>
        <filter val="H-M-4"/>
        <filter val="H-MB-301N"/>
        <filter val="H-ML-10"/>
        <filter val="H-ML-17"/>
        <filter val="H-ML-17-9"/>
        <filter val="H-ML-20"/>
        <filter val="H-ML-6"/>
        <filter val="H-ML-8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8381-69E7-42B0-9CB4-269492293DD0}">
  <sheetPr filterMode="1"/>
  <dimension ref="A1:H182"/>
  <sheetViews>
    <sheetView zoomScaleNormal="100" workbookViewId="0">
      <selection activeCell="C4" sqref="C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196</v>
      </c>
      <c r="C4" s="71" t="s">
        <v>7</v>
      </c>
      <c r="D4" s="65">
        <v>5</v>
      </c>
      <c r="E4" s="66">
        <f>B4*C4*D4</f>
        <v>1020</v>
      </c>
      <c r="F4" s="165">
        <f>G37+G60+H71+G89+F92+G97+H109+H114+H123+H126+H126+H133+H142+F149+H153+G169</f>
        <v>1253.2889518660538</v>
      </c>
      <c r="G4" s="166"/>
      <c r="H4" s="167"/>
    </row>
    <row r="5" spans="1:8" ht="21" x14ac:dyDescent="0.35">
      <c r="A5" s="83">
        <v>2</v>
      </c>
      <c r="B5" s="67">
        <v>9</v>
      </c>
      <c r="C5" s="67">
        <v>7.5</v>
      </c>
      <c r="D5" s="68">
        <v>5</v>
      </c>
      <c r="E5" s="69">
        <f>B5*C5*D5</f>
        <v>337.5</v>
      </c>
    </row>
    <row r="6" spans="1:8" ht="21" x14ac:dyDescent="0.35">
      <c r="B6" s="117"/>
      <c r="C6" s="2"/>
      <c r="D6" s="3" t="s">
        <v>8</v>
      </c>
      <c r="E6" s="50">
        <f>SUBTOTAL(9,E4:E5)</f>
        <v>1357.5</v>
      </c>
      <c r="F6" s="98"/>
      <c r="G6" s="104">
        <f>F4-E6</f>
        <v>-104.21104813394618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2400</v>
      </c>
      <c r="F37" s="7" t="e">
        <f t="shared" si="0"/>
        <v>#VALUE!</v>
      </c>
      <c r="G37" s="74">
        <f t="shared" si="1"/>
        <v>8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100000</v>
      </c>
      <c r="F60" s="93">
        <f t="shared" si="0"/>
        <v>421.94092827004221</v>
      </c>
      <c r="G60" s="86">
        <f t="shared" si="1"/>
        <v>425.531914893617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2000</v>
      </c>
      <c r="F71" s="93" t="e">
        <f t="shared" si="0"/>
        <v>#VALUE!</v>
      </c>
      <c r="G71" s="94" t="e">
        <f t="shared" si="1"/>
        <v>#VALUE!</v>
      </c>
      <c r="H71" s="95">
        <f t="shared" si="2"/>
        <v>14.814814814814815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72000</v>
      </c>
      <c r="F92" s="93">
        <f t="shared" si="3"/>
        <v>65.454545454545453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11000</v>
      </c>
      <c r="F109" s="93">
        <f t="shared" si="3"/>
        <v>27.5</v>
      </c>
      <c r="G109" s="94" t="e">
        <f t="shared" si="4"/>
        <v>#VALUE!</v>
      </c>
      <c r="H109" s="95">
        <f t="shared" si="5"/>
        <v>73.333333333333329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x14ac:dyDescent="0.3">
      <c r="A114" s="63" t="s">
        <v>124</v>
      </c>
      <c r="B114" s="7"/>
      <c r="C114" s="74"/>
      <c r="D114" s="12">
        <v>112</v>
      </c>
      <c r="E114" s="36">
        <v>700</v>
      </c>
      <c r="F114" s="93" t="e">
        <f t="shared" si="3"/>
        <v>#DIV/0!</v>
      </c>
      <c r="G114" s="94" t="e">
        <f t="shared" si="4"/>
        <v>#DIV/0!</v>
      </c>
      <c r="H114" s="95">
        <f t="shared" si="5"/>
        <v>6.25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600</v>
      </c>
      <c r="F123" s="7" t="e">
        <f t="shared" si="3"/>
        <v>#VALUE!</v>
      </c>
      <c r="G123" s="74" t="e">
        <f t="shared" si="4"/>
        <v>#VALUE!</v>
      </c>
      <c r="H123" s="12">
        <f t="shared" si="5"/>
        <v>5.2173913043478262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11000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67.073170731707322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11000</v>
      </c>
      <c r="F133" s="93">
        <f t="shared" si="3"/>
        <v>14.084507042253522</v>
      </c>
      <c r="G133" s="94" t="e">
        <f t="shared" si="4"/>
        <v>#VALUE!</v>
      </c>
      <c r="H133" s="95">
        <f t="shared" si="5"/>
        <v>76.92307692307692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11000</v>
      </c>
      <c r="F142" s="7" t="e">
        <f t="shared" si="6"/>
        <v>#VALUE!</v>
      </c>
      <c r="G142" s="74" t="e">
        <f t="shared" si="7"/>
        <v>#VALUE!</v>
      </c>
      <c r="H142" s="12">
        <f t="shared" si="8"/>
        <v>108.91089108910892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1000</v>
      </c>
      <c r="F153" s="7" t="e">
        <f t="shared" si="6"/>
        <v>#VALUE!</v>
      </c>
      <c r="G153" s="74" t="e">
        <f t="shared" si="7"/>
        <v>#VALUE!</v>
      </c>
      <c r="H153" s="12">
        <f t="shared" si="8"/>
        <v>7.4074074074074074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3-2"/>
        <filter val="H-CR-436-36"/>
        <filter val="H-HCB-106N-96"/>
        <filter val="H-M-1"/>
        <filter val="H-M-2 MAQ"/>
        <filter val="H-M-4"/>
        <filter val="H-MB-301N"/>
        <filter val="H-MB-401-N"/>
        <filter val="H-ML-10"/>
        <filter val="H-ML-12"/>
        <filter val="H-ML-18"/>
        <filter val="H-ML-5"/>
        <filter val="H-ML-8"/>
        <filter val="H-ML-8-9"/>
        <filter val="L-C-7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B4" numberStoredAsText="1"/>
  </ignoredErrors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31BF-5BA9-4ED0-9078-15C050BEEFF6}">
  <sheetPr filterMode="1"/>
  <dimension ref="A1:H182"/>
  <sheetViews>
    <sheetView topLeftCell="A8" zoomScaleNormal="100" workbookViewId="0">
      <selection activeCell="F5" sqref="F5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239</v>
      </c>
      <c r="C4" s="71" t="s">
        <v>7</v>
      </c>
      <c r="D4" s="65">
        <v>5</v>
      </c>
      <c r="E4" s="66">
        <f>B4*C4*D4</f>
        <v>1402.5</v>
      </c>
      <c r="F4" s="165">
        <f>G60+G65+F67+G89+G97+H123+H126+F145+F149</f>
        <v>1568.6301068508601</v>
      </c>
      <c r="G4" s="166"/>
      <c r="H4" s="167"/>
    </row>
    <row r="5" spans="1:8" ht="21" x14ac:dyDescent="0.35">
      <c r="A5" s="83">
        <v>2</v>
      </c>
      <c r="B5" s="67">
        <v>7</v>
      </c>
      <c r="C5" s="67">
        <v>7.5</v>
      </c>
      <c r="D5" s="68">
        <v>5</v>
      </c>
      <c r="E5" s="69">
        <f>B5*C5*D5</f>
        <v>262.5</v>
      </c>
    </row>
    <row r="6" spans="1:8" ht="21" x14ac:dyDescent="0.35">
      <c r="B6" s="117"/>
      <c r="C6" s="2"/>
      <c r="D6" s="3" t="s">
        <v>8</v>
      </c>
      <c r="E6" s="50">
        <f>SUBTOTAL(9,E4:E5)</f>
        <v>1665</v>
      </c>
      <c r="F6" s="98"/>
      <c r="G6" s="104">
        <f>F4-E6</f>
        <v>-96.369893149139898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139500</v>
      </c>
      <c r="F60" s="93">
        <f t="shared" si="0"/>
        <v>588.60759493670889</v>
      </c>
      <c r="G60" s="86">
        <f t="shared" si="1"/>
        <v>593.61702127659578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30000</v>
      </c>
      <c r="F67" s="7">
        <f t="shared" si="0"/>
        <v>12</v>
      </c>
      <c r="G67" s="74" t="e">
        <f t="shared" si="1"/>
        <v>#DIV/0!</v>
      </c>
      <c r="H67" s="12" t="e">
        <f t="shared" si="2"/>
        <v>#VALUE!</v>
      </c>
    </row>
    <row r="68" spans="1:8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11000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67.073170731707322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20000</v>
      </c>
      <c r="F133" s="93">
        <f t="shared" si="3"/>
        <v>25.608194622279129</v>
      </c>
      <c r="G133" s="94" t="e">
        <f t="shared" si="4"/>
        <v>#VALUE!</v>
      </c>
      <c r="H133" s="95">
        <f t="shared" si="5"/>
        <v>139.86013986013987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x14ac:dyDescent="0.3">
      <c r="A145" s="63" t="s">
        <v>155</v>
      </c>
      <c r="B145" s="7">
        <v>600</v>
      </c>
      <c r="C145" s="74"/>
      <c r="D145" s="12">
        <v>161</v>
      </c>
      <c r="E145" s="36">
        <v>50000</v>
      </c>
      <c r="F145" s="93">
        <f t="shared" si="6"/>
        <v>83.333333333333329</v>
      </c>
      <c r="G145" s="94" t="e">
        <f t="shared" si="7"/>
        <v>#DIV/0!</v>
      </c>
      <c r="H145" s="95">
        <f t="shared" si="8"/>
        <v>310.55900621118013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6"/>
        <filter val="H-HC-2-0-H"/>
        <filter val="H-HC-3"/>
        <filter val="H-M-1"/>
        <filter val="H-M-4"/>
        <filter val="H-ML-10"/>
        <filter val="H-ML-12"/>
        <filter val="H-ML-7-5"/>
        <filter val="H-ML-8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009C-82FE-4875-A553-D7B4FFF0CE3D}">
  <sheetPr filterMode="1"/>
  <dimension ref="A1:H182"/>
  <sheetViews>
    <sheetView topLeftCell="A9" zoomScaleNormal="100" workbookViewId="0">
      <selection activeCell="A10" sqref="A10:H182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239</v>
      </c>
      <c r="C4" s="71" t="s">
        <v>7</v>
      </c>
      <c r="D4" s="65">
        <v>5</v>
      </c>
      <c r="E4" s="66">
        <f>B4*C4*D4</f>
        <v>1402.5</v>
      </c>
      <c r="F4" s="165">
        <f>G60+G65+G89+F92+G97+H125+H126+F149+G159+G166+G168</f>
        <v>1577.6756230639696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1627.5</v>
      </c>
      <c r="F6" s="98"/>
      <c r="G6" s="104">
        <f>F4-E6</f>
        <v>-49.824376936030376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152400</v>
      </c>
      <c r="F60" s="93">
        <f t="shared" si="0"/>
        <v>643.03797468354435</v>
      </c>
      <c r="G60" s="86">
        <f t="shared" si="1"/>
        <v>648.51063829787233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100000</v>
      </c>
      <c r="F92" s="93">
        <f t="shared" si="3"/>
        <v>90.909090909090907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8400</v>
      </c>
      <c r="F125" s="7" t="e">
        <f t="shared" si="3"/>
        <v>#VALUE!</v>
      </c>
      <c r="G125" s="74" t="e">
        <f t="shared" si="4"/>
        <v>#VALUE!</v>
      </c>
      <c r="H125" s="12">
        <f t="shared" si="5"/>
        <v>57.142857142857146</v>
      </c>
    </row>
    <row r="126" spans="1:8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11000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67.073170731707322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20000</v>
      </c>
      <c r="F133" s="93">
        <f t="shared" si="3"/>
        <v>25.608194622279129</v>
      </c>
      <c r="G133" s="94" t="e">
        <f t="shared" si="4"/>
        <v>#VALUE!</v>
      </c>
      <c r="H133" s="95">
        <f t="shared" si="5"/>
        <v>139.86013986013987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12000</v>
      </c>
      <c r="F159" s="7" t="e">
        <f t="shared" si="6"/>
        <v>#VALUE!</v>
      </c>
      <c r="G159" s="74">
        <f t="shared" si="7"/>
        <v>58.823529411764703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1100</v>
      </c>
      <c r="F168" s="93" t="e">
        <f t="shared" si="6"/>
        <v>#VALUE!</v>
      </c>
      <c r="G168" s="94">
        <f t="shared" si="7"/>
        <v>7.333333333333333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6"/>
        <filter val="H-HC-2-0-H"/>
        <filter val="H-M-1"/>
        <filter val="H-M-2 MAQ"/>
        <filter val="H-M-3 ( Maq)"/>
        <filter val="H-M-4"/>
        <filter val="H-ML-11"/>
        <filter val="H-ML-12"/>
        <filter val="H-ML-8"/>
        <filter val="L-C-1"/>
        <filter val="L-C-4"/>
        <filter val="L-C-6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B4:C4" numberStoredAsText="1"/>
  </ignoredErrors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17B9-7C08-443F-BE84-AB6F917ABD3F}">
  <sheetPr filterMode="1"/>
  <dimension ref="A1:H182"/>
  <sheetViews>
    <sheetView zoomScaleNormal="100" workbookViewId="0">
      <selection activeCell="C6" sqref="C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239</v>
      </c>
      <c r="C4" s="71" t="s">
        <v>7</v>
      </c>
      <c r="D4" s="65">
        <v>5</v>
      </c>
      <c r="E4" s="66">
        <f>B4*C4*D4</f>
        <v>1402.5</v>
      </c>
      <c r="F4" s="165">
        <f>G31+G42+G60+G65+G89+G97+H112+H120+H123+H125+H141+H142+F144+F149+H158+G166+G167+G168</f>
        <v>1592.3279387668886</v>
      </c>
      <c r="G4" s="166"/>
      <c r="H4" s="167"/>
    </row>
    <row r="5" spans="1:8" ht="21" x14ac:dyDescent="0.35">
      <c r="A5" s="83">
        <v>2</v>
      </c>
      <c r="B5" s="67">
        <v>5</v>
      </c>
      <c r="C5" s="67">
        <v>7.5</v>
      </c>
      <c r="D5" s="68">
        <v>5</v>
      </c>
      <c r="E5" s="69">
        <f>B5*C5*D5</f>
        <v>187.5</v>
      </c>
    </row>
    <row r="6" spans="1:8" ht="21" x14ac:dyDescent="0.35">
      <c r="B6" s="117"/>
      <c r="C6" s="2"/>
      <c r="D6" s="3" t="s">
        <v>8</v>
      </c>
      <c r="E6" s="50">
        <f>SUBTOTAL(9,E4:E5)</f>
        <v>1590</v>
      </c>
      <c r="F6" s="98"/>
      <c r="G6" s="104">
        <f>F4-E6</f>
        <v>2.3279387668885647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11000</v>
      </c>
      <c r="F31" s="7">
        <f t="shared" si="0"/>
        <v>35.830618892508141</v>
      </c>
      <c r="G31" s="74">
        <f t="shared" si="1"/>
        <v>40.892193308550183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2000</v>
      </c>
      <c r="F42" s="93">
        <f t="shared" si="0"/>
        <v>9.9502487562189046</v>
      </c>
      <c r="G42" s="94">
        <f t="shared" si="1"/>
        <v>9.9009900990099009</v>
      </c>
      <c r="H42" s="95">
        <f t="shared" si="2"/>
        <v>11.904761904761905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116200</v>
      </c>
      <c r="F60" s="93">
        <f t="shared" si="0"/>
        <v>490.29535864978902</v>
      </c>
      <c r="G60" s="86">
        <f t="shared" si="1"/>
        <v>494.468085106383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42400</v>
      </c>
      <c r="F65" s="93" t="e">
        <f t="shared" si="0"/>
        <v>#VALUE!</v>
      </c>
      <c r="G65" s="94">
        <f t="shared" si="1"/>
        <v>424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3800</v>
      </c>
      <c r="F89" s="93">
        <f t="shared" si="3"/>
        <v>14.84375</v>
      </c>
      <c r="G89" s="94">
        <f t="shared" si="4"/>
        <v>16.593886462882097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7.6335877862595423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1000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8.4033613445378155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3200</v>
      </c>
      <c r="F123" s="7" t="e">
        <f t="shared" si="3"/>
        <v>#VALUE!</v>
      </c>
      <c r="G123" s="74" t="e">
        <f t="shared" si="4"/>
        <v>#VALUE!</v>
      </c>
      <c r="H123" s="12">
        <f t="shared" si="5"/>
        <v>27.826086956521738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11000</v>
      </c>
      <c r="F125" s="7" t="e">
        <f t="shared" si="3"/>
        <v>#VALUE!</v>
      </c>
      <c r="G125" s="74" t="e">
        <f t="shared" si="4"/>
        <v>#VALUE!</v>
      </c>
      <c r="H125" s="12">
        <f t="shared" si="5"/>
        <v>74.829931972789112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20000</v>
      </c>
      <c r="F133" s="93">
        <f t="shared" si="3"/>
        <v>25.608194622279129</v>
      </c>
      <c r="G133" s="94" t="e">
        <f t="shared" si="4"/>
        <v>#VALUE!</v>
      </c>
      <c r="H133" s="95">
        <f t="shared" si="5"/>
        <v>139.86013986013987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900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6.9767441860465116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900</v>
      </c>
      <c r="F142" s="7" t="e">
        <f t="shared" si="6"/>
        <v>#VALUE!</v>
      </c>
      <c r="G142" s="74" t="e">
        <f t="shared" si="7"/>
        <v>#VALUE!</v>
      </c>
      <c r="H142" s="12">
        <f t="shared" si="8"/>
        <v>8.9108910891089117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46000</v>
      </c>
      <c r="F144" s="93">
        <f t="shared" si="6"/>
        <v>83.63636363636364</v>
      </c>
      <c r="G144" s="94">
        <f t="shared" si="7"/>
        <v>153.33333333333334</v>
      </c>
      <c r="H144" s="95">
        <f t="shared" si="8"/>
        <v>285.71428571428572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155600</v>
      </c>
      <c r="F149" s="93">
        <f t="shared" si="6"/>
        <v>204.73684210526315</v>
      </c>
      <c r="G149" s="94" t="e">
        <f t="shared" si="7"/>
        <v>#VALUE!</v>
      </c>
      <c r="H149" s="95">
        <f t="shared" si="8"/>
        <v>1152.5925925925926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2000</v>
      </c>
      <c r="F166" s="93">
        <f t="shared" si="6"/>
        <v>8.7336244541484724</v>
      </c>
      <c r="G166" s="94">
        <f t="shared" si="7"/>
        <v>9.1324200913242013</v>
      </c>
      <c r="H166" s="95" t="e">
        <f t="shared" si="8"/>
        <v>#VALUE!</v>
      </c>
    </row>
    <row r="167" spans="1:8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1200</v>
      </c>
      <c r="F168" s="93" t="e">
        <f t="shared" si="6"/>
        <v>#VALUE!</v>
      </c>
      <c r="G168" s="94">
        <f t="shared" si="7"/>
        <v>8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112"/>
        <filter val="H-C4-4"/>
        <filter val="H-CR-436-36"/>
        <filter val="H-HC-2-0-H"/>
        <filter val="H-M-1"/>
        <filter val="H-M-4"/>
        <filter val="H-MB-306N-A"/>
        <filter val="H-MB-506N-A"/>
        <filter val="H-ML-10"/>
        <filter val="H-ML-11"/>
        <filter val="H-ML-4"/>
        <filter val="H-ML-5"/>
        <filter val="H-ML-7"/>
        <filter val="H-ML-8"/>
        <filter val="H-ML-9-5"/>
        <filter val="L-C-4"/>
        <filter val="L-C-5"/>
        <filter val="L-C-6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C9C2-1297-458D-83FD-FF0218E69F4E}">
  <sheetPr filterMode="1"/>
  <dimension ref="A1:H182"/>
  <sheetViews>
    <sheetView topLeftCell="A34" zoomScaleNormal="100" workbookViewId="0">
      <selection activeCell="B157" sqref="B15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241</v>
      </c>
      <c r="C4" s="71" t="s">
        <v>7</v>
      </c>
      <c r="D4" s="65">
        <v>5</v>
      </c>
      <c r="E4" s="66">
        <f>B4*C4*D4</f>
        <v>1360</v>
      </c>
      <c r="F4" s="165">
        <f>G34+G39+G60+G63+G65+G89+G97+H101+H112+H116+H123+F144+F149+H157+H167</f>
        <v>1732.3867527287025</v>
      </c>
      <c r="G4" s="166"/>
      <c r="H4" s="167"/>
    </row>
    <row r="5" spans="1:8" ht="21" x14ac:dyDescent="0.35">
      <c r="A5" s="83">
        <v>2</v>
      </c>
      <c r="B5" s="67">
        <v>5</v>
      </c>
      <c r="C5" s="67">
        <v>7.5</v>
      </c>
      <c r="D5" s="68">
        <v>5</v>
      </c>
      <c r="E5" s="69">
        <f>B5*C5*D5</f>
        <v>187.5</v>
      </c>
    </row>
    <row r="6" spans="1:8" ht="21" x14ac:dyDescent="0.35">
      <c r="B6" s="117"/>
      <c r="C6" s="2"/>
      <c r="D6" s="3" t="s">
        <v>8</v>
      </c>
      <c r="E6" s="50">
        <f>SUBTOTAL(9,E4:E5)</f>
        <v>1547.5</v>
      </c>
      <c r="F6" s="98"/>
      <c r="G6" s="104">
        <f>F4-E6</f>
        <v>184.8867527287025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6000</v>
      </c>
      <c r="F34" s="7">
        <f t="shared" si="0"/>
        <v>15.151515151515152</v>
      </c>
      <c r="G34" s="74">
        <f t="shared" si="1"/>
        <v>18.292682926829269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22">
        <v>500</v>
      </c>
      <c r="F39" s="93" t="e">
        <f t="shared" si="0"/>
        <v>#DIV/0!</v>
      </c>
      <c r="G39" s="94">
        <f t="shared" si="1"/>
        <v>2.7322404371584699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103200</v>
      </c>
      <c r="F60" s="93">
        <f t="shared" si="0"/>
        <v>435.44303797468353</v>
      </c>
      <c r="G60" s="86">
        <f t="shared" si="1"/>
        <v>439.14893617021278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1000</v>
      </c>
      <c r="F63" s="7" t="e">
        <f t="shared" si="0"/>
        <v>#VALUE!</v>
      </c>
      <c r="G63" s="86">
        <f t="shared" si="1"/>
        <v>4.0816326530612246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46000</v>
      </c>
      <c r="F65" s="93" t="e">
        <f t="shared" si="0"/>
        <v>#VALUE!</v>
      </c>
      <c r="G65" s="94">
        <f t="shared" si="1"/>
        <v>460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3000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22.900763358778626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20000</v>
      </c>
      <c r="F133" s="93">
        <f t="shared" si="3"/>
        <v>25.608194622279129</v>
      </c>
      <c r="G133" s="94" t="e">
        <f t="shared" si="4"/>
        <v>#VALUE!</v>
      </c>
      <c r="H133" s="95">
        <f t="shared" si="5"/>
        <v>139.86013986013987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50000</v>
      </c>
      <c r="F144" s="93">
        <f t="shared" si="6"/>
        <v>90.909090909090907</v>
      </c>
      <c r="G144" s="94">
        <f t="shared" si="7"/>
        <v>166.66666666666666</v>
      </c>
      <c r="H144" s="95">
        <f t="shared" si="8"/>
        <v>310.55900621118013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20000</v>
      </c>
      <c r="F157" s="93" t="e">
        <f t="shared" si="6"/>
        <v>#VALUE!</v>
      </c>
      <c r="G157" s="94">
        <f t="shared" si="7"/>
        <v>143.88489208633092</v>
      </c>
      <c r="H157" s="88">
        <f t="shared" si="8"/>
        <v>190.47619047619048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2-2"/>
        <filter val="H-C4-1"/>
        <filter val="H-CR-436-36"/>
        <filter val="H-HC-2"/>
        <filter val="H-HC-2-0-H"/>
        <filter val="H-M-1"/>
        <filter val="H-M-4"/>
        <filter val="H-MB-101N 10&quot;"/>
        <filter val="H-MB-306N-A"/>
        <filter val="H-MB-406N-A"/>
        <filter val="H-ML-10"/>
        <filter val="H-ML-7"/>
        <filter val="H-ML-8"/>
        <filter val="H-ML-9"/>
        <filter val="L-C-5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B887-98D3-47F0-8EA9-947D6F454120}">
  <sheetPr filterMode="1"/>
  <dimension ref="A1:H182"/>
  <sheetViews>
    <sheetView topLeftCell="A7" zoomScaleNormal="100" workbookViewId="0">
      <selection activeCell="E8" sqref="E8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242</v>
      </c>
      <c r="C4" s="71" t="s">
        <v>7</v>
      </c>
      <c r="D4" s="65">
        <v>0</v>
      </c>
      <c r="E4" s="66">
        <f>B4*C4*D4</f>
        <v>0</v>
      </c>
      <c r="F4" s="165">
        <f>G33+G38+G60+G65+H77+G89+H104+H119+H126+H141+H142+H144+F149+G166</f>
        <v>0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0</v>
      </c>
      <c r="E5" s="69">
        <f>B5*C5*D5</f>
        <v>0</v>
      </c>
    </row>
    <row r="6" spans="1:8" ht="21" x14ac:dyDescent="0.35">
      <c r="B6" s="117"/>
      <c r="C6" s="2"/>
      <c r="D6" s="3" t="s">
        <v>8</v>
      </c>
      <c r="E6" s="50">
        <f>SUBTOTAL(9,E4:E5)</f>
        <v>0</v>
      </c>
      <c r="F6" s="98"/>
      <c r="G6" s="104">
        <f>F4-E6</f>
        <v>0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0</v>
      </c>
      <c r="F60" s="93">
        <f t="shared" si="0"/>
        <v>0</v>
      </c>
      <c r="G60" s="86">
        <f t="shared" si="1"/>
        <v>0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83.969465648854964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20000</v>
      </c>
      <c r="F133" s="93">
        <f t="shared" si="3"/>
        <v>25.608194622279129</v>
      </c>
      <c r="G133" s="94" t="e">
        <f t="shared" si="4"/>
        <v>#VALUE!</v>
      </c>
      <c r="H133" s="95">
        <f t="shared" si="5"/>
        <v>139.86013986013987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500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625</v>
      </c>
      <c r="C149" s="74" t="s">
        <v>24</v>
      </c>
      <c r="D149" s="12">
        <v>135</v>
      </c>
      <c r="E149" s="36">
        <v>0</v>
      </c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2-2"/>
        <filter val="H-C4-1"/>
        <filter val="H-CR-436-36"/>
        <filter val="H-HC-2"/>
        <filter val="H-HC-2-0-H"/>
        <filter val="H-M-1"/>
        <filter val="H-M-4"/>
        <filter val="H-MB-101N 10&quot;"/>
        <filter val="H-MB-306N-A"/>
        <filter val="H-ML-10"/>
        <filter val="H-ML-7"/>
        <filter val="H-ML-8"/>
        <filter val="H-ML-9"/>
        <filter val="L-C-5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7F3D-F2F3-44CC-B669-53B1F9145F98}">
  <sheetPr filterMode="1"/>
  <dimension ref="A1:H182"/>
  <sheetViews>
    <sheetView topLeftCell="A10" zoomScale="90" zoomScaleNormal="90" workbookViewId="0">
      <selection activeCell="J5" sqref="J5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242</v>
      </c>
      <c r="C4" s="71" t="s">
        <v>7</v>
      </c>
      <c r="D4" s="65">
        <v>5</v>
      </c>
      <c r="E4" s="66">
        <f>B4*C4*D4</f>
        <v>1232.5</v>
      </c>
      <c r="F4" s="165">
        <f>G33+G38+G60+G65+H77+G89+H104+H119+H126+H141+H142+H144+F149+G166</f>
        <v>1475.7867423145747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1457.5</v>
      </c>
      <c r="F6" s="98"/>
      <c r="G6" s="104">
        <f>F4-E6</f>
        <v>18.286742314574667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15000</v>
      </c>
      <c r="F33" s="93">
        <f t="shared" si="0"/>
        <v>50.847457627118644</v>
      </c>
      <c r="G33" s="86">
        <f t="shared" si="1"/>
        <v>45.59270516717325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4000</v>
      </c>
      <c r="F38" s="7">
        <f t="shared" si="0"/>
        <v>20.833333333333332</v>
      </c>
      <c r="G38" s="74">
        <f t="shared" si="1"/>
        <v>21.857923497267759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f>30000+51400+8700</f>
        <v>90100</v>
      </c>
      <c r="F60" s="93">
        <f t="shared" si="0"/>
        <v>380.16877637130801</v>
      </c>
      <c r="G60" s="86">
        <f t="shared" si="1"/>
        <v>383.40425531914894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42400</v>
      </c>
      <c r="F65" s="93" t="e">
        <f t="shared" si="0"/>
        <v>#VALUE!</v>
      </c>
      <c r="G65" s="94">
        <f t="shared" si="1"/>
        <v>424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1000</v>
      </c>
      <c r="F77" s="7" t="e">
        <f t="shared" si="3"/>
        <v>#VALUE!</v>
      </c>
      <c r="G77" s="74" t="e">
        <f t="shared" si="4"/>
        <v>#VALUE!</v>
      </c>
      <c r="H77" s="12">
        <f t="shared" si="5"/>
        <v>6.2111801242236027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x14ac:dyDescent="0.3">
      <c r="A104" s="63" t="s">
        <v>113</v>
      </c>
      <c r="B104" s="7"/>
      <c r="C104" s="74"/>
      <c r="D104" s="12">
        <v>156</v>
      </c>
      <c r="E104" s="22">
        <v>1000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6.4102564102564106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83.969465648854964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11000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67.073170731707322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20000</v>
      </c>
      <c r="F133" s="93">
        <f t="shared" si="3"/>
        <v>25.608194622279129</v>
      </c>
      <c r="G133" s="94" t="e">
        <f t="shared" si="4"/>
        <v>#VALUE!</v>
      </c>
      <c r="H133" s="95">
        <f t="shared" si="5"/>
        <v>139.86013986013987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11000</v>
      </c>
      <c r="F142" s="7" t="e">
        <f t="shared" si="6"/>
        <v>#VALUE!</v>
      </c>
      <c r="G142" s="74" t="e">
        <f t="shared" si="7"/>
        <v>#VALUE!</v>
      </c>
      <c r="H142" s="12">
        <f t="shared" si="8"/>
        <v>108.91089108910892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500</v>
      </c>
      <c r="C144" s="74">
        <v>300</v>
      </c>
      <c r="D144" s="12">
        <v>161</v>
      </c>
      <c r="E144" s="36">
        <v>10000</v>
      </c>
      <c r="F144" s="93">
        <f t="shared" si="6"/>
        <v>20</v>
      </c>
      <c r="G144" s="94">
        <f t="shared" si="7"/>
        <v>33.333333333333336</v>
      </c>
      <c r="H144" s="95">
        <f t="shared" si="8"/>
        <v>62.111801242236027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625</v>
      </c>
      <c r="C149" s="74" t="s">
        <v>24</v>
      </c>
      <c r="D149" s="12">
        <v>135</v>
      </c>
      <c r="E149" s="36">
        <v>100000</v>
      </c>
      <c r="F149" s="93">
        <f t="shared" si="6"/>
        <v>160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2000</v>
      </c>
      <c r="F166" s="93">
        <f t="shared" si="6"/>
        <v>8.7336244541484724</v>
      </c>
      <c r="G166" s="94">
        <f t="shared" si="7"/>
        <v>9.1324200913242013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22"/>
        <filter val="H-C-4"/>
        <filter val="H-CR-436-36"/>
        <filter val="H-HC-2-0-H"/>
        <filter val="H-HCL-7-96"/>
        <filter val="H-M-1"/>
        <filter val="H-MB-2"/>
        <filter val="H-MB-501T"/>
        <filter val="H-ML-12"/>
        <filter val="H-ML-4"/>
        <filter val="H-ML-5"/>
        <filter val="H-ML-7"/>
        <filter val="H-ML-8"/>
        <filter val="L-C-4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DA56-B530-4442-86B0-1C19200FD7EE}">
  <sheetPr filterMode="1"/>
  <dimension ref="A1:M182"/>
  <sheetViews>
    <sheetView zoomScale="90" zoomScaleNormal="90" workbookViewId="0">
      <selection activeCell="E4" sqref="E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13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3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3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13" ht="21" x14ac:dyDescent="0.3">
      <c r="A4" s="82">
        <v>1</v>
      </c>
      <c r="B4" s="71" t="s">
        <v>240</v>
      </c>
      <c r="C4" s="71" t="s">
        <v>7</v>
      </c>
      <c r="D4" s="65">
        <v>5</v>
      </c>
      <c r="E4" s="66">
        <f>B4*C4*D4</f>
        <v>1317.5</v>
      </c>
      <c r="F4" s="165">
        <f>G38+G39+G42+G61+G65+G69+G97+H100+H109+H128+H142+F149+H157+F163+F165</f>
        <v>1564.6942933927253</v>
      </c>
      <c r="G4" s="166"/>
      <c r="H4" s="167"/>
      <c r="K4">
        <f>5*8.5</f>
        <v>42.5</v>
      </c>
      <c r="L4">
        <v>2</v>
      </c>
      <c r="M4">
        <f>K4*L4</f>
        <v>85</v>
      </c>
    </row>
    <row r="5" spans="1:13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  <c r="K5">
        <f>5*7.5</f>
        <v>37.5</v>
      </c>
      <c r="L5">
        <v>2</v>
      </c>
      <c r="M5">
        <f>L5*K5</f>
        <v>75</v>
      </c>
    </row>
    <row r="6" spans="1:13" ht="21" x14ac:dyDescent="0.35">
      <c r="B6" s="117"/>
      <c r="C6" s="2"/>
      <c r="D6" s="3" t="s">
        <v>8</v>
      </c>
      <c r="E6" s="50">
        <f>SUBTOTAL(9,E4:E5)</f>
        <v>1542.5</v>
      </c>
      <c r="F6" s="98"/>
      <c r="G6" s="104">
        <f>F4-E6</f>
        <v>22.194293392725285</v>
      </c>
      <c r="H6" s="70" t="s">
        <v>9</v>
      </c>
    </row>
    <row r="7" spans="1:13" ht="21" x14ac:dyDescent="0.35">
      <c r="B7" s="117"/>
      <c r="C7" s="2"/>
      <c r="D7" s="3"/>
      <c r="E7" s="54"/>
      <c r="F7" s="98"/>
      <c r="G7" s="118"/>
      <c r="H7" s="119"/>
    </row>
    <row r="8" spans="1:13" ht="21" x14ac:dyDescent="0.35">
      <c r="C8" s="2"/>
      <c r="D8" s="2"/>
      <c r="E8" s="54"/>
      <c r="F8" s="98"/>
      <c r="G8" s="99"/>
    </row>
    <row r="9" spans="1:13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3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3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3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3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3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3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3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12000</v>
      </c>
      <c r="F33" s="93">
        <f t="shared" si="0"/>
        <v>40.677966101694913</v>
      </c>
      <c r="G33" s="86">
        <f t="shared" si="1"/>
        <v>36.474164133738604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2000</v>
      </c>
      <c r="F38" s="7">
        <f t="shared" si="0"/>
        <v>10.416666666666666</v>
      </c>
      <c r="G38" s="74">
        <f t="shared" si="1"/>
        <v>10.928961748633879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0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0</v>
      </c>
      <c r="F60" s="93">
        <f t="shared" si="0"/>
        <v>0</v>
      </c>
      <c r="G60" s="86">
        <f t="shared" si="1"/>
        <v>0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44000</v>
      </c>
      <c r="F61" s="93" t="e">
        <f t="shared" si="0"/>
        <v>#VALUE!</v>
      </c>
      <c r="G61" s="86">
        <f t="shared" si="1"/>
        <v>182.57261410788382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10000</v>
      </c>
      <c r="F69" s="7" t="e">
        <f t="shared" si="0"/>
        <v>#VALUE!</v>
      </c>
      <c r="G69" s="86">
        <f t="shared" si="1"/>
        <v>60.24096385542169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10600</v>
      </c>
      <c r="F97" s="93">
        <f t="shared" si="3"/>
        <v>62.721893491124263</v>
      </c>
      <c r="G97" s="94">
        <f t="shared" si="4"/>
        <v>51.96078431372549</v>
      </c>
      <c r="H97" s="95">
        <f t="shared" si="5"/>
        <v>60.919540229885058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600</v>
      </c>
      <c r="F100" s="93" t="e">
        <f t="shared" si="3"/>
        <v>#VALUE!</v>
      </c>
      <c r="G100" s="94">
        <f t="shared" si="4"/>
        <v>4.5454545454545459</v>
      </c>
      <c r="H100" s="95">
        <f t="shared" si="5"/>
        <v>5.0420168067226889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1000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6.4102564102564106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11000</v>
      </c>
      <c r="F109" s="93">
        <f t="shared" si="3"/>
        <v>27.5</v>
      </c>
      <c r="G109" s="94" t="e">
        <f t="shared" si="4"/>
        <v>#VALUE!</v>
      </c>
      <c r="H109" s="95">
        <f t="shared" si="5"/>
        <v>73.333333333333329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83.969465648854964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9200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77.966101694915253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f>11000*1.02</f>
        <v>11220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68.41463414634147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2000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19.23076923076923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11000</v>
      </c>
      <c r="F133" s="93">
        <f t="shared" si="3"/>
        <v>14.084507042253522</v>
      </c>
      <c r="G133" s="94" t="e">
        <f t="shared" si="4"/>
        <v>#VALUE!</v>
      </c>
      <c r="H133" s="95">
        <f t="shared" si="5"/>
        <v>76.92307692307692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4000</v>
      </c>
      <c r="F142" s="7" t="e">
        <f t="shared" si="6"/>
        <v>#VALUE!</v>
      </c>
      <c r="G142" s="74" t="e">
        <f t="shared" si="7"/>
        <v>#VALUE!</v>
      </c>
      <c r="H142" s="12">
        <f t="shared" si="8"/>
        <v>39.603960396039604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500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625</v>
      </c>
      <c r="C149" s="74" t="s">
        <v>24</v>
      </c>
      <c r="D149" s="12">
        <v>135</v>
      </c>
      <c r="E149" s="64">
        <v>100000</v>
      </c>
      <c r="F149" s="93">
        <f t="shared" si="6"/>
        <v>160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31000</v>
      </c>
      <c r="F157" s="93" t="e">
        <f t="shared" si="6"/>
        <v>#VALUE!</v>
      </c>
      <c r="G157" s="94">
        <f t="shared" si="7"/>
        <v>223.02158273381295</v>
      </c>
      <c r="H157" s="88">
        <f t="shared" si="8"/>
        <v>295.23809523809524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x14ac:dyDescent="0.3">
      <c r="A163" s="63" t="s">
        <v>173</v>
      </c>
      <c r="B163" s="7">
        <v>840</v>
      </c>
      <c r="C163" s="74"/>
      <c r="D163" s="12"/>
      <c r="E163" s="64">
        <v>81000</v>
      </c>
      <c r="F163" s="93">
        <f t="shared" si="6"/>
        <v>96.428571428571431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64">
        <v>100000</v>
      </c>
      <c r="F165" s="93">
        <f t="shared" si="6"/>
        <v>43.478260869565219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4"/>
        <filter val="H-C4-1"/>
        <filter val="H-C4-4"/>
        <filter val="H-CR-436-38"/>
        <filter val="H-HC-2-0-H"/>
        <filter val="H-HC-5"/>
        <filter val="H-M-4"/>
        <filter val="H-MB-10"/>
        <filter val="H-MB-301N"/>
        <filter val="H-ML-14"/>
        <filter val="H-ML-5"/>
        <filter val="H-ML-8"/>
        <filter val="H-ML-9"/>
        <filter val="L-C-2 MAQ"/>
        <filter val="L-C-3  MAQ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9DF7-7C54-4B48-A1D8-0F909AED2F18}">
  <sheetPr filterMode="1"/>
  <dimension ref="A1:H182"/>
  <sheetViews>
    <sheetView topLeftCell="A7" zoomScale="90" zoomScaleNormal="90" workbookViewId="0">
      <selection activeCell="L135" sqref="L135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239</v>
      </c>
      <c r="C4" s="71" t="s">
        <v>7</v>
      </c>
      <c r="D4" s="65">
        <v>5</v>
      </c>
      <c r="E4" s="66">
        <f>B4*C4*D4</f>
        <v>1402.5</v>
      </c>
      <c r="F4" s="165">
        <f>H20+G39+G50+G51+G61+G65+G69+G97+H100+H109+H123+H135+H142+H143+F149+H151+H157+G166+G168</f>
        <v>1640.7030958146329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1627.5</v>
      </c>
      <c r="F6" s="98"/>
      <c r="G6" s="104">
        <f>F4-E6</f>
        <v>13.203095814632889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11900</v>
      </c>
      <c r="F20" s="7" t="e">
        <f t="shared" si="0"/>
        <v>#VALUE!</v>
      </c>
      <c r="G20" s="74" t="e">
        <f t="shared" si="1"/>
        <v>#VALUE!</v>
      </c>
      <c r="H20" s="12">
        <f t="shared" si="2"/>
        <v>102.58620689655173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12000</v>
      </c>
      <c r="F33" s="93">
        <f t="shared" si="0"/>
        <v>40.677966101694913</v>
      </c>
      <c r="G33" s="86">
        <f t="shared" si="1"/>
        <v>36.474164133738604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0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12000</v>
      </c>
      <c r="F50" s="7" t="e">
        <f t="shared" si="0"/>
        <v>#VALUE!</v>
      </c>
      <c r="G50" s="74">
        <f t="shared" si="1"/>
        <v>52.631578947368418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8000</v>
      </c>
      <c r="F51" s="7">
        <f t="shared" si="0"/>
        <v>43.01075268817204</v>
      </c>
      <c r="G51" s="74">
        <f t="shared" si="1"/>
        <v>39.215686274509807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0</v>
      </c>
      <c r="F60" s="93">
        <f t="shared" si="0"/>
        <v>0</v>
      </c>
      <c r="G60" s="86">
        <f t="shared" si="1"/>
        <v>0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50000</v>
      </c>
      <c r="F61" s="93" t="e">
        <f t="shared" si="0"/>
        <v>#VALUE!</v>
      </c>
      <c r="G61" s="86">
        <f t="shared" si="1"/>
        <v>207.46887966804979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93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430.10752688172045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1000</v>
      </c>
      <c r="F100" s="93" t="e">
        <f t="shared" si="3"/>
        <v>#VALUE!</v>
      </c>
      <c r="G100" s="94">
        <f t="shared" si="4"/>
        <v>7.5757575757575761</v>
      </c>
      <c r="H100" s="95">
        <f t="shared" si="5"/>
        <v>8.4033613445378155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1000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6.4102564102564106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3700</v>
      </c>
      <c r="F109" s="93">
        <f t="shared" si="3"/>
        <v>9.25</v>
      </c>
      <c r="G109" s="94" t="e">
        <f t="shared" si="4"/>
        <v>#VALUE!</v>
      </c>
      <c r="H109" s="95">
        <f t="shared" si="5"/>
        <v>24.666666666666668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83.969465648854964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9200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77.966101694915253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f>11000*1.02</f>
        <v>11220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68.41463414634147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2000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19.23076923076923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11000</v>
      </c>
      <c r="F133" s="93">
        <f t="shared" si="3"/>
        <v>14.084507042253522</v>
      </c>
      <c r="G133" s="94" t="e">
        <f t="shared" si="4"/>
        <v>#VALUE!</v>
      </c>
      <c r="H133" s="95">
        <f t="shared" si="5"/>
        <v>76.92307692307692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11000</v>
      </c>
      <c r="F142" s="7" t="e">
        <f t="shared" si="6"/>
        <v>#VALUE!</v>
      </c>
      <c r="G142" s="74" t="e">
        <f t="shared" si="7"/>
        <v>#VALUE!</v>
      </c>
      <c r="H142" s="12">
        <f t="shared" si="8"/>
        <v>108.91089108910892</v>
      </c>
    </row>
    <row r="143" spans="1:8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79.136690647482013</v>
      </c>
    </row>
    <row r="144" spans="1:8" hidden="1" x14ac:dyDescent="0.3">
      <c r="A144" s="63" t="s">
        <v>154</v>
      </c>
      <c r="B144" s="7">
        <v>500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781</v>
      </c>
      <c r="C149" s="74" t="s">
        <v>24</v>
      </c>
      <c r="D149" s="12">
        <v>135</v>
      </c>
      <c r="E149" s="36">
        <v>100000</v>
      </c>
      <c r="F149" s="93">
        <f t="shared" si="6"/>
        <v>128.04097311139566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1000</v>
      </c>
      <c r="F151" s="7" t="e">
        <f t="shared" si="6"/>
        <v>#VALUE!</v>
      </c>
      <c r="G151" s="74" t="e">
        <f t="shared" si="7"/>
        <v>#VALUE!</v>
      </c>
      <c r="H151" s="88">
        <f t="shared" si="8"/>
        <v>7.4074074074074074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11000</v>
      </c>
      <c r="F157" s="93" t="e">
        <f t="shared" si="6"/>
        <v>#VALUE!</v>
      </c>
      <c r="G157" s="94">
        <f t="shared" si="7"/>
        <v>79.136690647482013</v>
      </c>
      <c r="H157" s="88">
        <f t="shared" si="8"/>
        <v>104.76190476190476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2000</v>
      </c>
      <c r="F166" s="93">
        <f t="shared" si="6"/>
        <v>8.7336244541484724</v>
      </c>
      <c r="G166" s="94">
        <f t="shared" si="7"/>
        <v>9.1324200913242013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1200</v>
      </c>
      <c r="F168" s="93" t="e">
        <f t="shared" si="6"/>
        <v>#VALUE!</v>
      </c>
      <c r="G168" s="94">
        <f t="shared" si="7"/>
        <v>8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BML-224-10"/>
        <filter val="H-C4-1"/>
        <filter val="H-C5-7"/>
        <filter val="H-C5-8"/>
        <filter val="H-CR-436-38"/>
        <filter val="H-HC-2-0-H"/>
        <filter val="H-HC-5"/>
        <filter val="H-M-4"/>
        <filter val="H-MB-10"/>
        <filter val="H-MB-301N"/>
        <filter val="H-ML-10"/>
        <filter val="H-ML-2"/>
        <filter val="H-ML-5"/>
        <filter val="H-ML-6"/>
        <filter val="H-ML-8"/>
        <filter val="H-ML-8-5"/>
        <filter val="H-ML-9"/>
        <filter val="L-C-4"/>
        <filter val="L-C-6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FA0C-28DF-400F-9BF8-2790543B59D7}">
  <sheetPr filterMode="1"/>
  <dimension ref="A1:H182"/>
  <sheetViews>
    <sheetView zoomScale="90" zoomScaleNormal="90" workbookViewId="0">
      <selection activeCell="B7" sqref="B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242</v>
      </c>
      <c r="C4" s="71" t="s">
        <v>7</v>
      </c>
      <c r="D4" s="65">
        <v>5</v>
      </c>
      <c r="E4" s="66">
        <f>B4*C4*D4</f>
        <v>1232.5</v>
      </c>
      <c r="F4" s="165">
        <f>G16+H21+G65+G89+F92+F95+G97+G99+H109+H135+H144+F149</f>
        <v>1487.1878854611234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1457.5</v>
      </c>
      <c r="F6" s="98"/>
      <c r="G6" s="104">
        <f>F4-E6</f>
        <v>29.687885461123415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700</v>
      </c>
      <c r="F16" s="93">
        <f t="shared" si="0"/>
        <v>4.8611111111111107</v>
      </c>
      <c r="G16" s="94">
        <f t="shared" si="1"/>
        <v>4.8611111111111107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3800</v>
      </c>
      <c r="F21" s="93" t="e">
        <f t="shared" si="0"/>
        <v>#VALUE!</v>
      </c>
      <c r="G21" s="94" t="e">
        <f t="shared" si="1"/>
        <v>#VALUE!</v>
      </c>
      <c r="H21" s="95">
        <f t="shared" si="2"/>
        <v>33.628318584070797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12000</v>
      </c>
      <c r="F33" s="93">
        <f t="shared" si="0"/>
        <v>40.677966101694913</v>
      </c>
      <c r="G33" s="86">
        <f t="shared" si="1"/>
        <v>36.474164133738604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0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0</v>
      </c>
      <c r="F60" s="93">
        <f t="shared" si="0"/>
        <v>0</v>
      </c>
      <c r="G60" s="86">
        <f t="shared" si="1"/>
        <v>0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93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430.10752688172045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10000</v>
      </c>
      <c r="F69" s="7" t="e">
        <f t="shared" si="0"/>
        <v>#VALUE!</v>
      </c>
      <c r="G69" s="86">
        <f t="shared" si="1"/>
        <v>60.24096385542169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100000</v>
      </c>
      <c r="F92" s="93">
        <f t="shared" si="3"/>
        <v>90.909090909090907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2000</v>
      </c>
      <c r="F100" s="93" t="e">
        <f t="shared" si="3"/>
        <v>#VALUE!</v>
      </c>
      <c r="G100" s="94">
        <f t="shared" si="4"/>
        <v>15.151515151515152</v>
      </c>
      <c r="H100" s="95">
        <f t="shared" si="5"/>
        <v>16.806722689075631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1000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6.4102564102564106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55000</v>
      </c>
      <c r="F109" s="93">
        <f t="shared" si="3"/>
        <v>137.5</v>
      </c>
      <c r="G109" s="94" t="e">
        <f t="shared" si="4"/>
        <v>#VALUE!</v>
      </c>
      <c r="H109" s="95">
        <f t="shared" si="5"/>
        <v>366.66666666666669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83.969465648854964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9200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77.966101694915253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f>11000*1.02</f>
        <v>11220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68.41463414634147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2000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19.23076923076923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11000</v>
      </c>
      <c r="F133" s="93">
        <f t="shared" si="3"/>
        <v>14.084507042253522</v>
      </c>
      <c r="G133" s="94" t="e">
        <f t="shared" si="4"/>
        <v>#VALUE!</v>
      </c>
      <c r="H133" s="95">
        <f t="shared" si="5"/>
        <v>76.92307692307692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500</v>
      </c>
      <c r="C144" s="74">
        <v>300</v>
      </c>
      <c r="D144" s="12">
        <v>161</v>
      </c>
      <c r="E144" s="36">
        <v>2600</v>
      </c>
      <c r="F144" s="93">
        <f t="shared" si="6"/>
        <v>5.2</v>
      </c>
      <c r="G144" s="94">
        <f t="shared" si="7"/>
        <v>8.6666666666666661</v>
      </c>
      <c r="H144" s="95">
        <f t="shared" si="8"/>
        <v>16.149068322981368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781</v>
      </c>
      <c r="C149" s="74" t="s">
        <v>24</v>
      </c>
      <c r="D149" s="12">
        <v>135</v>
      </c>
      <c r="E149" s="36">
        <v>100000</v>
      </c>
      <c r="F149" s="93">
        <f t="shared" si="6"/>
        <v>128.04097311139566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1000</v>
      </c>
      <c r="F151" s="7" t="e">
        <f t="shared" si="6"/>
        <v>#VALUE!</v>
      </c>
      <c r="G151" s="74" t="e">
        <f t="shared" si="7"/>
        <v>#VALUE!</v>
      </c>
      <c r="H151" s="88">
        <f t="shared" si="8"/>
        <v>7.4074074074074074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E-C4-5"/>
        <filter val="H-BML-322-10"/>
        <filter val="H-HC-2-0-H"/>
        <filter val="H-M-1"/>
        <filter val="H-M-2 MAQ"/>
        <filter val="H-M-3 ( Maq)"/>
        <filter val="H-M-4"/>
        <filter val="H-M-5"/>
        <filter val="H-MB-301N"/>
        <filter val="H-ML-2"/>
        <filter val="H-ML-7"/>
        <filter val="H-ML-8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9BF8-695C-4A5C-B782-C784049444EC}">
  <sheetPr filterMode="1"/>
  <dimension ref="A1:H182"/>
  <sheetViews>
    <sheetView topLeftCell="A10" zoomScale="90" zoomScaleNormal="90" workbookViewId="0">
      <selection activeCell="E16" sqref="E1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242</v>
      </c>
      <c r="C4" s="71" t="s">
        <v>7</v>
      </c>
      <c r="D4" s="65">
        <v>5</v>
      </c>
      <c r="E4" s="66">
        <f>B4*C4*D4</f>
        <v>1232.5</v>
      </c>
      <c r="F4" s="165">
        <f>G16+H20+H21+H40+H45+G60+G61+H109+H114+F144+H145+F149+H152+H153+G159</f>
        <v>1453.0480369857603</v>
      </c>
      <c r="G4" s="166"/>
      <c r="H4" s="167"/>
    </row>
    <row r="5" spans="1:8" ht="21" x14ac:dyDescent="0.35">
      <c r="A5" s="83">
        <v>2</v>
      </c>
      <c r="B5" s="67">
        <v>7</v>
      </c>
      <c r="C5" s="67">
        <v>7.5</v>
      </c>
      <c r="D5" s="68">
        <v>5</v>
      </c>
      <c r="E5" s="69">
        <f>B5*C5*D5</f>
        <v>262.5</v>
      </c>
    </row>
    <row r="6" spans="1:8" ht="21" x14ac:dyDescent="0.35">
      <c r="B6" s="117"/>
      <c r="C6" s="2"/>
      <c r="D6" s="3" t="s">
        <v>8</v>
      </c>
      <c r="E6" s="50">
        <f>SUBTOTAL(9,E4:E5)</f>
        <v>1495</v>
      </c>
      <c r="F6" s="98"/>
      <c r="G6" s="104">
        <f>F4-E6</f>
        <v>-41.951963014239709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300</v>
      </c>
      <c r="F16" s="7">
        <f t="shared" si="0"/>
        <v>2.0833333333333335</v>
      </c>
      <c r="G16" s="74">
        <f t="shared" si="1"/>
        <v>2.0833333333333335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5100</v>
      </c>
      <c r="F20" s="7" t="e">
        <f t="shared" si="0"/>
        <v>#VALUE!</v>
      </c>
      <c r="G20" s="74" t="e">
        <f t="shared" si="1"/>
        <v>#VALUE!</v>
      </c>
      <c r="H20" s="12">
        <f t="shared" si="2"/>
        <v>43.96551724137931</v>
      </c>
    </row>
    <row r="21" spans="1:8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1200</v>
      </c>
      <c r="F21" s="7" t="e">
        <f t="shared" si="0"/>
        <v>#VALUE!</v>
      </c>
      <c r="G21" s="74" t="e">
        <f t="shared" si="1"/>
        <v>#VALUE!</v>
      </c>
      <c r="H21" s="12">
        <f t="shared" si="2"/>
        <v>10.619469026548673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12000</v>
      </c>
      <c r="F33" s="93">
        <f t="shared" si="0"/>
        <v>40.677966101694913</v>
      </c>
      <c r="G33" s="86">
        <f t="shared" si="1"/>
        <v>36.474164133738604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2000</v>
      </c>
      <c r="F45" s="7" t="e">
        <f t="shared" si="0"/>
        <v>#VALUE!</v>
      </c>
      <c r="G45" s="74">
        <f t="shared" si="1"/>
        <v>9.8522167487684733</v>
      </c>
      <c r="H45" s="12">
        <f t="shared" si="2"/>
        <v>10.695187165775401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16300</v>
      </c>
      <c r="F60" s="93">
        <f t="shared" si="0"/>
        <v>68.776371308016877</v>
      </c>
      <c r="G60" s="86">
        <f t="shared" si="1"/>
        <v>69.361702127659569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58200</v>
      </c>
      <c r="F61" s="93" t="e">
        <f t="shared" si="0"/>
        <v>#VALUE!</v>
      </c>
      <c r="G61" s="86">
        <f t="shared" si="1"/>
        <v>241.49377593360995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11">
        <v>93</v>
      </c>
      <c r="D65" s="10" t="s">
        <v>24</v>
      </c>
      <c r="E65" s="22">
        <v>40000</v>
      </c>
      <c r="F65" s="7" t="e">
        <f t="shared" si="0"/>
        <v>#VALUE!</v>
      </c>
      <c r="G65" s="74">
        <f t="shared" si="1"/>
        <v>430.10752688172045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10000</v>
      </c>
      <c r="F69" s="7" t="e">
        <f t="shared" si="0"/>
        <v>#VALUE!</v>
      </c>
      <c r="G69" s="86">
        <f t="shared" si="1"/>
        <v>60.24096385542169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1500</v>
      </c>
      <c r="C92" s="73" t="s">
        <v>24</v>
      </c>
      <c r="D92" s="13" t="s">
        <v>24</v>
      </c>
      <c r="E92" s="64">
        <v>18000</v>
      </c>
      <c r="F92" s="87">
        <f t="shared" si="3"/>
        <v>12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86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2000</v>
      </c>
      <c r="F100" s="93" t="e">
        <f t="shared" si="3"/>
        <v>#VALUE!</v>
      </c>
      <c r="G100" s="94">
        <f t="shared" si="4"/>
        <v>15.151515151515152</v>
      </c>
      <c r="H100" s="95">
        <f t="shared" si="5"/>
        <v>16.806722689075631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1000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6.4102564102564106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f>37000+44000</f>
        <v>81000</v>
      </c>
      <c r="F109" s="93">
        <f t="shared" si="3"/>
        <v>202.5</v>
      </c>
      <c r="G109" s="94" t="e">
        <f t="shared" si="4"/>
        <v>#VALUE!</v>
      </c>
      <c r="H109" s="95">
        <f t="shared" si="5"/>
        <v>540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83.969465648854964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x14ac:dyDescent="0.3">
      <c r="A114" s="63" t="s">
        <v>124</v>
      </c>
      <c r="B114" s="7"/>
      <c r="C114" s="74"/>
      <c r="D114" s="12">
        <v>112</v>
      </c>
      <c r="E114" s="36">
        <v>1000</v>
      </c>
      <c r="F114" s="93" t="e">
        <f t="shared" si="3"/>
        <v>#DIV/0!</v>
      </c>
      <c r="G114" s="94" t="e">
        <f t="shared" si="4"/>
        <v>#DIV/0!</v>
      </c>
      <c r="H114" s="95">
        <f t="shared" si="5"/>
        <v>8.9285714285714288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9200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77.966101694915253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f>11000*1.02</f>
        <v>11220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68.41463414634147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2000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19.23076923076923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11000</v>
      </c>
      <c r="F133" s="93">
        <f t="shared" si="3"/>
        <v>14.084507042253522</v>
      </c>
      <c r="G133" s="94" t="e">
        <f t="shared" si="4"/>
        <v>#VALUE!</v>
      </c>
      <c r="H133" s="95">
        <f t="shared" si="5"/>
        <v>76.92307692307692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7" t="e">
        <f t="shared" si="3"/>
        <v>#VALUE!</v>
      </c>
      <c r="G135" s="74" t="e">
        <f t="shared" si="4"/>
        <v>#VALUE!</v>
      </c>
      <c r="H135" s="88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500</v>
      </c>
      <c r="C144" s="74">
        <v>300</v>
      </c>
      <c r="D144" s="12">
        <v>161</v>
      </c>
      <c r="E144" s="36">
        <v>48000</v>
      </c>
      <c r="F144" s="93">
        <f t="shared" si="6"/>
        <v>96</v>
      </c>
      <c r="G144" s="94">
        <f t="shared" si="7"/>
        <v>160</v>
      </c>
      <c r="H144" s="95">
        <f t="shared" si="8"/>
        <v>298.13664596273293</v>
      </c>
    </row>
    <row r="145" spans="1:8" x14ac:dyDescent="0.3">
      <c r="A145" s="63" t="s">
        <v>155</v>
      </c>
      <c r="B145" s="7">
        <v>600</v>
      </c>
      <c r="C145" s="74"/>
      <c r="D145" s="12">
        <v>161</v>
      </c>
      <c r="E145" s="36">
        <v>15400</v>
      </c>
      <c r="F145" s="93">
        <f t="shared" si="6"/>
        <v>25.666666666666668</v>
      </c>
      <c r="G145" s="94" t="e">
        <f t="shared" si="7"/>
        <v>#DIV/0!</v>
      </c>
      <c r="H145" s="95">
        <f t="shared" si="8"/>
        <v>95.652173913043484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781</v>
      </c>
      <c r="C149" s="74" t="s">
        <v>24</v>
      </c>
      <c r="D149" s="12">
        <v>135</v>
      </c>
      <c r="E149" s="36">
        <v>100000</v>
      </c>
      <c r="F149" s="87">
        <f t="shared" si="6"/>
        <v>128.04097311139566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1000</v>
      </c>
      <c r="F151" s="7" t="e">
        <f t="shared" si="6"/>
        <v>#VALUE!</v>
      </c>
      <c r="G151" s="74" t="e">
        <f t="shared" si="7"/>
        <v>#VALUE!</v>
      </c>
      <c r="H151" s="88">
        <f t="shared" si="8"/>
        <v>7.4074074074074074</v>
      </c>
    </row>
    <row r="152" spans="1:8" x14ac:dyDescent="0.3">
      <c r="A152" s="63" t="s">
        <v>162</v>
      </c>
      <c r="B152" s="7"/>
      <c r="C152" s="74"/>
      <c r="D152" s="12">
        <v>146</v>
      </c>
      <c r="E152" s="36">
        <v>100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0.68493150684931503</v>
      </c>
    </row>
    <row r="153" spans="1:8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11000</v>
      </c>
      <c r="F153" s="7" t="e">
        <f t="shared" si="6"/>
        <v>#VALUE!</v>
      </c>
      <c r="G153" s="74" t="e">
        <f t="shared" si="7"/>
        <v>#VALUE!</v>
      </c>
      <c r="H153" s="12">
        <f t="shared" si="8"/>
        <v>81.481481481481481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12000</v>
      </c>
      <c r="F159" s="7" t="e">
        <f t="shared" si="6"/>
        <v>#VALUE!</v>
      </c>
      <c r="G159" s="74">
        <f t="shared" si="7"/>
        <v>58.823529411764703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E-C4-5"/>
        <filter val="H-BML-224-10"/>
        <filter val="H-BML-322-10"/>
        <filter val="H-C4-2"/>
        <filter val="H-C-5"/>
        <filter val="H-CR-436-36"/>
        <filter val="H-CR-436-38"/>
        <filter val="H-MB-301N"/>
        <filter val="H-MB-401-N"/>
        <filter val="H-ML-7"/>
        <filter val="H-ML-7-5"/>
        <filter val="H-ML-8"/>
        <filter val="H-ML-8-6"/>
        <filter val="H-ML-8-9"/>
        <filter val="L-C-1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DD44-7D76-47EB-9182-8D701273AEC5}">
  <sheetPr filterMode="1"/>
  <dimension ref="A1:H182"/>
  <sheetViews>
    <sheetView topLeftCell="A33" zoomScale="90" zoomScaleNormal="90" workbookViewId="0">
      <selection activeCell="E33" sqref="E33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242</v>
      </c>
      <c r="C4" s="71" t="s">
        <v>7</v>
      </c>
      <c r="D4" s="65">
        <v>5</v>
      </c>
      <c r="E4" s="66">
        <f>B4*C4*D4</f>
        <v>1232.5</v>
      </c>
      <c r="F4" s="165">
        <f>H21+G33+G41+G42+G65+G69+H71+H82+G89+G97+G99+H105+H112+H114+H115+H119+H120+H128+H133+G144+F149+G166+G167</f>
        <v>1580.9470972911229</v>
      </c>
      <c r="G4" s="166"/>
      <c r="H4" s="167"/>
    </row>
    <row r="5" spans="1:8" ht="21" x14ac:dyDescent="0.35">
      <c r="A5" s="83">
        <v>2</v>
      </c>
      <c r="B5" s="67">
        <v>7</v>
      </c>
      <c r="C5" s="67">
        <v>7.5</v>
      </c>
      <c r="D5" s="68">
        <v>5</v>
      </c>
      <c r="E5" s="69">
        <f>B5*C5*D5</f>
        <v>262.5</v>
      </c>
    </row>
    <row r="6" spans="1:8" ht="21" x14ac:dyDescent="0.35">
      <c r="B6" s="117"/>
      <c r="C6" s="2"/>
      <c r="D6" s="3" t="s">
        <v>8</v>
      </c>
      <c r="E6" s="50">
        <f>SUBTOTAL(9,E4:E5)</f>
        <v>1495</v>
      </c>
      <c r="F6" s="98"/>
      <c r="G6" s="104">
        <f>F4-E6</f>
        <v>85.947097291122873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12000</v>
      </c>
      <c r="F33" s="93">
        <f t="shared" si="0"/>
        <v>40.677966101694913</v>
      </c>
      <c r="G33" s="86">
        <f t="shared" si="1"/>
        <v>36.474164133738604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40000</v>
      </c>
      <c r="F60" s="93">
        <f t="shared" si="0"/>
        <v>168.77637130801688</v>
      </c>
      <c r="G60" s="86">
        <f t="shared" si="1"/>
        <v>170.21276595744681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93</v>
      </c>
      <c r="D65" s="10" t="s">
        <v>24</v>
      </c>
      <c r="E65" s="22">
        <v>40000</v>
      </c>
      <c r="F65" s="7" t="e">
        <f t="shared" si="0"/>
        <v>#VALUE!</v>
      </c>
      <c r="G65" s="74">
        <f t="shared" si="1"/>
        <v>430.10752688172045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10000</v>
      </c>
      <c r="F69" s="7" t="e">
        <f t="shared" si="0"/>
        <v>#VALUE!</v>
      </c>
      <c r="G69" s="86">
        <f t="shared" si="1"/>
        <v>60.24096385542169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1500</v>
      </c>
      <c r="C92" s="73" t="s">
        <v>24</v>
      </c>
      <c r="D92" s="13" t="s">
        <v>24</v>
      </c>
      <c r="E92" s="64">
        <v>18000</v>
      </c>
      <c r="F92" s="87">
        <f t="shared" si="3"/>
        <v>12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86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2000</v>
      </c>
      <c r="F100" s="93" t="e">
        <f t="shared" si="3"/>
        <v>#VALUE!</v>
      </c>
      <c r="G100" s="94">
        <f t="shared" si="4"/>
        <v>15.151515151515152</v>
      </c>
      <c r="H100" s="95">
        <f t="shared" si="5"/>
        <v>16.806722689075631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1000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6.4102564102564106</v>
      </c>
    </row>
    <row r="105" spans="1:8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64">
        <v>25000</v>
      </c>
      <c r="F109" s="93">
        <f t="shared" si="3"/>
        <v>62.5</v>
      </c>
      <c r="G109" s="94" t="e">
        <f t="shared" si="4"/>
        <v>#VALUE!</v>
      </c>
      <c r="H109" s="95">
        <f t="shared" si="5"/>
        <v>166.66666666666666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83.969465648854964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x14ac:dyDescent="0.3">
      <c r="A114" s="63" t="s">
        <v>124</v>
      </c>
      <c r="B114" s="7"/>
      <c r="C114" s="74"/>
      <c r="D114" s="12">
        <v>112</v>
      </c>
      <c r="E114" s="36">
        <v>1000</v>
      </c>
      <c r="F114" s="93" t="e">
        <f t="shared" si="3"/>
        <v>#DIV/0!</v>
      </c>
      <c r="G114" s="94" t="e">
        <f t="shared" si="4"/>
        <v>#DIV/0!</v>
      </c>
      <c r="H114" s="95">
        <f t="shared" si="5"/>
        <v>8.9285714285714288</v>
      </c>
    </row>
    <row r="115" spans="1:8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9200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77.966101694915253</v>
      </c>
    </row>
    <row r="120" spans="1:8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f>11000*1.02</f>
        <v>11220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68.41463414634147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2000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19.23076923076923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0</v>
      </c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7" t="e">
        <f t="shared" si="3"/>
        <v>#VALUE!</v>
      </c>
      <c r="G135" s="74" t="e">
        <f t="shared" si="4"/>
        <v>#VALUE!</v>
      </c>
      <c r="H135" s="88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400</v>
      </c>
      <c r="C144" s="74">
        <v>300</v>
      </c>
      <c r="D144" s="12">
        <v>161</v>
      </c>
      <c r="E144" s="36">
        <v>30000</v>
      </c>
      <c r="F144" s="93">
        <f t="shared" si="6"/>
        <v>75</v>
      </c>
      <c r="G144" s="94">
        <f t="shared" si="7"/>
        <v>100</v>
      </c>
      <c r="H144" s="95">
        <f t="shared" si="8"/>
        <v>186.33540372670808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25700</v>
      </c>
      <c r="F145" s="93">
        <f t="shared" si="6"/>
        <v>42.833333333333336</v>
      </c>
      <c r="G145" s="94" t="e">
        <f t="shared" si="7"/>
        <v>#DIV/0!</v>
      </c>
      <c r="H145" s="95">
        <f t="shared" si="8"/>
        <v>159.6273291925466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781</v>
      </c>
      <c r="C149" s="74" t="s">
        <v>24</v>
      </c>
      <c r="D149" s="12">
        <v>135</v>
      </c>
      <c r="E149" s="36">
        <v>100000</v>
      </c>
      <c r="F149" s="87">
        <f t="shared" si="6"/>
        <v>128.04097311139566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1000</v>
      </c>
      <c r="F151" s="7" t="e">
        <f t="shared" si="6"/>
        <v>#VALUE!</v>
      </c>
      <c r="G151" s="74" t="e">
        <f t="shared" si="7"/>
        <v>#VALUE!</v>
      </c>
      <c r="H151" s="88">
        <f t="shared" si="8"/>
        <v>7.4074074074074074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BML-322-10"/>
        <filter val="H-C-22"/>
        <filter val="H-C4-3"/>
        <filter val="H-C4-4"/>
        <filter val="H-HC-2-0-H"/>
        <filter val="H-HC-5"/>
        <filter val="H-HCB-106N-96"/>
        <filter val="H-HML-8-95"/>
        <filter val="H-M-1"/>
        <filter val="H-M-3 ( Maq)"/>
        <filter val="H-M-4"/>
        <filter val="H-M-5"/>
        <filter val="H-MB-201N  10&quot;"/>
        <filter val="H-MB-306N-A"/>
        <filter val="H-MB-401-N"/>
        <filter val="H-MB-401T"/>
        <filter val="H-MB-501T"/>
        <filter val="H-MB-506N-A"/>
        <filter val="H-ML-14"/>
        <filter val="H-ML-18"/>
        <filter val="H-ML-7"/>
        <filter val="H-ML-8"/>
        <filter val="L-C-4"/>
        <filter val="L-C-5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CCC3-7082-4F37-84E0-DFB917034B19}">
  <sheetPr filterMode="1"/>
  <dimension ref="A1:H182"/>
  <sheetViews>
    <sheetView topLeftCell="A7" zoomScale="90" zoomScaleNormal="90" workbookViewId="0">
      <selection activeCell="E95" sqref="E95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240</v>
      </c>
      <c r="C4" s="71" t="s">
        <v>7</v>
      </c>
      <c r="D4" s="65">
        <v>5</v>
      </c>
      <c r="E4" s="66">
        <f>B4*C4*D4</f>
        <v>1317.5</v>
      </c>
      <c r="F4" s="165">
        <f>G63+G65+G89+F95+G97+G99+H113+H120+H141+G144+F149+H155+H157+G166</f>
        <v>1563.3116733281427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1542.5</v>
      </c>
      <c r="F6" s="98"/>
      <c r="G6" s="104">
        <f>F4-E6</f>
        <v>20.81167332814266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3" si="0">E11/B11</f>
        <v>#VALUE!</v>
      </c>
      <c r="G11" s="94">
        <f t="shared" ref="G11:G73" si="1">E11/C11</f>
        <v>0</v>
      </c>
      <c r="H11" s="95" t="e">
        <f t="shared" ref="H11:H73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9500</v>
      </c>
      <c r="F21" s="7" t="e">
        <f t="shared" si="0"/>
        <v>#VALUE!</v>
      </c>
      <c r="G21" s="74" t="e">
        <f t="shared" si="1"/>
        <v>#VALUE!</v>
      </c>
      <c r="H21" s="12">
        <f t="shared" si="2"/>
        <v>84.070796460176993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15000</v>
      </c>
      <c r="F33" s="93">
        <f t="shared" si="0"/>
        <v>50.847457627118644</v>
      </c>
      <c r="G33" s="86">
        <f t="shared" si="1"/>
        <v>45.59270516717325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124" t="s">
        <v>50</v>
      </c>
      <c r="B41" s="6">
        <v>154</v>
      </c>
      <c r="C41" s="72">
        <v>208</v>
      </c>
      <c r="D41" s="10">
        <v>197</v>
      </c>
      <c r="E41" s="36">
        <v>0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40000</v>
      </c>
      <c r="F60" s="93">
        <f t="shared" si="0"/>
        <v>168.77637130801688</v>
      </c>
      <c r="G60" s="86">
        <f t="shared" si="1"/>
        <v>170.21276595744681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4100</v>
      </c>
      <c r="F63" s="7" t="e">
        <f t="shared" si="0"/>
        <v>#VALUE!</v>
      </c>
      <c r="G63" s="86">
        <f t="shared" si="1"/>
        <v>16.73469387755102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93</v>
      </c>
      <c r="D65" s="10" t="s">
        <v>24</v>
      </c>
      <c r="E65" s="22">
        <v>40000</v>
      </c>
      <c r="F65" s="7" t="e">
        <f t="shared" si="0"/>
        <v>#VALUE!</v>
      </c>
      <c r="G65" s="74">
        <f t="shared" si="1"/>
        <v>430.10752688172045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25000</v>
      </c>
      <c r="F69" s="7" t="e">
        <f t="shared" si="0"/>
        <v>#VALUE!</v>
      </c>
      <c r="G69" s="86">
        <f t="shared" si="1"/>
        <v>150.60240963855421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2500</v>
      </c>
      <c r="F71" s="93" t="e">
        <f t="shared" si="0"/>
        <v>#VALUE!</v>
      </c>
      <c r="G71" s="94" t="e">
        <f t="shared" si="1"/>
        <v>#VALUE!</v>
      </c>
      <c r="H71" s="95">
        <f t="shared" si="2"/>
        <v>18.518518518518519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ref="F74:F137" si="3">E74/B74</f>
        <v>#VALUE!</v>
      </c>
      <c r="G74" s="74" t="e">
        <f t="shared" ref="G74:G137" si="4">E74/C74</f>
        <v>#VALUE!</v>
      </c>
      <c r="H74" s="12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si="3"/>
        <v>#VALUE!</v>
      </c>
      <c r="G75" s="94" t="e">
        <f t="shared" si="4"/>
        <v>#VALUE!</v>
      </c>
      <c r="H75" s="95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1500</v>
      </c>
      <c r="C92" s="73" t="s">
        <v>24</v>
      </c>
      <c r="D92" s="13" t="s">
        <v>24</v>
      </c>
      <c r="E92" s="64">
        <v>18000</v>
      </c>
      <c r="F92" s="87">
        <f t="shared" si="3"/>
        <v>12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86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2000</v>
      </c>
      <c r="F100" s="93" t="e">
        <f t="shared" si="3"/>
        <v>#VALUE!</v>
      </c>
      <c r="G100" s="94">
        <f t="shared" si="4"/>
        <v>15.151515151515152</v>
      </c>
      <c r="H100" s="95">
        <f t="shared" si="5"/>
        <v>16.806722689075631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1000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6.4102564102564106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64">
        <v>25000</v>
      </c>
      <c r="F109" s="93">
        <f t="shared" si="3"/>
        <v>62.5</v>
      </c>
      <c r="G109" s="94" t="e">
        <f t="shared" si="4"/>
        <v>#VALUE!</v>
      </c>
      <c r="H109" s="95">
        <f t="shared" si="5"/>
        <v>166.66666666666666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20000</v>
      </c>
      <c r="F113" s="7" t="e">
        <f t="shared" si="3"/>
        <v>#VALUE!</v>
      </c>
      <c r="G113" s="74" t="e">
        <f t="shared" si="4"/>
        <v>#VALUE!</v>
      </c>
      <c r="H113" s="88">
        <f t="shared" si="5"/>
        <v>152.67175572519085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/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0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6000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50.420168067226889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f>11000*1.02</f>
        <v>11220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68.41463414634147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2000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19.23076923076923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40000</v>
      </c>
      <c r="F133" s="93">
        <f t="shared" si="3"/>
        <v>51.216389244558258</v>
      </c>
      <c r="G133" s="94" t="e">
        <f t="shared" si="4"/>
        <v>#VALUE!</v>
      </c>
      <c r="H133" s="95">
        <f t="shared" si="5"/>
        <v>279.72027972027973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7" t="e">
        <f t="shared" si="3"/>
        <v>#VALUE!</v>
      </c>
      <c r="G135" s="74" t="e">
        <f t="shared" si="4"/>
        <v>#VALUE!</v>
      </c>
      <c r="H135" s="88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ref="F138:F181" si="6">E138/B138</f>
        <v>0</v>
      </c>
      <c r="G138" s="94">
        <f t="shared" ref="G138:G182" si="7">E138/C138</f>
        <v>0</v>
      </c>
      <c r="H138" s="95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si="6"/>
        <v>#VALUE!</v>
      </c>
      <c r="G139" s="74" t="e">
        <f t="shared" si="7"/>
        <v>#VALUE!</v>
      </c>
      <c r="H139" s="12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400</v>
      </c>
      <c r="C144" s="74">
        <v>300</v>
      </c>
      <c r="D144" s="12">
        <v>161</v>
      </c>
      <c r="E144" s="36">
        <v>30000</v>
      </c>
      <c r="F144" s="93">
        <f t="shared" si="6"/>
        <v>75</v>
      </c>
      <c r="G144" s="94">
        <f t="shared" si="7"/>
        <v>100</v>
      </c>
      <c r="H144" s="95">
        <f t="shared" si="8"/>
        <v>186.33540372670808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25700</v>
      </c>
      <c r="F145" s="93">
        <f t="shared" si="6"/>
        <v>42.833333333333336</v>
      </c>
      <c r="G145" s="94" t="e">
        <f t="shared" si="7"/>
        <v>#DIV/0!</v>
      </c>
      <c r="H145" s="95">
        <f t="shared" si="8"/>
        <v>159.6273291925466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781</v>
      </c>
      <c r="C149" s="74" t="s">
        <v>24</v>
      </c>
      <c r="D149" s="12">
        <v>135</v>
      </c>
      <c r="E149" s="36">
        <v>100000</v>
      </c>
      <c r="F149" s="87">
        <f t="shared" si="6"/>
        <v>128.04097311139566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1000</v>
      </c>
      <c r="F151" s="7" t="e">
        <f t="shared" si="6"/>
        <v>#VALUE!</v>
      </c>
      <c r="G151" s="74" t="e">
        <f t="shared" si="7"/>
        <v>#VALUE!</v>
      </c>
      <c r="H151" s="88">
        <f t="shared" si="8"/>
        <v>7.4074074074074074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22000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141.93548387096774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20000</v>
      </c>
      <c r="F157" s="93" t="e">
        <f t="shared" si="6"/>
        <v>#VALUE!</v>
      </c>
      <c r="G157" s="94">
        <f t="shared" si="7"/>
        <v>143.88489208633092</v>
      </c>
      <c r="H157" s="88">
        <f t="shared" si="8"/>
        <v>190.47619047619048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2000</v>
      </c>
      <c r="F166" s="93">
        <f t="shared" si="6"/>
        <v>8.7336244541484724</v>
      </c>
      <c r="G166" s="94">
        <f t="shared" si="7"/>
        <v>9.1324200913242013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7"/>
        <filter val="H-HC-2"/>
        <filter val="H-HC-2-0-H"/>
        <filter val="H-M-1"/>
        <filter val="H-M-3 ( Maq)"/>
        <filter val="H-M-4"/>
        <filter val="H-M-5"/>
        <filter val="H-MB-306T"/>
        <filter val="H-MB-506N-A"/>
        <filter val="H-ML-4"/>
        <filter val="H-ML-7"/>
        <filter val="H-ML-8"/>
        <filter val="H-ML-8-94"/>
        <filter val="H-ML-9"/>
        <filter val="L-C-4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1970-D664-4A75-9B4E-73BCDD37F28D}">
  <sheetPr filterMode="1"/>
  <dimension ref="A1:H183"/>
  <sheetViews>
    <sheetView topLeftCell="A4" zoomScale="90" zoomScaleNormal="90" workbookViewId="0">
      <selection activeCell="D187" sqref="D18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241</v>
      </c>
      <c r="C4" s="71" t="s">
        <v>7</v>
      </c>
      <c r="D4" s="65">
        <v>5</v>
      </c>
      <c r="E4" s="66">
        <f>B4*C4*D4</f>
        <v>1360</v>
      </c>
      <c r="F4" s="165">
        <f>H20+H24+G66+G90+G98+G100+H114+H116+H125+H132+G139+H143+H144+G145+H158</f>
        <v>1652.5821912515244</v>
      </c>
      <c r="G4" s="166"/>
      <c r="H4" s="167"/>
    </row>
    <row r="5" spans="1:8" ht="21" x14ac:dyDescent="0.35">
      <c r="A5" s="83">
        <v>2</v>
      </c>
      <c r="B5" s="67">
        <v>7</v>
      </c>
      <c r="C5" s="67">
        <v>7.5</v>
      </c>
      <c r="D5" s="68">
        <v>5</v>
      </c>
      <c r="E5" s="69">
        <f>B5*C5*D5</f>
        <v>262.5</v>
      </c>
    </row>
    <row r="6" spans="1:8" ht="21" x14ac:dyDescent="0.35">
      <c r="B6" s="117"/>
      <c r="C6" s="2"/>
      <c r="D6" s="3" t="s">
        <v>8</v>
      </c>
      <c r="E6" s="50">
        <f>SUBTOTAL(9,E4:E5)</f>
        <v>1622.5</v>
      </c>
      <c r="F6" s="98"/>
      <c r="G6" s="104">
        <f>F4-E6</f>
        <v>30.082191251524364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28500</v>
      </c>
      <c r="F20" s="7" t="e">
        <f t="shared" si="0"/>
        <v>#VALUE!</v>
      </c>
      <c r="G20" s="74" t="e">
        <f t="shared" si="1"/>
        <v>#VALUE!</v>
      </c>
      <c r="H20" s="12">
        <f t="shared" si="2"/>
        <v>245.68965517241378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9500</v>
      </c>
      <c r="F21" s="7" t="e">
        <f t="shared" si="0"/>
        <v>#VALUE!</v>
      </c>
      <c r="G21" s="74" t="e">
        <f t="shared" si="1"/>
        <v>#VALUE!</v>
      </c>
      <c r="H21" s="12">
        <f t="shared" si="2"/>
        <v>84.070796460176993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10000</v>
      </c>
      <c r="F24" s="7" t="e">
        <f t="shared" si="0"/>
        <v>#VALUE!</v>
      </c>
      <c r="G24" s="74" t="e">
        <f t="shared" si="1"/>
        <v>#VALUE!</v>
      </c>
      <c r="H24" s="12">
        <f t="shared" si="2"/>
        <v>78.740157480314963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15000</v>
      </c>
      <c r="F33" s="93">
        <f t="shared" si="0"/>
        <v>50.847457627118644</v>
      </c>
      <c r="G33" s="86">
        <f t="shared" si="1"/>
        <v>45.59270516717325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124" t="s">
        <v>50</v>
      </c>
      <c r="B41" s="6">
        <v>154</v>
      </c>
      <c r="C41" s="72">
        <v>208</v>
      </c>
      <c r="D41" s="10">
        <v>197</v>
      </c>
      <c r="E41" s="36">
        <v>0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40000</v>
      </c>
      <c r="F60" s="93">
        <f t="shared" si="0"/>
        <v>168.77637130801688</v>
      </c>
      <c r="G60" s="86">
        <f t="shared" si="1"/>
        <v>170.21276595744681</v>
      </c>
      <c r="H60" s="95" t="e">
        <f t="shared" si="2"/>
        <v>#DIV/0!</v>
      </c>
    </row>
    <row r="61" spans="1:8" hidden="1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133000</v>
      </c>
      <c r="F61" s="93">
        <f t="shared" si="0"/>
        <v>601.80995475113127</v>
      </c>
      <c r="G61" s="86">
        <f t="shared" si="1"/>
        <v>570.81545064377679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v>0</v>
      </c>
      <c r="F62" s="93" t="e">
        <f t="shared" si="0"/>
        <v>#VALUE!</v>
      </c>
      <c r="G62" s="86">
        <f t="shared" si="1"/>
        <v>0</v>
      </c>
      <c r="H62" s="95" t="e">
        <f t="shared" si="2"/>
        <v>#VALUE!</v>
      </c>
    </row>
    <row r="63" spans="1:8" hidden="1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1000</v>
      </c>
      <c r="F63" s="7">
        <f t="shared" si="0"/>
        <v>5.7471264367816088</v>
      </c>
      <c r="G63" s="74">
        <f t="shared" si="1"/>
        <v>5.7471264367816088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v>200</v>
      </c>
      <c r="F64" s="7" t="e">
        <f t="shared" si="0"/>
        <v>#VALUE!</v>
      </c>
      <c r="G64" s="86">
        <f t="shared" si="1"/>
        <v>0.81632653061224492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11">
        <v>93</v>
      </c>
      <c r="D66" s="10" t="s">
        <v>24</v>
      </c>
      <c r="E66" s="22">
        <v>27600</v>
      </c>
      <c r="F66" s="7" t="e">
        <f t="shared" si="0"/>
        <v>#VALUE!</v>
      </c>
      <c r="G66" s="74">
        <f t="shared" si="1"/>
        <v>296.77419354838707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38000</v>
      </c>
      <c r="F68" s="7">
        <f t="shared" si="0"/>
        <v>15.2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25000</v>
      </c>
      <c r="F70" s="7" t="e">
        <f t="shared" si="0"/>
        <v>#VALUE!</v>
      </c>
      <c r="G70" s="86">
        <f t="shared" si="1"/>
        <v>150.60240963855421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>
        <v>2500</v>
      </c>
      <c r="F72" s="93" t="e">
        <f t="shared" si="0"/>
        <v>#VALUE!</v>
      </c>
      <c r="G72" s="94" t="e">
        <f t="shared" si="1"/>
        <v>#VALUE!</v>
      </c>
      <c r="H72" s="95">
        <f t="shared" si="2"/>
        <v>18.518518518518519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>
        <v>2500</v>
      </c>
      <c r="F79" s="7" t="e">
        <f t="shared" si="3"/>
        <v>#VALUE!</v>
      </c>
      <c r="G79" s="74" t="e">
        <f t="shared" si="4"/>
        <v>#VALUE!</v>
      </c>
      <c r="H79" s="12">
        <f t="shared" si="5"/>
        <v>18.518518518518519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E84" s="22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0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E92" s="22">
        <v>0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0</v>
      </c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40000</v>
      </c>
      <c r="F98" s="93">
        <f t="shared" si="3"/>
        <v>236.68639053254438</v>
      </c>
      <c r="G98" s="86">
        <f t="shared" si="4"/>
        <v>196.07843137254903</v>
      </c>
      <c r="H98" s="95">
        <f t="shared" si="5"/>
        <v>229.88505747126436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>
        <v>2000</v>
      </c>
      <c r="F101" s="93" t="e">
        <f t="shared" si="3"/>
        <v>#VALUE!</v>
      </c>
      <c r="G101" s="94">
        <f t="shared" si="4"/>
        <v>15.151515151515152</v>
      </c>
      <c r="H101" s="95">
        <f t="shared" si="5"/>
        <v>16.806722689075631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v>2000</v>
      </c>
      <c r="F102" s="7" t="e">
        <f t="shared" si="3"/>
        <v>#VALUE!</v>
      </c>
      <c r="G102" s="74" t="e">
        <f t="shared" si="4"/>
        <v>#VALUE!</v>
      </c>
      <c r="H102" s="88">
        <f t="shared" si="5"/>
        <v>15.503875968992247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E104" s="22">
        <v>4800</v>
      </c>
      <c r="F104" s="93" t="e">
        <f t="shared" si="3"/>
        <v>#VALUE!</v>
      </c>
      <c r="G104" s="94" t="e">
        <f t="shared" si="4"/>
        <v>#VALUE!</v>
      </c>
      <c r="H104" s="95">
        <f t="shared" si="5"/>
        <v>37.209302325581397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E106" s="22">
        <v>11000</v>
      </c>
      <c r="F106" s="7" t="e">
        <f t="shared" si="3"/>
        <v>#VALUE!</v>
      </c>
      <c r="G106" s="74" t="e">
        <f t="shared" si="4"/>
        <v>#DIV/0!</v>
      </c>
      <c r="H106" s="12">
        <f t="shared" si="5"/>
        <v>74.829931972789112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E108" s="22">
        <v>22000</v>
      </c>
      <c r="F108" s="93" t="e">
        <f t="shared" si="3"/>
        <v>#VALUE!</v>
      </c>
      <c r="G108" s="94" t="e">
        <f t="shared" si="4"/>
        <v>#VALUE!</v>
      </c>
      <c r="H108" s="95">
        <f t="shared" si="5"/>
        <v>156.02836879432624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2000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13.986013986013987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>
        <v>5700</v>
      </c>
      <c r="F114" s="7" t="e">
        <f t="shared" si="3"/>
        <v>#VALUE!</v>
      </c>
      <c r="G114" s="74" t="e">
        <f t="shared" si="4"/>
        <v>#VALUE!</v>
      </c>
      <c r="H114" s="88">
        <f t="shared" si="5"/>
        <v>43.511450381679388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v>1800</v>
      </c>
      <c r="F116" s="7" t="e">
        <f t="shared" si="3"/>
        <v>#VALUE!</v>
      </c>
      <c r="G116" s="74" t="e">
        <f t="shared" si="4"/>
        <v>#VALUE!</v>
      </c>
      <c r="H116" s="12">
        <f t="shared" si="5"/>
        <v>16.071428571428573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26000</v>
      </c>
      <c r="F121" s="93" t="e">
        <f t="shared" si="3"/>
        <v>#VALUE!</v>
      </c>
      <c r="G121" s="94" t="e">
        <f t="shared" si="4"/>
        <v>#VALUE!</v>
      </c>
      <c r="H121" s="95">
        <f t="shared" si="5"/>
        <v>218.48739495798318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11000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95.652173913043484</v>
      </c>
    </row>
    <row r="125" spans="1:8" x14ac:dyDescent="0.3">
      <c r="A125" s="63" t="s">
        <v>134</v>
      </c>
      <c r="B125" s="7" t="s">
        <v>24</v>
      </c>
      <c r="C125" s="74" t="s">
        <v>24</v>
      </c>
      <c r="D125" s="12">
        <v>119</v>
      </c>
      <c r="E125" s="22">
        <v>1000</v>
      </c>
      <c r="F125" s="7" t="e">
        <f t="shared" si="3"/>
        <v>#VALUE!</v>
      </c>
      <c r="G125" s="74" t="e">
        <f t="shared" si="4"/>
        <v>#VALUE!</v>
      </c>
      <c r="H125" s="12">
        <f t="shared" si="5"/>
        <v>8.4033613445378155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E129" s="22">
        <v>11000</v>
      </c>
      <c r="F129" s="93" t="e">
        <f t="shared" si="3"/>
        <v>#VALUE!</v>
      </c>
      <c r="G129" s="94">
        <f t="shared" si="4"/>
        <v>70.967741935483872</v>
      </c>
      <c r="H129" s="95">
        <f t="shared" si="5"/>
        <v>75.342465753424662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88">
        <f t="shared" si="5"/>
        <v>19.23076923076923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v>2000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14.492753623188406</v>
      </c>
    </row>
    <row r="132" spans="1:8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40000</v>
      </c>
      <c r="F134" s="93">
        <f t="shared" si="3"/>
        <v>51.216389244558258</v>
      </c>
      <c r="G134" s="94" t="e">
        <f t="shared" si="4"/>
        <v>#VALUE!</v>
      </c>
      <c r="H134" s="95">
        <f t="shared" si="5"/>
        <v>279.72027972027973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x14ac:dyDescent="0.3">
      <c r="A139" s="63" t="s">
        <v>148</v>
      </c>
      <c r="B139" s="7">
        <v>781</v>
      </c>
      <c r="C139" s="74">
        <v>722</v>
      </c>
      <c r="D139" s="12"/>
      <c r="E139" s="36">
        <v>100000</v>
      </c>
      <c r="F139" s="93">
        <f t="shared" ref="F139:F182" si="6">E139/B139</f>
        <v>128.04097311139566</v>
      </c>
      <c r="G139" s="94">
        <f t="shared" ref="G139:G183" si="7">E139/C139</f>
        <v>138.50415512465375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v>11000</v>
      </c>
      <c r="F142" s="93" t="e">
        <f t="shared" si="6"/>
        <v>#VALUE!</v>
      </c>
      <c r="G142" s="94" t="e">
        <f t="shared" si="7"/>
        <v>#VALUE!</v>
      </c>
      <c r="H142" s="95">
        <f t="shared" si="8"/>
        <v>85.271317829457359</v>
      </c>
    </row>
    <row r="143" spans="1:8" x14ac:dyDescent="0.3">
      <c r="A143" s="63" t="s">
        <v>152</v>
      </c>
      <c r="B143" s="7" t="s">
        <v>24</v>
      </c>
      <c r="C143" s="74" t="s">
        <v>24</v>
      </c>
      <c r="D143" s="12">
        <v>101</v>
      </c>
      <c r="E143" s="22">
        <v>1000</v>
      </c>
      <c r="F143" s="7" t="e">
        <f t="shared" si="6"/>
        <v>#VALUE!</v>
      </c>
      <c r="G143" s="74" t="e">
        <f t="shared" si="7"/>
        <v>#VALUE!</v>
      </c>
      <c r="H143" s="12">
        <f t="shared" si="8"/>
        <v>9.9009900990099009</v>
      </c>
    </row>
    <row r="144" spans="1:8" x14ac:dyDescent="0.3">
      <c r="A144" s="63" t="s">
        <v>153</v>
      </c>
      <c r="B144" s="7" t="s">
        <v>24</v>
      </c>
      <c r="C144" s="74" t="s">
        <v>24</v>
      </c>
      <c r="D144" s="12">
        <v>139</v>
      </c>
      <c r="E144" s="22">
        <v>11000</v>
      </c>
      <c r="F144" s="93" t="e">
        <f t="shared" si="6"/>
        <v>#VALUE!</v>
      </c>
      <c r="G144" s="94" t="e">
        <f t="shared" si="7"/>
        <v>#VALUE!</v>
      </c>
      <c r="H144" s="95">
        <f t="shared" si="8"/>
        <v>79.136690647482013</v>
      </c>
    </row>
    <row r="145" spans="1:8" x14ac:dyDescent="0.3">
      <c r="A145" s="63" t="s">
        <v>154</v>
      </c>
      <c r="B145" s="7">
        <v>400</v>
      </c>
      <c r="C145" s="74">
        <v>300</v>
      </c>
      <c r="D145" s="12">
        <v>161</v>
      </c>
      <c r="E145" s="36">
        <v>50000</v>
      </c>
      <c r="F145" s="93">
        <f t="shared" si="6"/>
        <v>125</v>
      </c>
      <c r="G145" s="94">
        <f t="shared" si="7"/>
        <v>166.66666666666666</v>
      </c>
      <c r="H145" s="95">
        <f t="shared" si="8"/>
        <v>310.55900621118013</v>
      </c>
    </row>
    <row r="146" spans="1:8" hidden="1" x14ac:dyDescent="0.3">
      <c r="A146" s="63" t="s">
        <v>155</v>
      </c>
      <c r="B146" s="7">
        <v>600</v>
      </c>
      <c r="C146" s="74"/>
      <c r="D146" s="12">
        <v>161</v>
      </c>
      <c r="E146" s="36">
        <v>25700</v>
      </c>
      <c r="F146" s="93">
        <f t="shared" si="6"/>
        <v>42.833333333333336</v>
      </c>
      <c r="G146" s="94" t="e">
        <f t="shared" si="7"/>
        <v>#DIV/0!</v>
      </c>
      <c r="H146" s="95">
        <f t="shared" si="8"/>
        <v>159.6273291925466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v>61300</v>
      </c>
      <c r="F150" s="87">
        <f t="shared" si="6"/>
        <v>78.489116517285538</v>
      </c>
      <c r="G150" s="94" t="e">
        <f t="shared" si="7"/>
        <v>#VALUE!</v>
      </c>
      <c r="H150" s="95">
        <f t="shared" si="8"/>
        <v>454.07407407407408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1000</v>
      </c>
      <c r="F152" s="7" t="e">
        <f t="shared" si="6"/>
        <v>#VALUE!</v>
      </c>
      <c r="G152" s="74" t="e">
        <f t="shared" si="7"/>
        <v>#VALUE!</v>
      </c>
      <c r="H152" s="88">
        <f t="shared" si="8"/>
        <v>7.4074074074074074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20000</v>
      </c>
      <c r="F158" s="93" t="e">
        <f t="shared" si="6"/>
        <v>#VALUE!</v>
      </c>
      <c r="G158" s="94">
        <f t="shared" si="7"/>
        <v>143.88489208633092</v>
      </c>
      <c r="H158" s="88">
        <f t="shared" si="8"/>
        <v>190.47619047619048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E159" s="137">
        <v>1000</v>
      </c>
      <c r="F159" s="93" t="e">
        <f t="shared" si="6"/>
        <v>#VALUE!</v>
      </c>
      <c r="G159" s="94" t="e">
        <f t="shared" si="7"/>
        <v>#VALUE!</v>
      </c>
      <c r="H159" s="95">
        <f t="shared" si="8"/>
        <v>9.5238095238095237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v>2000</v>
      </c>
      <c r="F167" s="93">
        <f t="shared" si="6"/>
        <v>8.7336244541484724</v>
      </c>
      <c r="G167" s="94">
        <f t="shared" si="7"/>
        <v>9.1324200913242013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BML-224-10"/>
        <filter val="H-BML-B124-10"/>
        <filter val="H-HC-2-0-H"/>
        <filter val="H-M-1"/>
        <filter val="H-M-4"/>
        <filter val="H-M-5"/>
        <filter val="H-MB-306T"/>
        <filter val="H-MB-401T"/>
        <filter val="H-ML-10-9"/>
        <filter val="H-ML-17"/>
        <filter val="H-ML-3  ( Maq)"/>
        <filter val="H-ML-5"/>
        <filter val="H-ML-6"/>
        <filter val="H-ML-7"/>
        <filter val="H-ML-9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39A9-4280-4DF6-A708-1EEF19E163FD}">
  <sheetPr filterMode="1"/>
  <dimension ref="A1:H184"/>
  <sheetViews>
    <sheetView topLeftCell="A4" zoomScale="90" zoomScaleNormal="90" workbookViewId="0">
      <selection activeCell="B7" sqref="B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240</v>
      </c>
      <c r="C4" s="71" t="s">
        <v>7</v>
      </c>
      <c r="D4" s="65">
        <v>5</v>
      </c>
      <c r="E4" s="66">
        <f>B4*C4*D4</f>
        <v>1317.5</v>
      </c>
      <c r="F4" s="165">
        <f>G41+G62+G66+G92+F96+G98+F146+H184</f>
        <v>1448.0271959190811</v>
      </c>
      <c r="G4" s="166"/>
      <c r="H4" s="167"/>
    </row>
    <row r="5" spans="1:8" ht="21" x14ac:dyDescent="0.35">
      <c r="A5" s="83">
        <v>2</v>
      </c>
      <c r="B5" s="67">
        <v>7</v>
      </c>
      <c r="C5" s="67">
        <v>7.5</v>
      </c>
      <c r="D5" s="68">
        <v>5</v>
      </c>
      <c r="E5" s="69">
        <f>B5*C5*D5</f>
        <v>262.5</v>
      </c>
    </row>
    <row r="6" spans="1:8" ht="21" x14ac:dyDescent="0.35">
      <c r="B6" s="117"/>
      <c r="C6" s="2"/>
      <c r="D6" s="3" t="s">
        <v>8</v>
      </c>
      <c r="E6" s="50">
        <f>SUBTOTAL(9,E4:E5)</f>
        <v>1580</v>
      </c>
      <c r="F6" s="98"/>
      <c r="G6" s="104">
        <f>F4-E6</f>
        <v>-131.97280408091888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9500</v>
      </c>
      <c r="F21" s="7" t="e">
        <f t="shared" si="0"/>
        <v>#VALUE!</v>
      </c>
      <c r="G21" s="74" t="e">
        <f t="shared" si="1"/>
        <v>#VALUE!</v>
      </c>
      <c r="H21" s="12">
        <f t="shared" si="2"/>
        <v>84.070796460176993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124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40000</v>
      </c>
      <c r="F60" s="93">
        <f t="shared" si="0"/>
        <v>168.77637130801688</v>
      </c>
      <c r="G60" s="86">
        <f t="shared" si="1"/>
        <v>170.21276595744681</v>
      </c>
      <c r="H60" s="95" t="e">
        <f t="shared" si="2"/>
        <v>#DIV/0!</v>
      </c>
    </row>
    <row r="61" spans="1:8" hidden="1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133000</v>
      </c>
      <c r="F61" s="93">
        <f t="shared" si="0"/>
        <v>601.80995475113127</v>
      </c>
      <c r="G61" s="86">
        <f t="shared" si="1"/>
        <v>570.81545064377679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v>41800</v>
      </c>
      <c r="F62" s="93" t="e">
        <f t="shared" si="0"/>
        <v>#VALUE!</v>
      </c>
      <c r="G62" s="86">
        <f t="shared" si="1"/>
        <v>173.44398340248964</v>
      </c>
      <c r="H62" s="95" t="e">
        <f t="shared" si="2"/>
        <v>#VALUE!</v>
      </c>
    </row>
    <row r="63" spans="1:8" hidden="1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1000</v>
      </c>
      <c r="F63" s="7">
        <f t="shared" si="0"/>
        <v>5.7471264367816088</v>
      </c>
      <c r="G63" s="74">
        <f t="shared" si="1"/>
        <v>5.7471264367816088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11">
        <v>82</v>
      </c>
      <c r="D66" s="10" t="s">
        <v>24</v>
      </c>
      <c r="E66" s="22">
        <v>22000</v>
      </c>
      <c r="F66" s="7" t="e">
        <f t="shared" si="0"/>
        <v>#VALUE!</v>
      </c>
      <c r="G66" s="74">
        <f t="shared" si="1"/>
        <v>268.29268292682929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38000</v>
      </c>
      <c r="F68" s="7">
        <f t="shared" si="0"/>
        <v>15.2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25000</v>
      </c>
      <c r="F70" s="7" t="e">
        <f t="shared" si="0"/>
        <v>#VALUE!</v>
      </c>
      <c r="G70" s="86">
        <f t="shared" si="1"/>
        <v>150.60240963855421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>
        <v>2500</v>
      </c>
      <c r="F72" s="93" t="e">
        <f t="shared" si="0"/>
        <v>#VALUE!</v>
      </c>
      <c r="G72" s="94" t="e">
        <f t="shared" si="1"/>
        <v>#VALUE!</v>
      </c>
      <c r="H72" s="95">
        <f t="shared" si="2"/>
        <v>18.518518518518519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>
        <v>2500</v>
      </c>
      <c r="F79" s="7" t="e">
        <f t="shared" si="3"/>
        <v>#VALUE!</v>
      </c>
      <c r="G79" s="74" t="e">
        <f t="shared" si="4"/>
        <v>#VALUE!</v>
      </c>
      <c r="H79" s="12">
        <f t="shared" si="5"/>
        <v>18.518518518518519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E84" s="22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x14ac:dyDescent="0.3">
      <c r="A92" s="77" t="s">
        <v>100</v>
      </c>
      <c r="B92" s="6">
        <v>217</v>
      </c>
      <c r="C92" s="72">
        <v>240</v>
      </c>
      <c r="D92" s="10" t="s">
        <v>24</v>
      </c>
      <c r="E92" s="22">
        <v>80000</v>
      </c>
      <c r="F92" s="7">
        <f t="shared" si="3"/>
        <v>368.66359447004606</v>
      </c>
      <c r="G92" s="74">
        <f t="shared" si="4"/>
        <v>333.33333333333331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20000</v>
      </c>
      <c r="F98" s="93">
        <f t="shared" si="3"/>
        <v>118.34319526627219</v>
      </c>
      <c r="G98" s="86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>
        <v>2000</v>
      </c>
      <c r="F101" s="93" t="e">
        <f t="shared" si="3"/>
        <v>#VALUE!</v>
      </c>
      <c r="G101" s="94">
        <f t="shared" si="4"/>
        <v>15.151515151515152</v>
      </c>
      <c r="H101" s="95">
        <f t="shared" si="5"/>
        <v>16.806722689075631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E104" s="22">
        <v>4800</v>
      </c>
      <c r="F104" s="93" t="e">
        <f t="shared" si="3"/>
        <v>#VALUE!</v>
      </c>
      <c r="G104" s="94" t="e">
        <f t="shared" si="4"/>
        <v>#VALUE!</v>
      </c>
      <c r="H104" s="95">
        <f t="shared" si="5"/>
        <v>37.209302325581397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E106" s="22">
        <v>11000</v>
      </c>
      <c r="F106" s="7" t="e">
        <f t="shared" si="3"/>
        <v>#VALUE!</v>
      </c>
      <c r="G106" s="74" t="e">
        <f t="shared" si="4"/>
        <v>#DIV/0!</v>
      </c>
      <c r="H106" s="12">
        <f t="shared" si="5"/>
        <v>74.829931972789112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v>500</v>
      </c>
      <c r="F116" s="7" t="e">
        <f t="shared" si="3"/>
        <v>#VALUE!</v>
      </c>
      <c r="G116" s="74" t="e">
        <f t="shared" si="4"/>
        <v>#VALUE!</v>
      </c>
      <c r="H116" s="12">
        <f t="shared" si="5"/>
        <v>4.4642857142857144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26000</v>
      </c>
      <c r="F121" s="93" t="e">
        <f t="shared" si="3"/>
        <v>#VALUE!</v>
      </c>
      <c r="G121" s="94" t="e">
        <f t="shared" si="4"/>
        <v>#VALUE!</v>
      </c>
      <c r="H121" s="95">
        <f t="shared" si="5"/>
        <v>218.48739495798318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5000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43.478260869565219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E129" s="22">
        <v>11000</v>
      </c>
      <c r="F129" s="93" t="e">
        <f t="shared" si="3"/>
        <v>#VALUE!</v>
      </c>
      <c r="G129" s="94">
        <f t="shared" si="4"/>
        <v>70.967741935483872</v>
      </c>
      <c r="H129" s="95">
        <f t="shared" si="5"/>
        <v>75.342465753424662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88">
        <f t="shared" si="5"/>
        <v>19.23076923076923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v>2000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14.492753623188406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11000</v>
      </c>
      <c r="F134" s="93">
        <f t="shared" si="3"/>
        <v>14.084507042253522</v>
      </c>
      <c r="G134" s="94" t="e">
        <f t="shared" si="4"/>
        <v>#VALUE!</v>
      </c>
      <c r="H134" s="95">
        <f t="shared" si="5"/>
        <v>76.92307692307692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v>11000</v>
      </c>
      <c r="F142" s="93" t="e">
        <f t="shared" si="6"/>
        <v>#VALUE!</v>
      </c>
      <c r="G142" s="94" t="e">
        <f t="shared" si="7"/>
        <v>#VALUE!</v>
      </c>
      <c r="H142" s="95">
        <f t="shared" si="8"/>
        <v>85.271317829457359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E143" s="137">
        <v>11000</v>
      </c>
      <c r="F143" s="7" t="e">
        <f t="shared" si="6"/>
        <v>#VALUE!</v>
      </c>
      <c r="G143" s="74" t="e">
        <f t="shared" si="7"/>
        <v>#VALUE!</v>
      </c>
      <c r="H143" s="12">
        <f t="shared" si="8"/>
        <v>108.91089108910892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18700</v>
      </c>
      <c r="F145" s="93">
        <f t="shared" si="6"/>
        <v>46.75</v>
      </c>
      <c r="G145" s="94">
        <f t="shared" si="7"/>
        <v>20.777777777777779</v>
      </c>
      <c r="H145" s="95">
        <f t="shared" si="8"/>
        <v>116.14906832298136</v>
      </c>
    </row>
    <row r="146" spans="1:8" x14ac:dyDescent="0.3">
      <c r="A146" s="63" t="s">
        <v>155</v>
      </c>
      <c r="B146" s="7">
        <v>300</v>
      </c>
      <c r="C146" s="74"/>
      <c r="D146" s="12">
        <v>161</v>
      </c>
      <c r="E146" s="36">
        <v>50000</v>
      </c>
      <c r="F146" s="93">
        <f t="shared" si="6"/>
        <v>166.66666666666666</v>
      </c>
      <c r="G146" s="94" t="e">
        <f t="shared" si="7"/>
        <v>#DIV/0!</v>
      </c>
      <c r="H146" s="95">
        <f t="shared" si="8"/>
        <v>310.55900621118013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64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1000</v>
      </c>
      <c r="F152" s="7" t="e">
        <f t="shared" si="6"/>
        <v>#VALUE!</v>
      </c>
      <c r="G152" s="74" t="e">
        <f t="shared" si="7"/>
        <v>#VALUE!</v>
      </c>
      <c r="H152" s="88">
        <f t="shared" si="8"/>
        <v>7.4074074074074074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20000</v>
      </c>
      <c r="F158" s="93" t="e">
        <f t="shared" si="6"/>
        <v>#VALUE!</v>
      </c>
      <c r="G158" s="94">
        <f t="shared" si="7"/>
        <v>143.88489208633092</v>
      </c>
      <c r="H158" s="88">
        <f t="shared" si="8"/>
        <v>190.47619047619048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E159" s="137">
        <v>1000</v>
      </c>
      <c r="F159" s="93" t="e">
        <f t="shared" si="6"/>
        <v>#VALUE!</v>
      </c>
      <c r="G159" s="94" t="e">
        <f t="shared" si="7"/>
        <v>#VALUE!</v>
      </c>
      <c r="H159" s="95">
        <f t="shared" si="8"/>
        <v>9.5238095238095237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v>2000</v>
      </c>
      <c r="F167" s="93">
        <f t="shared" si="6"/>
        <v>8.7336244541484724</v>
      </c>
      <c r="G167" s="94">
        <f t="shared" si="7"/>
        <v>9.1324200913242013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  <row r="184" spans="1:8" x14ac:dyDescent="0.3">
      <c r="A184" s="121" t="s">
        <v>155</v>
      </c>
      <c r="B184" s="7">
        <v>300</v>
      </c>
      <c r="C184" s="74"/>
      <c r="D184" s="12">
        <v>161</v>
      </c>
      <c r="E184" s="36">
        <v>50000</v>
      </c>
      <c r="F184" s="93">
        <f t="shared" ref="F184" si="9">E184/B184</f>
        <v>166.66666666666666</v>
      </c>
      <c r="G184" s="94" t="e">
        <f t="shared" ref="G184" si="10">E184/C184</f>
        <v>#DIV/0!</v>
      </c>
      <c r="H184" s="95">
        <f t="shared" ref="H184" si="11">E184/D184</f>
        <v>310.55900621118013</v>
      </c>
    </row>
  </sheetData>
  <autoFilter ref="A10:H184" xr:uid="{8FB5E5C6-4CBD-465A-86B6-71AD77822812}">
    <filterColumn colId="0">
      <filters>
        <filter val="H-C4-3"/>
        <filter val="H-CR-436-38"/>
        <filter val="H-HC-2-0-H"/>
        <filter val="H-M-2 MESA"/>
        <filter val="H-M-3 ( Maq)"/>
        <filter val="H-M-4"/>
        <filter val="H-ML-7-5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A441-0E0C-4E23-A659-858EC70463EF}">
  <sheetPr filterMode="1"/>
  <dimension ref="A1:H183"/>
  <sheetViews>
    <sheetView topLeftCell="A7" zoomScale="90" zoomScaleNormal="90" workbookViewId="0">
      <selection activeCell="B186" sqref="B18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239</v>
      </c>
      <c r="C4" s="71" t="s">
        <v>7</v>
      </c>
      <c r="D4" s="65">
        <v>4</v>
      </c>
      <c r="E4" s="66">
        <f>B4*C4*D4</f>
        <v>1122</v>
      </c>
      <c r="F4" s="165">
        <f>G60+G61+G63+G66+H101+F146</f>
        <v>1273.1058752508904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4</v>
      </c>
      <c r="E5" s="69">
        <f>B5*C5*D5</f>
        <v>180</v>
      </c>
    </row>
    <row r="6" spans="1:8" ht="21" x14ac:dyDescent="0.35">
      <c r="B6" s="117"/>
      <c r="C6" s="2"/>
      <c r="D6" s="3" t="s">
        <v>8</v>
      </c>
      <c r="E6" s="50">
        <f>SUBTOTAL(9,E4:E5)</f>
        <v>1302</v>
      </c>
      <c r="F6" s="98"/>
      <c r="G6" s="104">
        <f>F4-E6</f>
        <v>-28.894124749109551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9500</v>
      </c>
      <c r="F21" s="7" t="e">
        <f t="shared" si="0"/>
        <v>#VALUE!</v>
      </c>
      <c r="G21" s="74" t="e">
        <f t="shared" si="1"/>
        <v>#VALUE!</v>
      </c>
      <c r="H21" s="12">
        <f t="shared" si="2"/>
        <v>84.070796460176993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40000</v>
      </c>
      <c r="F60" s="93">
        <f t="shared" si="0"/>
        <v>168.77637130801688</v>
      </c>
      <c r="G60" s="86">
        <f t="shared" si="1"/>
        <v>170.21276595744681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133000</v>
      </c>
      <c r="F61" s="93">
        <f t="shared" si="0"/>
        <v>601.80995475113127</v>
      </c>
      <c r="G61" s="86">
        <f t="shared" si="1"/>
        <v>570.81545064377679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0"/>
        <v>#VALUE!</v>
      </c>
      <c r="G62" s="86">
        <f t="shared" si="1"/>
        <v>0</v>
      </c>
      <c r="H62" s="95" t="e">
        <f t="shared" si="2"/>
        <v>#VALUE!</v>
      </c>
    </row>
    <row r="63" spans="1:8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1000</v>
      </c>
      <c r="F63" s="7">
        <f t="shared" si="0"/>
        <v>5.7471264367816088</v>
      </c>
      <c r="G63" s="74">
        <f t="shared" si="1"/>
        <v>5.7471264367816088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11">
        <v>70</v>
      </c>
      <c r="D66" s="10" t="s">
        <v>24</v>
      </c>
      <c r="E66" s="22">
        <v>24000</v>
      </c>
      <c r="F66" s="7" t="e">
        <f t="shared" si="0"/>
        <v>#VALUE!</v>
      </c>
      <c r="G66" s="74">
        <f t="shared" si="1"/>
        <v>342.85714285714283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38000</v>
      </c>
      <c r="F68" s="7">
        <f t="shared" si="0"/>
        <v>15.2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25000</v>
      </c>
      <c r="F70" s="7" t="e">
        <f t="shared" si="0"/>
        <v>#VALUE!</v>
      </c>
      <c r="G70" s="86">
        <f t="shared" si="1"/>
        <v>150.60240963855421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>
        <v>2500</v>
      </c>
      <c r="F72" s="93" t="e">
        <f t="shared" si="0"/>
        <v>#VALUE!</v>
      </c>
      <c r="G72" s="94" t="e">
        <f t="shared" si="1"/>
        <v>#VALUE!</v>
      </c>
      <c r="H72" s="95">
        <f t="shared" si="2"/>
        <v>18.518518518518519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>
        <v>2500</v>
      </c>
      <c r="F79" s="7" t="e">
        <f t="shared" si="3"/>
        <v>#VALUE!</v>
      </c>
      <c r="G79" s="74" t="e">
        <f t="shared" si="4"/>
        <v>#VALUE!</v>
      </c>
      <c r="H79" s="12">
        <f t="shared" si="5"/>
        <v>18.518518518518519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E84" s="22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50000</v>
      </c>
      <c r="F96" s="93">
        <f t="shared" si="3"/>
        <v>20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86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>
        <v>2000</v>
      </c>
      <c r="F101" s="93" t="e">
        <f t="shared" si="3"/>
        <v>#VALUE!</v>
      </c>
      <c r="G101" s="94">
        <f t="shared" si="4"/>
        <v>15.151515151515152</v>
      </c>
      <c r="H101" s="95">
        <f t="shared" si="5"/>
        <v>16.806722689075631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E104" s="22">
        <v>4800</v>
      </c>
      <c r="F104" s="93" t="e">
        <f t="shared" si="3"/>
        <v>#VALUE!</v>
      </c>
      <c r="G104" s="94" t="e">
        <f t="shared" si="4"/>
        <v>#VALUE!</v>
      </c>
      <c r="H104" s="95">
        <f t="shared" si="5"/>
        <v>37.209302325581397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E106" s="22">
        <v>11000</v>
      </c>
      <c r="F106" s="7" t="e">
        <f t="shared" si="3"/>
        <v>#VALUE!</v>
      </c>
      <c r="G106" s="74" t="e">
        <f t="shared" si="4"/>
        <v>#DIV/0!</v>
      </c>
      <c r="H106" s="12">
        <f t="shared" si="5"/>
        <v>74.829931972789112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v>500</v>
      </c>
      <c r="F116" s="7" t="e">
        <f t="shared" si="3"/>
        <v>#VALUE!</v>
      </c>
      <c r="G116" s="74" t="e">
        <f t="shared" si="4"/>
        <v>#VALUE!</v>
      </c>
      <c r="H116" s="12">
        <f t="shared" si="5"/>
        <v>4.4642857142857144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26000</v>
      </c>
      <c r="F121" s="93" t="e">
        <f t="shared" si="3"/>
        <v>#VALUE!</v>
      </c>
      <c r="G121" s="94" t="e">
        <f t="shared" si="4"/>
        <v>#VALUE!</v>
      </c>
      <c r="H121" s="95">
        <f t="shared" si="5"/>
        <v>218.48739495798318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5000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43.478260869565219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E129" s="22">
        <v>11000</v>
      </c>
      <c r="F129" s="93" t="e">
        <f t="shared" si="3"/>
        <v>#VALUE!</v>
      </c>
      <c r="G129" s="94">
        <f t="shared" si="4"/>
        <v>70.967741935483872</v>
      </c>
      <c r="H129" s="95">
        <f t="shared" si="5"/>
        <v>75.342465753424662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88">
        <f t="shared" si="5"/>
        <v>19.23076923076923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v>2000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14.492753623188406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11000</v>
      </c>
      <c r="F134" s="93">
        <f t="shared" si="3"/>
        <v>14.084507042253522</v>
      </c>
      <c r="G134" s="94" t="e">
        <f t="shared" si="4"/>
        <v>#VALUE!</v>
      </c>
      <c r="H134" s="95">
        <f t="shared" si="5"/>
        <v>76.92307692307692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v>11000</v>
      </c>
      <c r="F142" s="93" t="e">
        <f t="shared" si="6"/>
        <v>#VALUE!</v>
      </c>
      <c r="G142" s="94" t="e">
        <f t="shared" si="7"/>
        <v>#VALUE!</v>
      </c>
      <c r="H142" s="95">
        <f t="shared" si="8"/>
        <v>85.271317829457359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E143" s="137">
        <v>11000</v>
      </c>
      <c r="F143" s="7" t="e">
        <f t="shared" si="6"/>
        <v>#VALUE!</v>
      </c>
      <c r="G143" s="74" t="e">
        <f t="shared" si="7"/>
        <v>#VALUE!</v>
      </c>
      <c r="H143" s="12">
        <f t="shared" si="8"/>
        <v>108.91089108910892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18700</v>
      </c>
      <c r="F145" s="93">
        <f t="shared" si="6"/>
        <v>46.75</v>
      </c>
      <c r="G145" s="94">
        <f t="shared" si="7"/>
        <v>20.777777777777779</v>
      </c>
      <c r="H145" s="95">
        <f t="shared" si="8"/>
        <v>116.14906832298136</v>
      </c>
    </row>
    <row r="146" spans="1:8" x14ac:dyDescent="0.3">
      <c r="A146" s="63" t="s">
        <v>155</v>
      </c>
      <c r="B146" s="7">
        <v>300</v>
      </c>
      <c r="C146" s="74"/>
      <c r="D146" s="12">
        <v>161</v>
      </c>
      <c r="E146" s="36">
        <v>50000</v>
      </c>
      <c r="F146" s="93">
        <f t="shared" si="6"/>
        <v>166.66666666666666</v>
      </c>
      <c r="G146" s="94" t="e">
        <f t="shared" si="7"/>
        <v>#DIV/0!</v>
      </c>
      <c r="H146" s="95">
        <f t="shared" si="8"/>
        <v>310.55900621118013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64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1000</v>
      </c>
      <c r="F152" s="7" t="e">
        <f t="shared" si="6"/>
        <v>#VALUE!</v>
      </c>
      <c r="G152" s="74" t="e">
        <f t="shared" si="7"/>
        <v>#VALUE!</v>
      </c>
      <c r="H152" s="88">
        <f t="shared" si="8"/>
        <v>7.4074074074074074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20000</v>
      </c>
      <c r="F158" s="93" t="e">
        <f t="shared" si="6"/>
        <v>#VALUE!</v>
      </c>
      <c r="G158" s="94">
        <f t="shared" si="7"/>
        <v>143.88489208633092</v>
      </c>
      <c r="H158" s="88">
        <f t="shared" si="8"/>
        <v>190.47619047619048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E159" s="137">
        <v>1000</v>
      </c>
      <c r="F159" s="93" t="e">
        <f t="shared" si="6"/>
        <v>#VALUE!</v>
      </c>
      <c r="G159" s="94" t="e">
        <f t="shared" si="7"/>
        <v>#VALUE!</v>
      </c>
      <c r="H159" s="95">
        <f t="shared" si="8"/>
        <v>9.5238095238095237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v>2000</v>
      </c>
      <c r="F167" s="93">
        <f t="shared" si="6"/>
        <v>8.7336244541484724</v>
      </c>
      <c r="G167" s="94">
        <f t="shared" si="7"/>
        <v>9.1324200913242013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R-436-36"/>
        <filter val="H-CR-436-37"/>
        <filter val="H-CR-436-38"/>
        <filter val="H-HC-1"/>
        <filter val="H-HC-2-0-H"/>
        <filter val="H-MB-10"/>
        <filter val="H-ML-7-5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G146" evalError="1"/>
  </ignoredErrors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F8EF-FDF2-4AC8-A824-E1D1F5795753}">
  <sheetPr filterMode="1"/>
  <dimension ref="A1:H183"/>
  <sheetViews>
    <sheetView topLeftCell="A10" zoomScale="90" zoomScaleNormal="90" workbookViewId="0">
      <selection activeCell="D104" sqref="D10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239</v>
      </c>
      <c r="C4" s="71" t="s">
        <v>7</v>
      </c>
      <c r="D4" s="65">
        <v>5</v>
      </c>
      <c r="E4" s="66">
        <f>B4*C4*D4</f>
        <v>1402.5</v>
      </c>
      <c r="F4" s="165">
        <f>G39+G52+G60+G61+G66+H72+H79+H84+F96+H101+H104+H106+H116+H129+H130+H131+H142+F146+H152</f>
        <v>1681.0266586624791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1627.5</v>
      </c>
      <c r="F6" s="98"/>
      <c r="G6" s="104">
        <f>F4-E6</f>
        <v>53.526658662479122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9500</v>
      </c>
      <c r="F21" s="7" t="e">
        <f t="shared" si="0"/>
        <v>#VALUE!</v>
      </c>
      <c r="G21" s="74" t="e">
        <f t="shared" si="1"/>
        <v>#VALUE!</v>
      </c>
      <c r="H21" s="12">
        <f t="shared" si="2"/>
        <v>84.070796460176993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70000</v>
      </c>
      <c r="F60" s="93">
        <f t="shared" si="0"/>
        <v>295.35864978902953</v>
      </c>
      <c r="G60" s="86">
        <f t="shared" si="1"/>
        <v>297.87234042553189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63000</v>
      </c>
      <c r="F61" s="93">
        <f t="shared" si="0"/>
        <v>285.0678733031674</v>
      </c>
      <c r="G61" s="86">
        <f t="shared" si="1"/>
        <v>270.38626609442059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0"/>
        <v>#VALUE!</v>
      </c>
      <c r="G62" s="86">
        <f t="shared" si="1"/>
        <v>0</v>
      </c>
      <c r="H62" s="95" t="e">
        <f t="shared" si="2"/>
        <v>#VALUE!</v>
      </c>
    </row>
    <row r="63" spans="1:8" hidden="1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2500</v>
      </c>
      <c r="F63" s="7">
        <f t="shared" si="0"/>
        <v>14.367816091954023</v>
      </c>
      <c r="G63" s="74">
        <f t="shared" si="1"/>
        <v>14.367816091954023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11">
        <v>70</v>
      </c>
      <c r="D66" s="10" t="s">
        <v>24</v>
      </c>
      <c r="E66" s="22">
        <v>26000</v>
      </c>
      <c r="F66" s="7" t="e">
        <f t="shared" si="0"/>
        <v>#VALUE!</v>
      </c>
      <c r="G66" s="74">
        <f t="shared" si="1"/>
        <v>371.42857142857144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38000</v>
      </c>
      <c r="F68" s="7">
        <f t="shared" si="0"/>
        <v>15.2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25000</v>
      </c>
      <c r="F70" s="7" t="e">
        <f t="shared" si="0"/>
        <v>#VALUE!</v>
      </c>
      <c r="G70" s="86">
        <f t="shared" si="1"/>
        <v>150.60240963855421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>
        <v>2500</v>
      </c>
      <c r="F72" s="93" t="e">
        <f t="shared" si="0"/>
        <v>#VALUE!</v>
      </c>
      <c r="G72" s="94" t="e">
        <f t="shared" si="1"/>
        <v>#VALUE!</v>
      </c>
      <c r="H72" s="95">
        <f t="shared" si="2"/>
        <v>18.518518518518519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>
        <v>2500</v>
      </c>
      <c r="F79" s="7" t="e">
        <f t="shared" si="3"/>
        <v>#VALUE!</v>
      </c>
      <c r="G79" s="74" t="e">
        <f t="shared" si="4"/>
        <v>#VALUE!</v>
      </c>
      <c r="H79" s="12">
        <f t="shared" si="5"/>
        <v>18.518518518518519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x14ac:dyDescent="0.3">
      <c r="A84" s="77" t="s">
        <v>92</v>
      </c>
      <c r="B84" s="6" t="s">
        <v>24</v>
      </c>
      <c r="C84" s="72" t="s">
        <v>24</v>
      </c>
      <c r="D84" s="10">
        <v>115</v>
      </c>
      <c r="E84" s="22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50000</v>
      </c>
      <c r="F96" s="93">
        <f t="shared" si="3"/>
        <v>20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86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>
        <v>10000</v>
      </c>
      <c r="F101" s="93" t="e">
        <f t="shared" si="3"/>
        <v>#VALUE!</v>
      </c>
      <c r="G101" s="94">
        <f t="shared" si="4"/>
        <v>75.757575757575751</v>
      </c>
      <c r="H101" s="95">
        <f t="shared" si="5"/>
        <v>84.033613445378151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x14ac:dyDescent="0.3">
      <c r="A104" s="77" t="s">
        <v>112</v>
      </c>
      <c r="B104" s="6" t="s">
        <v>24</v>
      </c>
      <c r="C104" s="72" t="s">
        <v>24</v>
      </c>
      <c r="D104" s="10">
        <v>129</v>
      </c>
      <c r="E104" s="22">
        <v>4800</v>
      </c>
      <c r="F104" s="93" t="e">
        <f t="shared" si="3"/>
        <v>#VALUE!</v>
      </c>
      <c r="G104" s="94" t="e">
        <f t="shared" si="4"/>
        <v>#VALUE!</v>
      </c>
      <c r="H104" s="95">
        <f t="shared" si="5"/>
        <v>37.209302325581397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x14ac:dyDescent="0.3">
      <c r="A106" s="63" t="s">
        <v>114</v>
      </c>
      <c r="B106" s="7" t="s">
        <v>24</v>
      </c>
      <c r="C106" s="74"/>
      <c r="D106" s="12">
        <v>147</v>
      </c>
      <c r="E106" s="22">
        <v>11000</v>
      </c>
      <c r="F106" s="7" t="e">
        <f t="shared" si="3"/>
        <v>#VALUE!</v>
      </c>
      <c r="G106" s="74" t="e">
        <f t="shared" si="4"/>
        <v>#DIV/0!</v>
      </c>
      <c r="H106" s="12">
        <f t="shared" si="5"/>
        <v>74.829931972789112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v>500</v>
      </c>
      <c r="F116" s="7" t="e">
        <f t="shared" si="3"/>
        <v>#VALUE!</v>
      </c>
      <c r="G116" s="74" t="e">
        <f t="shared" si="4"/>
        <v>#VALUE!</v>
      </c>
      <c r="H116" s="12">
        <f t="shared" si="5"/>
        <v>4.4642857142857144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26000</v>
      </c>
      <c r="F121" s="93" t="e">
        <f t="shared" si="3"/>
        <v>#VALUE!</v>
      </c>
      <c r="G121" s="94" t="e">
        <f t="shared" si="4"/>
        <v>#VALUE!</v>
      </c>
      <c r="H121" s="95">
        <f t="shared" si="5"/>
        <v>218.48739495798318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5000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43.478260869565219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138</v>
      </c>
      <c r="B129" s="7" t="s">
        <v>24</v>
      </c>
      <c r="C129" s="86">
        <v>155</v>
      </c>
      <c r="D129" s="12">
        <v>146</v>
      </c>
      <c r="E129" s="22">
        <v>11000</v>
      </c>
      <c r="F129" s="93" t="e">
        <f t="shared" si="3"/>
        <v>#VALUE!</v>
      </c>
      <c r="G129" s="94">
        <f t="shared" si="4"/>
        <v>70.967741935483872</v>
      </c>
      <c r="H129" s="95">
        <f t="shared" si="5"/>
        <v>75.342465753424662</v>
      </c>
    </row>
    <row r="130" spans="1:8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88">
        <f t="shared" si="5"/>
        <v>19.23076923076923</v>
      </c>
    </row>
    <row r="131" spans="1:8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v>2000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14.492753623188406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11000</v>
      </c>
      <c r="F134" s="93">
        <f t="shared" si="3"/>
        <v>14.084507042253522</v>
      </c>
      <c r="G134" s="94" t="e">
        <f t="shared" si="4"/>
        <v>#VALUE!</v>
      </c>
      <c r="H134" s="95">
        <f t="shared" si="5"/>
        <v>76.92307692307692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v>11000</v>
      </c>
      <c r="F142" s="93" t="e">
        <f t="shared" si="6"/>
        <v>#VALUE!</v>
      </c>
      <c r="G142" s="94" t="e">
        <f t="shared" si="7"/>
        <v>#VALUE!</v>
      </c>
      <c r="H142" s="95">
        <f t="shared" si="8"/>
        <v>85.271317829457359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E143" s="137">
        <v>11000</v>
      </c>
      <c r="F143" s="7" t="e">
        <f t="shared" si="6"/>
        <v>#VALUE!</v>
      </c>
      <c r="G143" s="74" t="e">
        <f t="shared" si="7"/>
        <v>#VALUE!</v>
      </c>
      <c r="H143" s="12">
        <f t="shared" si="8"/>
        <v>108.91089108910892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18700</v>
      </c>
      <c r="F145" s="93">
        <f t="shared" si="6"/>
        <v>46.75</v>
      </c>
      <c r="G145" s="94">
        <f t="shared" si="7"/>
        <v>20.777777777777779</v>
      </c>
      <c r="H145" s="95">
        <f t="shared" si="8"/>
        <v>116.14906832298136</v>
      </c>
    </row>
    <row r="146" spans="1:8" x14ac:dyDescent="0.3">
      <c r="A146" s="63" t="s">
        <v>155</v>
      </c>
      <c r="B146" s="7">
        <v>300</v>
      </c>
      <c r="C146" s="74" t="s">
        <v>24</v>
      </c>
      <c r="D146" s="12">
        <v>161</v>
      </c>
      <c r="E146" s="36">
        <v>58100</v>
      </c>
      <c r="F146" s="93">
        <f t="shared" si="6"/>
        <v>193.66666666666666</v>
      </c>
      <c r="G146" s="94" t="e">
        <f t="shared" si="7"/>
        <v>#VALUE!</v>
      </c>
      <c r="H146" s="95">
        <f t="shared" si="8"/>
        <v>360.86956521739131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64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1000</v>
      </c>
      <c r="F152" s="7" t="e">
        <f t="shared" si="6"/>
        <v>#VALUE!</v>
      </c>
      <c r="G152" s="74" t="e">
        <f t="shared" si="7"/>
        <v>#VALUE!</v>
      </c>
      <c r="H152" s="88">
        <f t="shared" si="8"/>
        <v>7.4074074074074074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20000</v>
      </c>
      <c r="F158" s="93" t="e">
        <f t="shared" si="6"/>
        <v>#VALUE!</v>
      </c>
      <c r="G158" s="94">
        <f t="shared" si="7"/>
        <v>143.88489208633092</v>
      </c>
      <c r="H158" s="88">
        <f t="shared" si="8"/>
        <v>190.47619047619048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E159" s="137">
        <v>1000</v>
      </c>
      <c r="F159" s="93" t="e">
        <f t="shared" si="6"/>
        <v>#VALUE!</v>
      </c>
      <c r="G159" s="94" t="e">
        <f t="shared" si="7"/>
        <v>#VALUE!</v>
      </c>
      <c r="H159" s="95">
        <f t="shared" si="8"/>
        <v>9.5238095238095237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v>2000</v>
      </c>
      <c r="F167" s="93">
        <f t="shared" si="6"/>
        <v>8.7336244541484724</v>
      </c>
      <c r="G167" s="94">
        <f t="shared" si="7"/>
        <v>9.1324200913242013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4-1"/>
        <filter val="H-C-6"/>
        <filter val="H-CR-436-36"/>
        <filter val="H-CR-436-37"/>
        <filter val="H-CR-436-38"/>
        <filter val="H-HC-2-0-H"/>
        <filter val="H-HCB-106N-96"/>
        <filter val="H-HCL-8-96"/>
        <filter val="H-HML-9-95"/>
        <filter val="H-M-3 ( Maq)"/>
        <filter val="H-MB-10"/>
        <filter val="H-MB-101T 10&quot;"/>
        <filter val="H-MB-201N  10&quot;"/>
        <filter val="H-MB-401T"/>
        <filter val="H-ML-14"/>
        <filter val="H-ML-15"/>
        <filter val="H-ML-16"/>
        <filter val="H-ML-4"/>
        <filter val="H-ML-7-5"/>
        <filter val="H-ML-8-5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1DE8-ADA4-4DC5-A1FB-9D3DE046C6BA}">
  <sheetPr filterMode="1"/>
  <dimension ref="A1:H183"/>
  <sheetViews>
    <sheetView topLeftCell="A18" zoomScale="90" zoomScaleNormal="90" workbookViewId="0">
      <selection activeCell="E18" sqref="E18:E15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238</v>
      </c>
      <c r="C4" s="71" t="s">
        <v>7</v>
      </c>
      <c r="D4" s="65">
        <v>5</v>
      </c>
      <c r="E4" s="66">
        <f>B4*C4*D4</f>
        <v>1530</v>
      </c>
      <c r="F4" s="165">
        <f>H18+H21+G60+G62+G66+H143+F146+F150+H159</f>
        <v>1706.7825564891307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1755</v>
      </c>
      <c r="F6" s="98"/>
      <c r="G6" s="104">
        <f>F4-E6</f>
        <v>-48.217443510869316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9500</v>
      </c>
      <c r="F21" s="7" t="e">
        <f t="shared" si="0"/>
        <v>#VALUE!</v>
      </c>
      <c r="G21" s="74" t="e">
        <f t="shared" si="1"/>
        <v>#VALUE!</v>
      </c>
      <c r="H21" s="12">
        <f t="shared" si="2"/>
        <v>84.070796460176993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24000</v>
      </c>
      <c r="F39" s="93" t="e">
        <f t="shared" si="0"/>
        <v>#DIV/0!</v>
      </c>
      <c r="G39" s="94">
        <f t="shared" si="1"/>
        <v>131.14754098360655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3600</v>
      </c>
      <c r="F52" s="93" t="e">
        <f t="shared" si="0"/>
        <v>#VALUE!</v>
      </c>
      <c r="G52" s="86">
        <f t="shared" si="1"/>
        <v>25.35211267605634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64">
        <v>130000</v>
      </c>
      <c r="F60" s="93">
        <f t="shared" si="0"/>
        <v>548.52320675105489</v>
      </c>
      <c r="G60" s="86">
        <f t="shared" si="1"/>
        <v>553.19148936170211</v>
      </c>
      <c r="H60" s="95" t="e">
        <f t="shared" si="2"/>
        <v>#DIV/0!</v>
      </c>
    </row>
    <row r="61" spans="1:8" hidden="1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107000</v>
      </c>
      <c r="F61" s="93">
        <f t="shared" si="0"/>
        <v>484.16289592760182</v>
      </c>
      <c r="G61" s="86">
        <f t="shared" si="1"/>
        <v>459.22746781115882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64">
        <v>100000</v>
      </c>
      <c r="F62" s="93" t="e">
        <f t="shared" si="0"/>
        <v>#VALUE!</v>
      </c>
      <c r="G62" s="86">
        <f t="shared" si="1"/>
        <v>414.93775933609959</v>
      </c>
      <c r="H62" s="95" t="e">
        <f t="shared" si="2"/>
        <v>#VALUE!</v>
      </c>
    </row>
    <row r="63" spans="1:8" hidden="1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2500</v>
      </c>
      <c r="F63" s="7">
        <f t="shared" si="0"/>
        <v>14.367816091954023</v>
      </c>
      <c r="G63" s="74">
        <f t="shared" si="1"/>
        <v>14.367816091954023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11">
        <v>60</v>
      </c>
      <c r="D66" s="10" t="s">
        <v>24</v>
      </c>
      <c r="E66" s="137">
        <v>9000</v>
      </c>
      <c r="F66" s="7" t="e">
        <f t="shared" si="0"/>
        <v>#VALUE!</v>
      </c>
      <c r="G66" s="74">
        <f t="shared" si="1"/>
        <v>150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38000</v>
      </c>
      <c r="F68" s="7">
        <f t="shared" si="0"/>
        <v>15.2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25000</v>
      </c>
      <c r="F70" s="7" t="e">
        <f t="shared" si="0"/>
        <v>#VALUE!</v>
      </c>
      <c r="G70" s="86">
        <f t="shared" si="1"/>
        <v>150.60240963855421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E84" s="137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47100</v>
      </c>
      <c r="F96" s="93">
        <f t="shared" si="3"/>
        <v>18.84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86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3"/>
        <v>#VALUE!</v>
      </c>
      <c r="G116" s="74" t="e">
        <f t="shared" si="4"/>
        <v>#VALUE!</v>
      </c>
      <c r="H116" s="12">
        <f t="shared" si="5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26000</v>
      </c>
      <c r="F121" s="93" t="e">
        <f t="shared" si="3"/>
        <v>#VALUE!</v>
      </c>
      <c r="G121" s="94" t="e">
        <f t="shared" si="4"/>
        <v>#VALUE!</v>
      </c>
      <c r="H121" s="95">
        <f t="shared" si="5"/>
        <v>218.48739495798318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5000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43.478260869565219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v>20000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144.92753623188406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11000</v>
      </c>
      <c r="F134" s="93">
        <f t="shared" si="3"/>
        <v>14.084507042253522</v>
      </c>
      <c r="G134" s="94" t="e">
        <f t="shared" si="4"/>
        <v>#VALUE!</v>
      </c>
      <c r="H134" s="95">
        <f t="shared" si="5"/>
        <v>76.92307692307692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v>11000</v>
      </c>
      <c r="F142" s="93" t="e">
        <f t="shared" si="6"/>
        <v>#VALUE!</v>
      </c>
      <c r="G142" s="94" t="e">
        <f t="shared" si="7"/>
        <v>#VALUE!</v>
      </c>
      <c r="H142" s="95">
        <f t="shared" si="8"/>
        <v>85.271317829457359</v>
      </c>
    </row>
    <row r="143" spans="1:8" x14ac:dyDescent="0.3">
      <c r="A143" s="63" t="s">
        <v>152</v>
      </c>
      <c r="B143" s="7" t="s">
        <v>24</v>
      </c>
      <c r="C143" s="74" t="s">
        <v>24</v>
      </c>
      <c r="D143" s="12">
        <v>101</v>
      </c>
      <c r="E143" s="137">
        <v>11000</v>
      </c>
      <c r="F143" s="7" t="e">
        <f t="shared" si="6"/>
        <v>#VALUE!</v>
      </c>
      <c r="G143" s="74" t="e">
        <f t="shared" si="7"/>
        <v>#VALUE!</v>
      </c>
      <c r="H143" s="12">
        <f t="shared" si="8"/>
        <v>108.91089108910892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18700</v>
      </c>
      <c r="F145" s="93">
        <f t="shared" si="6"/>
        <v>46.75</v>
      </c>
      <c r="G145" s="94">
        <f t="shared" si="7"/>
        <v>20.777777777777779</v>
      </c>
      <c r="H145" s="95">
        <f t="shared" si="8"/>
        <v>116.14906832298136</v>
      </c>
    </row>
    <row r="146" spans="1:8" x14ac:dyDescent="0.3">
      <c r="A146" s="63" t="s">
        <v>155</v>
      </c>
      <c r="B146" s="7">
        <v>600</v>
      </c>
      <c r="C146" s="74" t="s">
        <v>24</v>
      </c>
      <c r="D146" s="12">
        <v>161</v>
      </c>
      <c r="E146" s="64">
        <v>52300</v>
      </c>
      <c r="F146" s="93">
        <f t="shared" si="6"/>
        <v>87.166666666666671</v>
      </c>
      <c r="G146" s="94" t="e">
        <f t="shared" si="7"/>
        <v>#VALUE!</v>
      </c>
      <c r="H146" s="95">
        <f t="shared" si="8"/>
        <v>324.84472049689441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64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500</v>
      </c>
      <c r="F152" s="7" t="e">
        <f t="shared" si="6"/>
        <v>#VALUE!</v>
      </c>
      <c r="G152" s="74" t="e">
        <f t="shared" si="7"/>
        <v>#VALUE!</v>
      </c>
      <c r="H152" s="88">
        <f t="shared" si="8"/>
        <v>3.7037037037037037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20000</v>
      </c>
      <c r="F158" s="93" t="e">
        <f t="shared" si="6"/>
        <v>#VALUE!</v>
      </c>
      <c r="G158" s="94">
        <f t="shared" si="7"/>
        <v>143.88489208633092</v>
      </c>
      <c r="H158" s="88">
        <f t="shared" si="8"/>
        <v>190.47619047619048</v>
      </c>
    </row>
    <row r="159" spans="1:8" x14ac:dyDescent="0.3">
      <c r="A159" s="63" t="s">
        <v>168</v>
      </c>
      <c r="B159" s="7" t="s">
        <v>24</v>
      </c>
      <c r="C159" s="74" t="s">
        <v>24</v>
      </c>
      <c r="D159" s="12">
        <v>105</v>
      </c>
      <c r="E159" s="137">
        <v>1000</v>
      </c>
      <c r="F159" s="93" t="e">
        <f t="shared" si="6"/>
        <v>#VALUE!</v>
      </c>
      <c r="G159" s="94" t="e">
        <f t="shared" si="7"/>
        <v>#VALUE!</v>
      </c>
      <c r="H159" s="95">
        <f t="shared" si="8"/>
        <v>9.5238095238095237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v>2000</v>
      </c>
      <c r="F167" s="93">
        <f t="shared" si="6"/>
        <v>8.7336244541484724</v>
      </c>
      <c r="G167" s="94">
        <f t="shared" si="7"/>
        <v>9.1324200913242013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BML-122-10"/>
        <filter val="H-BML-322-10"/>
        <filter val="H-CR-436-36"/>
        <filter val="H-CR-436-38"/>
        <filter val="H-HC-2-0-H"/>
        <filter val="H-ML-5"/>
        <filter val="H-ML-7-5"/>
        <filter val="H-ML-8"/>
        <filter val="H-ML-9-5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E02E-03F5-41FE-B098-212D07364B45}">
  <sheetPr filterMode="1"/>
  <dimension ref="A1:H183"/>
  <sheetViews>
    <sheetView topLeftCell="A7" zoomScale="90" zoomScaleNormal="90" workbookViewId="0">
      <selection activeCell="A70" sqref="A70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238</v>
      </c>
      <c r="C4" s="71" t="s">
        <v>7</v>
      </c>
      <c r="D4" s="65">
        <v>5</v>
      </c>
      <c r="E4" s="66">
        <f>B4*C4*D4</f>
        <v>1530</v>
      </c>
      <c r="F4" s="165">
        <f>G41+G60+G62+G66+F68+G70+F96+H142+F150+H158</f>
        <v>1642.2666318428701</v>
      </c>
      <c r="G4" s="166"/>
      <c r="H4" s="167"/>
    </row>
    <row r="5" spans="1:8" ht="21" x14ac:dyDescent="0.35">
      <c r="A5" s="83">
        <v>2</v>
      </c>
      <c r="B5" s="67">
        <v>7</v>
      </c>
      <c r="C5" s="67">
        <v>7.5</v>
      </c>
      <c r="D5" s="68">
        <v>5</v>
      </c>
      <c r="E5" s="69">
        <f>B5*C5*D5</f>
        <v>262.5</v>
      </c>
    </row>
    <row r="6" spans="1:8" ht="21" x14ac:dyDescent="0.35">
      <c r="B6" s="117"/>
      <c r="C6" s="2"/>
      <c r="D6" s="3" t="s">
        <v>8</v>
      </c>
      <c r="E6" s="50">
        <f>SUBTOTAL(9,E4:E5)</f>
        <v>1792.5</v>
      </c>
      <c r="F6" s="98"/>
      <c r="G6" s="104">
        <f>F4-E6</f>
        <v>-150.23336815712992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300</v>
      </c>
      <c r="F18" s="7" t="e">
        <f t="shared" si="0"/>
        <v>#DIV/0!</v>
      </c>
      <c r="G18" s="74" t="e">
        <f t="shared" si="1"/>
        <v>#VALUE!</v>
      </c>
      <c r="H18" s="12">
        <f t="shared" si="2"/>
        <v>2.5641025641025643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4000</v>
      </c>
      <c r="F21" s="7" t="e">
        <f t="shared" si="0"/>
        <v>#VALUE!</v>
      </c>
      <c r="G21" s="74" t="e">
        <f t="shared" si="1"/>
        <v>#VALUE!</v>
      </c>
      <c r="H21" s="12">
        <f t="shared" si="2"/>
        <v>35.398230088495573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3600</v>
      </c>
      <c r="F52" s="93" t="e">
        <f t="shared" si="0"/>
        <v>#VALUE!</v>
      </c>
      <c r="G52" s="86">
        <f t="shared" si="1"/>
        <v>25.35211267605634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70000</v>
      </c>
      <c r="F60" s="93">
        <f t="shared" si="0"/>
        <v>295.35864978902953</v>
      </c>
      <c r="G60" s="86">
        <f t="shared" si="1"/>
        <v>297.87234042553189</v>
      </c>
      <c r="H60" s="95" t="e">
        <f t="shared" si="2"/>
        <v>#DIV/0!</v>
      </c>
    </row>
    <row r="61" spans="1:8" hidden="1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107000</v>
      </c>
      <c r="F61" s="93">
        <f t="shared" si="0"/>
        <v>484.16289592760182</v>
      </c>
      <c r="G61" s="86">
        <f t="shared" si="1"/>
        <v>459.22746781115882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v>100000</v>
      </c>
      <c r="F62" s="93" t="e">
        <f t="shared" si="0"/>
        <v>#VALUE!</v>
      </c>
      <c r="G62" s="86">
        <f t="shared" si="1"/>
        <v>414.93775933609959</v>
      </c>
      <c r="H62" s="95" t="e">
        <f t="shared" si="2"/>
        <v>#VALUE!</v>
      </c>
    </row>
    <row r="63" spans="1:8" hidden="1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2500</v>
      </c>
      <c r="F63" s="7">
        <f t="shared" si="0"/>
        <v>14.367816091954023</v>
      </c>
      <c r="G63" s="74">
        <f t="shared" si="1"/>
        <v>14.367816091954023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11">
        <v>60</v>
      </c>
      <c r="D66" s="10" t="s">
        <v>24</v>
      </c>
      <c r="E66" s="22">
        <v>17000</v>
      </c>
      <c r="F66" s="7" t="e">
        <f t="shared" si="0"/>
        <v>#VALUE!</v>
      </c>
      <c r="G66" s="74">
        <f t="shared" si="1"/>
        <v>283.33333333333331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38000</v>
      </c>
      <c r="F68" s="7">
        <f t="shared" si="0"/>
        <v>15.2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25000</v>
      </c>
      <c r="F70" s="7" t="e">
        <f t="shared" si="0"/>
        <v>#VALUE!</v>
      </c>
      <c r="G70" s="86">
        <f t="shared" si="1"/>
        <v>150.60240963855421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E84" s="137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47100</v>
      </c>
      <c r="F96" s="93">
        <f t="shared" si="3"/>
        <v>18.84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86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3"/>
        <v>#VALUE!</v>
      </c>
      <c r="G116" s="74" t="e">
        <f t="shared" si="4"/>
        <v>#VALUE!</v>
      </c>
      <c r="H116" s="12">
        <f t="shared" si="5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26000</v>
      </c>
      <c r="F121" s="93" t="e">
        <f t="shared" si="3"/>
        <v>#VALUE!</v>
      </c>
      <c r="G121" s="94" t="e">
        <f t="shared" si="4"/>
        <v>#VALUE!</v>
      </c>
      <c r="H121" s="95">
        <f t="shared" si="5"/>
        <v>218.48739495798318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5000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43.478260869565219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v>20000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144.92753623188406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11000</v>
      </c>
      <c r="F134" s="93">
        <f t="shared" si="3"/>
        <v>14.084507042253522</v>
      </c>
      <c r="G134" s="94" t="e">
        <f t="shared" si="4"/>
        <v>#VALUE!</v>
      </c>
      <c r="H134" s="95">
        <f t="shared" si="5"/>
        <v>76.92307692307692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v>11000</v>
      </c>
      <c r="F142" s="93" t="e">
        <f t="shared" si="6"/>
        <v>#VALUE!</v>
      </c>
      <c r="G142" s="94" t="e">
        <f t="shared" si="7"/>
        <v>#VALUE!</v>
      </c>
      <c r="H142" s="95">
        <f t="shared" si="8"/>
        <v>85.271317829457359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18700</v>
      </c>
      <c r="F145" s="93">
        <f t="shared" si="6"/>
        <v>46.75</v>
      </c>
      <c r="G145" s="94">
        <f t="shared" si="7"/>
        <v>20.777777777777779</v>
      </c>
      <c r="H145" s="95">
        <f t="shared" si="8"/>
        <v>116.14906832298136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500</v>
      </c>
      <c r="F152" s="7" t="e">
        <f t="shared" si="6"/>
        <v>#VALUE!</v>
      </c>
      <c r="G152" s="74" t="e">
        <f t="shared" si="7"/>
        <v>#VALUE!</v>
      </c>
      <c r="H152" s="88">
        <f t="shared" si="8"/>
        <v>3.7037037037037037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20000</v>
      </c>
      <c r="F158" s="93" t="e">
        <f t="shared" si="6"/>
        <v>#VALUE!</v>
      </c>
      <c r="G158" s="94">
        <f t="shared" si="7"/>
        <v>143.88489208633092</v>
      </c>
      <c r="H158" s="88">
        <f t="shared" si="8"/>
        <v>190.47619047619048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v>2000</v>
      </c>
      <c r="F167" s="93">
        <f t="shared" si="6"/>
        <v>8.7336244541484724</v>
      </c>
      <c r="G167" s="94">
        <f t="shared" si="7"/>
        <v>9.1324200913242013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4-3"/>
        <filter val="H-CR-436-36"/>
        <filter val="H-CR-436-38"/>
        <filter val="H-HC-2-0-H"/>
        <filter val="H-HC-3"/>
        <filter val="H-HC-5"/>
        <filter val="H-M-3 ( Maq)"/>
        <filter val="H-ML-4"/>
        <filter val="H-ML-8"/>
        <filter val="H-ML-9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2C82-4151-4C48-A7D5-848E26A01E19}">
  <sheetPr filterMode="1"/>
  <dimension ref="A1:H183"/>
  <sheetViews>
    <sheetView topLeftCell="A9" zoomScale="90" zoomScaleNormal="90" workbookViewId="0">
      <selection activeCell="I62" sqref="I62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237</v>
      </c>
      <c r="C4" s="71" t="s">
        <v>7</v>
      </c>
      <c r="D4" s="65">
        <v>5</v>
      </c>
      <c r="E4" s="66">
        <f>B4*C4*D4</f>
        <v>1147.5</v>
      </c>
      <c r="F4" s="165">
        <f>G41+G52+G60+G62+H121+H124+H131+F150+H152+H158+G167</f>
        <v>1330.0716890749995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1372.5</v>
      </c>
      <c r="F6" s="98"/>
      <c r="G6" s="104">
        <f>F4-E6</f>
        <v>-42.42831092500046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300</v>
      </c>
      <c r="F18" s="7" t="e">
        <f t="shared" si="0"/>
        <v>#DIV/0!</v>
      </c>
      <c r="G18" s="74" t="e">
        <f t="shared" si="1"/>
        <v>#VALUE!</v>
      </c>
      <c r="H18" s="12">
        <f t="shared" si="2"/>
        <v>2.5641025641025643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4000</v>
      </c>
      <c r="F21" s="7" t="e">
        <f t="shared" si="0"/>
        <v>#VALUE!</v>
      </c>
      <c r="G21" s="74" t="e">
        <f t="shared" si="1"/>
        <v>#VALUE!</v>
      </c>
      <c r="H21" s="12">
        <f t="shared" si="2"/>
        <v>35.398230088495573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3600</v>
      </c>
      <c r="F52" s="93" t="e">
        <f t="shared" si="0"/>
        <v>#VALUE!</v>
      </c>
      <c r="G52" s="86">
        <f t="shared" si="1"/>
        <v>25.35211267605634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63300</v>
      </c>
      <c r="F60" s="93">
        <f t="shared" si="0"/>
        <v>267.08860759493672</v>
      </c>
      <c r="G60" s="86">
        <f t="shared" si="1"/>
        <v>269.36170212765956</v>
      </c>
      <c r="H60" s="95" t="e">
        <f t="shared" si="2"/>
        <v>#DIV/0!</v>
      </c>
    </row>
    <row r="61" spans="1:8" hidden="1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107000</v>
      </c>
      <c r="F61" s="93">
        <f t="shared" si="0"/>
        <v>484.16289592760182</v>
      </c>
      <c r="G61" s="86">
        <f t="shared" si="1"/>
        <v>459.22746781115882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v>57700</v>
      </c>
      <c r="F62" s="93" t="e">
        <f t="shared" si="0"/>
        <v>#VALUE!</v>
      </c>
      <c r="G62" s="86">
        <f t="shared" si="1"/>
        <v>239.41908713692945</v>
      </c>
      <c r="H62" s="95" t="e">
        <f t="shared" si="2"/>
        <v>#VALUE!</v>
      </c>
    </row>
    <row r="63" spans="1:8" hidden="1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2500</v>
      </c>
      <c r="F63" s="7">
        <f t="shared" si="0"/>
        <v>14.367816091954023</v>
      </c>
      <c r="G63" s="74">
        <f t="shared" si="1"/>
        <v>14.367816091954023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f>1000*1.01</f>
        <v>1010</v>
      </c>
      <c r="F69" s="7" t="e">
        <f t="shared" si="0"/>
        <v>#DIV/0!</v>
      </c>
      <c r="G69" s="74">
        <f t="shared" si="1"/>
        <v>6.7785234899328861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12000</v>
      </c>
      <c r="F70" s="7" t="e">
        <f t="shared" si="0"/>
        <v>#VALUE!</v>
      </c>
      <c r="G70" s="86">
        <f t="shared" si="1"/>
        <v>72.289156626506028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E84" s="137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0</v>
      </c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86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3"/>
        <v>#VALUE!</v>
      </c>
      <c r="G116" s="74" t="e">
        <f t="shared" si="4"/>
        <v>#VALUE!</v>
      </c>
      <c r="H116" s="12">
        <f t="shared" si="5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26000</v>
      </c>
      <c r="F121" s="93" t="e">
        <f t="shared" si="3"/>
        <v>#VALUE!</v>
      </c>
      <c r="G121" s="94" t="e">
        <f t="shared" si="4"/>
        <v>#VALUE!</v>
      </c>
      <c r="H121" s="95">
        <f t="shared" si="5"/>
        <v>218.48739495798318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5000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43.478260869565219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v>20000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144.92753623188406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11000</v>
      </c>
      <c r="F134" s="93">
        <f t="shared" si="3"/>
        <v>14.084507042253522</v>
      </c>
      <c r="G134" s="94" t="e">
        <f t="shared" si="4"/>
        <v>#VALUE!</v>
      </c>
      <c r="H134" s="95">
        <f t="shared" si="5"/>
        <v>76.92307692307692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f>22000*1.02</f>
        <v>22440</v>
      </c>
      <c r="F142" s="93" t="e">
        <f t="shared" si="6"/>
        <v>#VALUE!</v>
      </c>
      <c r="G142" s="94" t="e">
        <f t="shared" si="7"/>
        <v>#VALUE!</v>
      </c>
      <c r="H142" s="95">
        <f t="shared" si="8"/>
        <v>173.95348837209303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18700</v>
      </c>
      <c r="F145" s="93">
        <f t="shared" si="6"/>
        <v>46.75</v>
      </c>
      <c r="G145" s="94">
        <f t="shared" si="7"/>
        <v>20.777777777777779</v>
      </c>
      <c r="H145" s="95">
        <f t="shared" si="8"/>
        <v>116.14906832298136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500</v>
      </c>
      <c r="F152" s="7" t="e">
        <f t="shared" si="6"/>
        <v>#VALUE!</v>
      </c>
      <c r="G152" s="74" t="e">
        <f t="shared" si="7"/>
        <v>#VALUE!</v>
      </c>
      <c r="H152" s="88">
        <f t="shared" si="8"/>
        <v>3.7037037037037037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20000</v>
      </c>
      <c r="F158" s="93" t="e">
        <f t="shared" si="6"/>
        <v>#VALUE!</v>
      </c>
      <c r="G158" s="94">
        <f t="shared" si="7"/>
        <v>143.88489208633092</v>
      </c>
      <c r="H158" s="88">
        <f t="shared" si="8"/>
        <v>190.47619047619048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v>2000</v>
      </c>
      <c r="F167" s="93">
        <f t="shared" si="6"/>
        <v>8.7336244541484724</v>
      </c>
      <c r="G167" s="94">
        <f t="shared" si="7"/>
        <v>9.1324200913242013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4-3"/>
        <filter val="H-C-6"/>
        <filter val="H-CR-436-36"/>
        <filter val="H-CR-436-38"/>
        <filter val="H-MB-506N-A"/>
        <filter val="H-ML-10"/>
        <filter val="H-ML-16"/>
        <filter val="H-ML-8"/>
        <filter val="H-ML-8-5"/>
        <filter val="H-ML-9"/>
        <filter val="L-C-4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696B-A6FA-423C-8CA0-831437994AB6}">
  <sheetPr filterMode="1"/>
  <dimension ref="A1:H183"/>
  <sheetViews>
    <sheetView topLeftCell="A10" zoomScale="90" zoomScaleNormal="90" workbookViewId="0">
      <selection activeCell="D191" sqref="D191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237</v>
      </c>
      <c r="C4" s="71" t="s">
        <v>7</v>
      </c>
      <c r="D4" s="65">
        <v>5</v>
      </c>
      <c r="E4" s="66">
        <f>B4*C4*D4</f>
        <v>1147.5</v>
      </c>
      <c r="F4" s="165">
        <f>G41+G61+G90+F96+G98+H105+H118+H124+H134+H145+F150+H158</f>
        <v>1366.3321547523044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1372.5</v>
      </c>
      <c r="F6" s="98"/>
      <c r="G6" s="104">
        <f>F4-E6</f>
        <v>-6.1678452476955954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300</v>
      </c>
      <c r="F18" s="7" t="e">
        <f t="shared" si="0"/>
        <v>#DIV/0!</v>
      </c>
      <c r="G18" s="74" t="e">
        <f t="shared" si="1"/>
        <v>#VALUE!</v>
      </c>
      <c r="H18" s="12">
        <f t="shared" si="2"/>
        <v>2.5641025641025643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4000</v>
      </c>
      <c r="F21" s="7" t="e">
        <f t="shared" si="0"/>
        <v>#VALUE!</v>
      </c>
      <c r="G21" s="74" t="e">
        <f t="shared" si="1"/>
        <v>#VALUE!</v>
      </c>
      <c r="H21" s="12">
        <f t="shared" si="2"/>
        <v>35.398230088495573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37300</v>
      </c>
      <c r="F60" s="93">
        <f t="shared" si="0"/>
        <v>157.38396624472574</v>
      </c>
      <c r="G60" s="86">
        <f t="shared" si="1"/>
        <v>158.72340425531914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107000</v>
      </c>
      <c r="F61" s="93">
        <f t="shared" si="0"/>
        <v>484.16289592760182</v>
      </c>
      <c r="G61" s="86">
        <f t="shared" si="1"/>
        <v>459.22746781115882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64">
        <v>40000</v>
      </c>
      <c r="F62" s="93" t="e">
        <f t="shared" si="0"/>
        <v>#VALUE!</v>
      </c>
      <c r="G62" s="86">
        <f t="shared" si="1"/>
        <v>165.97510373443984</v>
      </c>
      <c r="H62" s="95" t="e">
        <f t="shared" si="2"/>
        <v>#VALUE!</v>
      </c>
    </row>
    <row r="63" spans="1:8" hidden="1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2500</v>
      </c>
      <c r="F63" s="7">
        <f t="shared" si="0"/>
        <v>14.367816091954023</v>
      </c>
      <c r="G63" s="74">
        <f t="shared" si="1"/>
        <v>14.367816091954023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f>1000*1.01</f>
        <v>1010</v>
      </c>
      <c r="F69" s="7" t="e">
        <f t="shared" si="0"/>
        <v>#DIV/0!</v>
      </c>
      <c r="G69" s="74">
        <f t="shared" si="1"/>
        <v>6.7785234899328861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12000</v>
      </c>
      <c r="F70" s="7" t="e">
        <f t="shared" si="0"/>
        <v>#VALUE!</v>
      </c>
      <c r="G70" s="86">
        <f t="shared" si="1"/>
        <v>72.289156626506028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E84" s="137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0</v>
      </c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86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3"/>
        <v>#VALUE!</v>
      </c>
      <c r="G116" s="74" t="e">
        <f t="shared" si="4"/>
        <v>#VALUE!</v>
      </c>
      <c r="H116" s="12">
        <f t="shared" si="5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13000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113.04347826086956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11000</v>
      </c>
      <c r="F134" s="93">
        <f t="shared" si="3"/>
        <v>14.084507042253522</v>
      </c>
      <c r="G134" s="94" t="e">
        <f t="shared" si="4"/>
        <v>#VALUE!</v>
      </c>
      <c r="H134" s="95">
        <f t="shared" si="5"/>
        <v>76.92307692307692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f>22000*1.02</f>
        <v>22440</v>
      </c>
      <c r="F142" s="93" t="e">
        <f t="shared" si="6"/>
        <v>#VALUE!</v>
      </c>
      <c r="G142" s="94" t="e">
        <f t="shared" si="7"/>
        <v>#VALUE!</v>
      </c>
      <c r="H142" s="95">
        <f t="shared" si="8"/>
        <v>173.95348837209303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18700</v>
      </c>
      <c r="F145" s="93">
        <f t="shared" si="6"/>
        <v>46.75</v>
      </c>
      <c r="G145" s="94">
        <f t="shared" si="7"/>
        <v>20.777777777777779</v>
      </c>
      <c r="H145" s="95">
        <f t="shared" si="8"/>
        <v>116.14906832298136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31000</v>
      </c>
      <c r="F158" s="93" t="e">
        <f t="shared" si="6"/>
        <v>#VALUE!</v>
      </c>
      <c r="G158" s="94">
        <f t="shared" si="7"/>
        <v>223.02158273381295</v>
      </c>
      <c r="H158" s="88">
        <f t="shared" si="8"/>
        <v>295.23809523809524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4-3"/>
        <filter val="H-CR-436-37"/>
        <filter val="H-M-1"/>
        <filter val="H-M-3 ( Maq)"/>
        <filter val="H-M-4"/>
        <filter val="H-MB-2"/>
        <filter val="H-MB-501N"/>
        <filter val="H-ML-10"/>
        <filter val="H-ML-18"/>
        <filter val="H-ML-7"/>
        <filter val="H-ML-8"/>
        <filter val="H-ML-9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C587-9663-4CDE-8F68-E591F1CB9BD3}">
  <sheetPr filterMode="1"/>
  <dimension ref="A1:H183"/>
  <sheetViews>
    <sheetView topLeftCell="A7" zoomScale="90" zoomScaleNormal="90" workbookViewId="0">
      <selection activeCell="J84" sqref="J8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236</v>
      </c>
      <c r="C4" s="71" t="s">
        <v>7</v>
      </c>
      <c r="D4" s="65">
        <v>4</v>
      </c>
      <c r="E4" s="66">
        <f>B4*C4*D4</f>
        <v>884</v>
      </c>
      <c r="F4" s="165">
        <f>H18+H21+G56+G61+G62+G63+H84+G90+F93+G98+H110+H114+H118+G145+F150</f>
        <v>1091.6718373550493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4</v>
      </c>
      <c r="E5" s="69">
        <f>B5*C5*D5</f>
        <v>240</v>
      </c>
    </row>
    <row r="6" spans="1:8" ht="21" x14ac:dyDescent="0.35">
      <c r="B6" s="117"/>
      <c r="C6" s="2"/>
      <c r="D6" s="3" t="s">
        <v>8</v>
      </c>
      <c r="E6" s="50">
        <f>SUBTOTAL(9,E4:E5)</f>
        <v>1124</v>
      </c>
      <c r="F6" s="98"/>
      <c r="G6" s="104">
        <f>F4-E6</f>
        <v>-32.32816264495068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x14ac:dyDescent="0.3">
      <c r="A18" s="77" t="s">
        <v>27</v>
      </c>
      <c r="B18" s="6"/>
      <c r="C18" s="72" t="s">
        <v>24</v>
      </c>
      <c r="D18" s="12">
        <v>117</v>
      </c>
      <c r="E18" s="137">
        <v>300</v>
      </c>
      <c r="F18" s="7" t="e">
        <f t="shared" si="0"/>
        <v>#DIV/0!</v>
      </c>
      <c r="G18" s="74" t="e">
        <f t="shared" si="1"/>
        <v>#VALUE!</v>
      </c>
      <c r="H18" s="12">
        <f t="shared" si="2"/>
        <v>2.5641025641025643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4000</v>
      </c>
      <c r="F21" s="7" t="e">
        <f t="shared" si="0"/>
        <v>#VALUE!</v>
      </c>
      <c r="G21" s="74" t="e">
        <f t="shared" si="1"/>
        <v>#VALUE!</v>
      </c>
      <c r="H21" s="12">
        <f t="shared" si="2"/>
        <v>35.398230088495573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37300</v>
      </c>
      <c r="F60" s="93">
        <f t="shared" si="0"/>
        <v>157.38396624472574</v>
      </c>
      <c r="G60" s="86">
        <f t="shared" si="1"/>
        <v>158.72340425531914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137">
        <v>20000</v>
      </c>
      <c r="F61" s="93">
        <f t="shared" si="0"/>
        <v>90.497737556561091</v>
      </c>
      <c r="G61" s="86">
        <f t="shared" si="1"/>
        <v>85.836909871244629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64">
        <v>40000</v>
      </c>
      <c r="F62" s="93" t="e">
        <f t="shared" si="0"/>
        <v>#VALUE!</v>
      </c>
      <c r="G62" s="86">
        <f t="shared" si="1"/>
        <v>165.97510373443984</v>
      </c>
      <c r="H62" s="95" t="e">
        <f t="shared" si="2"/>
        <v>#VALUE!</v>
      </c>
    </row>
    <row r="63" spans="1:8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2500</v>
      </c>
      <c r="F63" s="7">
        <f t="shared" si="0"/>
        <v>14.367816091954023</v>
      </c>
      <c r="G63" s="74">
        <f t="shared" si="1"/>
        <v>14.367816091954023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f>1000*1.01</f>
        <v>1010</v>
      </c>
      <c r="F69" s="7" t="e">
        <f t="shared" si="0"/>
        <v>#DIV/0!</v>
      </c>
      <c r="G69" s="74">
        <f t="shared" si="1"/>
        <v>6.7785234899328861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12000</v>
      </c>
      <c r="F70" s="7" t="e">
        <f t="shared" si="0"/>
        <v>#VALUE!</v>
      </c>
      <c r="G70" s="86">
        <f t="shared" si="1"/>
        <v>72.289156626506028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x14ac:dyDescent="0.3">
      <c r="A84" s="77" t="s">
        <v>92</v>
      </c>
      <c r="B84" s="6" t="s">
        <v>24</v>
      </c>
      <c r="C84" s="72" t="s">
        <v>24</v>
      </c>
      <c r="D84" s="10">
        <v>115</v>
      </c>
      <c r="E84" s="137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64">
        <v>24000</v>
      </c>
      <c r="F90" s="93">
        <f t="shared" si="3"/>
        <v>93.75</v>
      </c>
      <c r="G90" s="94">
        <f t="shared" si="4"/>
        <v>104.80349344978166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64">
        <v>20000</v>
      </c>
      <c r="F98" s="93">
        <f t="shared" si="3"/>
        <v>118.34319526627219</v>
      </c>
      <c r="G98" s="86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3"/>
        <v>#VALUE!</v>
      </c>
      <c r="G116" s="74" t="e">
        <f t="shared" si="4"/>
        <v>#VALUE!</v>
      </c>
      <c r="H116" s="12">
        <f t="shared" si="5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137">
        <v>13300</v>
      </c>
      <c r="F118" s="7" t="e">
        <f t="shared" si="3"/>
        <v>#VALUE!</v>
      </c>
      <c r="G118" s="74" t="e">
        <f t="shared" si="4"/>
        <v>#VALUE!</v>
      </c>
      <c r="H118" s="12">
        <f t="shared" si="5"/>
        <v>112.71186440677967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f>11000*1.02</f>
        <v>11220</v>
      </c>
      <c r="F124" s="7" t="e">
        <f t="shared" si="3"/>
        <v>#VALUE!</v>
      </c>
      <c r="G124" s="74" t="e">
        <f t="shared" si="4"/>
        <v>#VALUE!</v>
      </c>
      <c r="H124" s="12">
        <f t="shared" si="5"/>
        <v>97.565217391304344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f>22000*1.02</f>
        <v>22440</v>
      </c>
      <c r="F142" s="93" t="e">
        <f t="shared" si="6"/>
        <v>#VALUE!</v>
      </c>
      <c r="G142" s="94" t="e">
        <f t="shared" si="7"/>
        <v>#VALUE!</v>
      </c>
      <c r="H142" s="95">
        <f t="shared" si="8"/>
        <v>173.95348837209303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>
        <v>400</v>
      </c>
      <c r="C145" s="74">
        <v>900</v>
      </c>
      <c r="D145" s="12">
        <v>161</v>
      </c>
      <c r="E145" s="64">
        <v>50000</v>
      </c>
      <c r="F145" s="93">
        <f t="shared" si="6"/>
        <v>125</v>
      </c>
      <c r="G145" s="94">
        <f t="shared" si="7"/>
        <v>55.555555555555557</v>
      </c>
      <c r="H145" s="95">
        <f t="shared" si="8"/>
        <v>310.55900621118013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64">
        <v>112500</v>
      </c>
      <c r="F150" s="87">
        <f t="shared" si="6"/>
        <v>144.04609475032009</v>
      </c>
      <c r="G150" s="94" t="e">
        <f t="shared" si="7"/>
        <v>#VALUE!</v>
      </c>
      <c r="H150" s="95">
        <f t="shared" si="8"/>
        <v>833.33333333333337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0</v>
      </c>
      <c r="F158" s="93" t="e">
        <f t="shared" si="6"/>
        <v>#VALUE!</v>
      </c>
      <c r="G158" s="94">
        <f t="shared" si="7"/>
        <v>0</v>
      </c>
      <c r="H158" s="88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BML-122-10"/>
        <filter val="H-BML-322-10"/>
        <filter val="H-CL-181-3222-9"/>
        <filter val="H-CR-436-37"/>
        <filter val="H-CR-436-38"/>
        <filter val="H-HC-1"/>
        <filter val="H-HML-9-95"/>
        <filter val="H-M-1"/>
        <filter val="H-M-2 MAQ"/>
        <filter val="H-M-4"/>
        <filter val="H-MB-301N"/>
        <filter val="H-MB-306T"/>
        <filter val="H-MB-501N"/>
        <filter val="H-ML-7"/>
        <filter val="H-ML-8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2DB2-8576-41A2-8285-ABFC898B9FD8}">
  <sheetPr filterMode="1"/>
  <dimension ref="A1:H183"/>
  <sheetViews>
    <sheetView topLeftCell="A10" zoomScale="90" zoomScaleNormal="90" workbookViewId="0">
      <selection activeCell="E18" sqref="E18:E18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236</v>
      </c>
      <c r="C4" s="71" t="s">
        <v>7</v>
      </c>
      <c r="D4" s="65">
        <v>5</v>
      </c>
      <c r="E4" s="66">
        <f>B4*C4*D4</f>
        <v>1105</v>
      </c>
      <c r="F4" s="165">
        <f>H18+H21+G56+G61+G62+G63+H84+G90+F93+G98+H110+H114+H118+G145+F150</f>
        <v>1091.6718373550493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-313.32816264495068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17" si="0">E11/B11</f>
        <v>#VALUE!</v>
      </c>
      <c r="G11" s="94">
        <f t="shared" ref="G11:G17" si="1">E11/C11</f>
        <v>0</v>
      </c>
      <c r="H11" s="95" t="e">
        <f t="shared" ref="H11:H17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x14ac:dyDescent="0.3">
      <c r="A18" s="77" t="s">
        <v>27</v>
      </c>
      <c r="B18" s="6"/>
      <c r="C18" s="72" t="s">
        <v>24</v>
      </c>
      <c r="D18" s="12">
        <v>117</v>
      </c>
      <c r="E18" s="137">
        <v>300</v>
      </c>
      <c r="F18" s="7" t="e">
        <f t="shared" ref="F18:F49" si="3">E18/B18</f>
        <v>#DIV/0!</v>
      </c>
      <c r="G18" s="74" t="e">
        <f t="shared" ref="G18:G49" si="4">E18/C18</f>
        <v>#VALUE!</v>
      </c>
      <c r="H18" s="12">
        <f t="shared" ref="H18:H49" si="5">E18/D18</f>
        <v>2.5641025641025643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3"/>
        <v>#VALUE!</v>
      </c>
      <c r="G19" s="74" t="e">
        <f t="shared" si="4"/>
        <v>#VALUE!</v>
      </c>
      <c r="H19" s="88">
        <f t="shared" si="5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3"/>
        <v>#VALUE!</v>
      </c>
      <c r="G20" s="74" t="e">
        <f t="shared" si="4"/>
        <v>#VALUE!</v>
      </c>
      <c r="H20" s="12">
        <f t="shared" si="5"/>
        <v>0</v>
      </c>
    </row>
    <row r="21" spans="1:8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4000</v>
      </c>
      <c r="F21" s="7" t="e">
        <f t="shared" si="3"/>
        <v>#VALUE!</v>
      </c>
      <c r="G21" s="74" t="e">
        <f t="shared" si="4"/>
        <v>#VALUE!</v>
      </c>
      <c r="H21" s="12">
        <f t="shared" si="5"/>
        <v>35.398230088495573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3"/>
        <v>#VALUE!</v>
      </c>
      <c r="G22" s="94" t="e">
        <f t="shared" si="4"/>
        <v>#VALUE!</v>
      </c>
      <c r="H22" s="95">
        <f t="shared" si="5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3"/>
        <v>#VALUE!</v>
      </c>
      <c r="G23" s="94" t="e">
        <f t="shared" si="4"/>
        <v>#VALUE!</v>
      </c>
      <c r="H23" s="95">
        <f t="shared" si="5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3"/>
        <v>#VALUE!</v>
      </c>
      <c r="G24" s="74" t="e">
        <f t="shared" si="4"/>
        <v>#VALUE!</v>
      </c>
      <c r="H24" s="12">
        <f t="shared" si="5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3"/>
        <v>#DIV/0!</v>
      </c>
      <c r="G25" s="74" t="e">
        <f t="shared" si="4"/>
        <v>#DIV/0!</v>
      </c>
      <c r="H25" s="12">
        <f t="shared" si="5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3"/>
        <v>#VALUE!</v>
      </c>
      <c r="G26" s="74" t="e">
        <f t="shared" si="4"/>
        <v>#VALUE!</v>
      </c>
      <c r="H26" s="12">
        <f t="shared" si="5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3"/>
        <v>#VALUE!</v>
      </c>
      <c r="G27" s="94" t="e">
        <f t="shared" si="4"/>
        <v>#VALUE!</v>
      </c>
      <c r="H27" s="95" t="e">
        <f t="shared" si="5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3"/>
        <v>#VALUE!</v>
      </c>
      <c r="G28" s="86">
        <f t="shared" si="4"/>
        <v>0</v>
      </c>
      <c r="H28" s="12" t="e">
        <f t="shared" si="5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3"/>
        <v>0</v>
      </c>
      <c r="G29" s="74">
        <f t="shared" si="4"/>
        <v>0</v>
      </c>
      <c r="H29" s="12">
        <f t="shared" si="5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3"/>
        <v>#VALUE!</v>
      </c>
      <c r="G30" s="86">
        <f t="shared" si="4"/>
        <v>0</v>
      </c>
      <c r="H30" s="12" t="e">
        <f t="shared" si="5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3"/>
        <v>0</v>
      </c>
      <c r="G31" s="74">
        <f t="shared" si="4"/>
        <v>0</v>
      </c>
      <c r="H31" s="12" t="e">
        <f t="shared" si="5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3"/>
        <v>0</v>
      </c>
      <c r="G32" s="74">
        <f t="shared" si="4"/>
        <v>0</v>
      </c>
      <c r="H32" s="12">
        <f t="shared" si="5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3"/>
        <v>0</v>
      </c>
      <c r="G33" s="86">
        <f t="shared" si="4"/>
        <v>0</v>
      </c>
      <c r="H33" s="95" t="e">
        <f t="shared" si="5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3"/>
        <v>0</v>
      </c>
      <c r="G34" s="74">
        <f t="shared" si="4"/>
        <v>0</v>
      </c>
      <c r="H34" s="12" t="e">
        <f t="shared" si="5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3"/>
        <v>#VALUE!</v>
      </c>
      <c r="G35" s="74">
        <f t="shared" si="4"/>
        <v>0</v>
      </c>
      <c r="H35" s="12" t="e">
        <f t="shared" si="5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3"/>
        <v>0</v>
      </c>
      <c r="G36" s="74">
        <f t="shared" si="4"/>
        <v>0</v>
      </c>
      <c r="H36" s="12">
        <f t="shared" si="5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3"/>
        <v>#VALUE!</v>
      </c>
      <c r="G37" s="74">
        <f t="shared" si="4"/>
        <v>0</v>
      </c>
      <c r="H37" s="12" t="e">
        <f t="shared" si="5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3"/>
        <v>0</v>
      </c>
      <c r="G38" s="74">
        <f t="shared" si="4"/>
        <v>0</v>
      </c>
      <c r="H38" s="12" t="e">
        <f t="shared" si="5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3"/>
        <v>#DIV/0!</v>
      </c>
      <c r="G39" s="94">
        <f t="shared" si="4"/>
        <v>0</v>
      </c>
      <c r="H39" s="95" t="e">
        <f t="shared" si="5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3"/>
        <v>0</v>
      </c>
      <c r="G40" s="94">
        <f t="shared" si="4"/>
        <v>0</v>
      </c>
      <c r="H40" s="95">
        <f t="shared" si="5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3"/>
        <v>0</v>
      </c>
      <c r="G41" s="74">
        <f t="shared" si="4"/>
        <v>0</v>
      </c>
      <c r="H41" s="12">
        <f t="shared" si="5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3"/>
        <v>0</v>
      </c>
      <c r="G42" s="94">
        <f t="shared" si="4"/>
        <v>0</v>
      </c>
      <c r="H42" s="95">
        <f t="shared" si="5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3"/>
        <v>#VALUE!</v>
      </c>
      <c r="G43" s="74">
        <f t="shared" si="4"/>
        <v>0</v>
      </c>
      <c r="H43" s="12" t="e">
        <f t="shared" si="5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3"/>
        <v>#VALUE!</v>
      </c>
      <c r="G44" s="74">
        <f t="shared" si="4"/>
        <v>0</v>
      </c>
      <c r="H44" s="12" t="e">
        <f t="shared" si="5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3"/>
        <v>#VALUE!</v>
      </c>
      <c r="G45" s="74">
        <f t="shared" si="4"/>
        <v>0</v>
      </c>
      <c r="H45" s="12">
        <f t="shared" si="5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3"/>
        <v>0</v>
      </c>
      <c r="G46" s="74">
        <f t="shared" si="4"/>
        <v>0</v>
      </c>
      <c r="H46" s="12" t="e">
        <f t="shared" si="5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3"/>
        <v>0</v>
      </c>
      <c r="G47" s="74">
        <f t="shared" si="4"/>
        <v>0</v>
      </c>
      <c r="H47" s="12" t="e">
        <f t="shared" si="5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3"/>
        <v>#VALUE!</v>
      </c>
      <c r="G48" s="74">
        <f t="shared" si="4"/>
        <v>0</v>
      </c>
      <c r="H48" s="12" t="e">
        <f t="shared" si="5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3"/>
        <v>#VALUE!</v>
      </c>
      <c r="G49" s="74">
        <f t="shared" si="4"/>
        <v>0</v>
      </c>
      <c r="H49" s="12" t="e">
        <f t="shared" si="5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ref="F50:F81" si="6">E50/B50</f>
        <v>#VALUE!</v>
      </c>
      <c r="G50" s="74">
        <f t="shared" ref="G50:G81" si="7">E50/C50</f>
        <v>0</v>
      </c>
      <c r="H50" s="12" t="e">
        <f t="shared" ref="H50:H81" si="8">E50/D50</f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6"/>
        <v>0</v>
      </c>
      <c r="G51" s="74">
        <f t="shared" si="7"/>
        <v>0</v>
      </c>
      <c r="H51" s="12" t="e">
        <f t="shared" si="8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6"/>
        <v>#VALUE!</v>
      </c>
      <c r="G52" s="86">
        <f t="shared" si="7"/>
        <v>0</v>
      </c>
      <c r="H52" s="95" t="e">
        <f t="shared" si="8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6"/>
        <v>0</v>
      </c>
      <c r="G53" s="74">
        <f t="shared" si="7"/>
        <v>0</v>
      </c>
      <c r="H53" s="12">
        <f t="shared" si="8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6"/>
        <v>#VALUE!</v>
      </c>
      <c r="G54" s="74" t="e">
        <f t="shared" si="7"/>
        <v>#VALUE!</v>
      </c>
      <c r="H54" s="12">
        <f t="shared" si="8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6"/>
        <v>#VALUE!</v>
      </c>
      <c r="G55" s="74" t="e">
        <f t="shared" si="7"/>
        <v>#VALUE!</v>
      </c>
      <c r="H55" s="12">
        <f t="shared" si="8"/>
        <v>0</v>
      </c>
    </row>
    <row r="56" spans="1:8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6"/>
        <v>#VALUE!</v>
      </c>
      <c r="G56" s="74">
        <f t="shared" si="7"/>
        <v>1.0416666666666667</v>
      </c>
      <c r="H56" s="12" t="e">
        <f t="shared" si="8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6"/>
        <v>#VALUE!</v>
      </c>
      <c r="G57" s="94">
        <f t="shared" si="7"/>
        <v>0</v>
      </c>
      <c r="H57" s="95" t="e">
        <f t="shared" si="8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6"/>
        <v>#VALUE!</v>
      </c>
      <c r="G58" s="94" t="e">
        <f t="shared" si="7"/>
        <v>#VALUE!</v>
      </c>
      <c r="H58" s="95">
        <f t="shared" si="8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6"/>
        <v>#VALUE!</v>
      </c>
      <c r="G59" s="74" t="e">
        <f t="shared" si="7"/>
        <v>#VALUE!</v>
      </c>
      <c r="H59" s="12">
        <f t="shared" si="8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37300</v>
      </c>
      <c r="F60" s="93">
        <f t="shared" si="6"/>
        <v>157.38396624472574</v>
      </c>
      <c r="G60" s="86">
        <f t="shared" si="7"/>
        <v>158.72340425531914</v>
      </c>
      <c r="H60" s="95" t="e">
        <f t="shared" si="8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137">
        <v>20000</v>
      </c>
      <c r="F61" s="93">
        <f t="shared" si="6"/>
        <v>90.497737556561091</v>
      </c>
      <c r="G61" s="86">
        <f t="shared" si="7"/>
        <v>85.836909871244629</v>
      </c>
      <c r="H61" s="95" t="e">
        <f t="shared" si="8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64">
        <v>40000</v>
      </c>
      <c r="F62" s="93" t="e">
        <f t="shared" si="6"/>
        <v>#VALUE!</v>
      </c>
      <c r="G62" s="86">
        <f t="shared" si="7"/>
        <v>165.97510373443984</v>
      </c>
      <c r="H62" s="95" t="e">
        <f t="shared" si="8"/>
        <v>#VALUE!</v>
      </c>
    </row>
    <row r="63" spans="1:8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2500</v>
      </c>
      <c r="F63" s="7">
        <f t="shared" si="6"/>
        <v>14.367816091954023</v>
      </c>
      <c r="G63" s="74">
        <f t="shared" si="7"/>
        <v>14.367816091954023</v>
      </c>
      <c r="H63" s="12" t="e">
        <f t="shared" si="8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6"/>
        <v>#VALUE!</v>
      </c>
      <c r="G64" s="86">
        <f t="shared" si="7"/>
        <v>50.293877551020408</v>
      </c>
      <c r="H64" s="12" t="e">
        <f t="shared" si="8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6"/>
        <v>#VALUE!</v>
      </c>
      <c r="G65" s="74">
        <f t="shared" si="7"/>
        <v>0</v>
      </c>
      <c r="H65" s="12" t="e">
        <f t="shared" si="8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6"/>
        <v>#VALUE!</v>
      </c>
      <c r="G66" s="74">
        <f t="shared" si="7"/>
        <v>1.086021505376344</v>
      </c>
      <c r="H66" s="12" t="e">
        <f t="shared" si="8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6"/>
        <v>#VALUE!</v>
      </c>
      <c r="G67" s="74">
        <f t="shared" si="7"/>
        <v>0</v>
      </c>
      <c r="H67" s="12" t="e">
        <f t="shared" si="8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6"/>
        <v>0</v>
      </c>
      <c r="G68" s="74" t="e">
        <f t="shared" si="7"/>
        <v>#DIV/0!</v>
      </c>
      <c r="H68" s="12" t="e">
        <f t="shared" si="8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f>1000*1.01</f>
        <v>1010</v>
      </c>
      <c r="F69" s="7" t="e">
        <f t="shared" si="6"/>
        <v>#DIV/0!</v>
      </c>
      <c r="G69" s="74">
        <f t="shared" si="7"/>
        <v>6.7785234899328861</v>
      </c>
      <c r="H69" s="12" t="e">
        <f t="shared" si="8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12000</v>
      </c>
      <c r="F70" s="7" t="e">
        <f t="shared" si="6"/>
        <v>#VALUE!</v>
      </c>
      <c r="G70" s="86">
        <f t="shared" si="7"/>
        <v>72.289156626506028</v>
      </c>
      <c r="H70" s="12" t="e">
        <f t="shared" si="8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6"/>
        <v>#VALUE!</v>
      </c>
      <c r="G71" s="74">
        <f t="shared" si="7"/>
        <v>0</v>
      </c>
      <c r="H71" s="12" t="e">
        <f t="shared" si="8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6"/>
        <v>#VALUE!</v>
      </c>
      <c r="G72" s="94" t="e">
        <f t="shared" si="7"/>
        <v>#VALUE!</v>
      </c>
      <c r="H72" s="95">
        <f t="shared" si="8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6"/>
        <v>#VALUE!</v>
      </c>
      <c r="G73" s="94" t="e">
        <f t="shared" si="7"/>
        <v>#DIV/0!</v>
      </c>
      <c r="H73" s="95">
        <f t="shared" si="8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6"/>
        <v>#VALUE!</v>
      </c>
      <c r="G74" s="94">
        <f t="shared" si="7"/>
        <v>0</v>
      </c>
      <c r="H74" s="95">
        <f t="shared" si="8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6"/>
        <v>#VALUE!</v>
      </c>
      <c r="G75" s="74" t="e">
        <f t="shared" si="7"/>
        <v>#VALUE!</v>
      </c>
      <c r="H75" s="12">
        <f t="shared" si="8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6"/>
        <v>#VALUE!</v>
      </c>
      <c r="G76" s="94" t="e">
        <f t="shared" si="7"/>
        <v>#VALUE!</v>
      </c>
      <c r="H76" s="95">
        <f t="shared" si="8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6"/>
        <v>#VALUE!</v>
      </c>
      <c r="G77" s="74" t="e">
        <f t="shared" si="7"/>
        <v>#VALUE!</v>
      </c>
      <c r="H77" s="12">
        <f t="shared" si="8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6"/>
        <v>#VALUE!</v>
      </c>
      <c r="G78" s="74" t="e">
        <f t="shared" si="7"/>
        <v>#VALUE!</v>
      </c>
      <c r="H78" s="12">
        <f t="shared" si="8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6"/>
        <v>#VALUE!</v>
      </c>
      <c r="G79" s="74" t="e">
        <f t="shared" si="7"/>
        <v>#VALUE!</v>
      </c>
      <c r="H79" s="12">
        <f t="shared" si="8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6"/>
        <v>#VALUE!</v>
      </c>
      <c r="G80" s="74">
        <f t="shared" si="7"/>
        <v>0</v>
      </c>
      <c r="H80" s="12">
        <f t="shared" si="8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6"/>
        <v>#VALUE!</v>
      </c>
      <c r="G81" s="74" t="e">
        <f t="shared" si="7"/>
        <v>#VALUE!</v>
      </c>
      <c r="H81" s="12">
        <f t="shared" si="8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ref="F82:F113" si="9">E82/B82</f>
        <v>#VALUE!</v>
      </c>
      <c r="G82" s="74" t="e">
        <f t="shared" ref="G82:G113" si="10">E82/C82</f>
        <v>#VALUE!</v>
      </c>
      <c r="H82" s="12">
        <f t="shared" ref="H82:H113" si="11">E82/D82</f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9"/>
        <v>0</v>
      </c>
      <c r="G83" s="94" t="e">
        <f t="shared" si="10"/>
        <v>#VALUE!</v>
      </c>
      <c r="H83" s="95">
        <f t="shared" si="11"/>
        <v>0</v>
      </c>
    </row>
    <row r="84" spans="1:8" x14ac:dyDescent="0.3">
      <c r="A84" s="77" t="s">
        <v>92</v>
      </c>
      <c r="B84" s="6" t="s">
        <v>24</v>
      </c>
      <c r="C84" s="72" t="s">
        <v>24</v>
      </c>
      <c r="D84" s="10">
        <v>115</v>
      </c>
      <c r="E84" s="137">
        <v>1000</v>
      </c>
      <c r="F84" s="93" t="e">
        <f t="shared" si="9"/>
        <v>#VALUE!</v>
      </c>
      <c r="G84" s="94" t="e">
        <f t="shared" si="10"/>
        <v>#VALUE!</v>
      </c>
      <c r="H84" s="95">
        <f t="shared" si="11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9"/>
        <v>0</v>
      </c>
      <c r="G85" s="74">
        <f t="shared" si="10"/>
        <v>0</v>
      </c>
      <c r="H85" s="12" t="e">
        <f t="shared" si="11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9"/>
        <v>0</v>
      </c>
      <c r="G86" s="74">
        <f t="shared" si="10"/>
        <v>0</v>
      </c>
      <c r="H86" s="12" t="e">
        <f t="shared" si="11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9"/>
        <v>#VALUE!</v>
      </c>
      <c r="G87" s="94">
        <f t="shared" si="10"/>
        <v>0</v>
      </c>
      <c r="H87" s="95" t="e">
        <f t="shared" si="11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9"/>
        <v>#VALUE!</v>
      </c>
      <c r="G88" s="74" t="e">
        <f t="shared" si="10"/>
        <v>#VALUE!</v>
      </c>
      <c r="H88" s="12">
        <f t="shared" si="11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9"/>
        <v>#VALUE!</v>
      </c>
      <c r="G89" s="74">
        <f t="shared" si="10"/>
        <v>0</v>
      </c>
      <c r="H89" s="12" t="e">
        <f t="shared" si="11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64">
        <v>24000</v>
      </c>
      <c r="F90" s="93">
        <f t="shared" si="9"/>
        <v>93.75</v>
      </c>
      <c r="G90" s="94">
        <f t="shared" si="10"/>
        <v>104.80349344978166</v>
      </c>
      <c r="H90" s="95" t="e">
        <f t="shared" si="11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9"/>
        <v>0</v>
      </c>
      <c r="G91" s="94">
        <f t="shared" si="10"/>
        <v>0</v>
      </c>
      <c r="H91" s="95" t="e">
        <f t="shared" si="11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9"/>
        <v>0</v>
      </c>
      <c r="G92" s="74">
        <f t="shared" si="10"/>
        <v>0</v>
      </c>
      <c r="H92" s="12" t="e">
        <f t="shared" si="11"/>
        <v>#VALUE!</v>
      </c>
    </row>
    <row r="93" spans="1:8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9"/>
        <v>12</v>
      </c>
      <c r="G93" s="94" t="e">
        <f t="shared" si="10"/>
        <v>#VALUE!</v>
      </c>
      <c r="H93" s="95" t="e">
        <f t="shared" si="11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9"/>
        <v>#VALUE!</v>
      </c>
      <c r="G94" s="74">
        <f t="shared" si="10"/>
        <v>0</v>
      </c>
      <c r="H94" s="12" t="e">
        <f t="shared" si="11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9"/>
        <v>0</v>
      </c>
      <c r="G95" s="74">
        <f t="shared" si="10"/>
        <v>0</v>
      </c>
      <c r="H95" s="12" t="e">
        <f t="shared" si="11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9"/>
        <v>40</v>
      </c>
      <c r="G96" s="94" t="e">
        <f t="shared" si="10"/>
        <v>#DIV/0!</v>
      </c>
      <c r="H96" s="95" t="e">
        <f t="shared" si="11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9"/>
        <v>0</v>
      </c>
      <c r="G97" s="94">
        <f t="shared" si="10"/>
        <v>0</v>
      </c>
      <c r="H97" s="95" t="e">
        <f t="shared" si="11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64">
        <v>20000</v>
      </c>
      <c r="F98" s="93">
        <f t="shared" si="9"/>
        <v>118.34319526627219</v>
      </c>
      <c r="G98" s="86">
        <f t="shared" si="10"/>
        <v>98.039215686274517</v>
      </c>
      <c r="H98" s="95">
        <f t="shared" si="11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9"/>
        <v>#VALUE!</v>
      </c>
      <c r="G99" s="74">
        <f t="shared" si="10"/>
        <v>0</v>
      </c>
      <c r="H99" s="12" t="e">
        <f t="shared" si="11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9"/>
        <v>120.48192771084338</v>
      </c>
      <c r="G100" s="94">
        <f t="shared" si="10"/>
        <v>120.48192771084338</v>
      </c>
      <c r="H100" s="95" t="e">
        <f t="shared" si="11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9"/>
        <v>#VALUE!</v>
      </c>
      <c r="G101" s="94">
        <f t="shared" si="10"/>
        <v>0</v>
      </c>
      <c r="H101" s="95">
        <f t="shared" si="11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9"/>
        <v>#VALUE!</v>
      </c>
      <c r="G102" s="74" t="e">
        <f t="shared" si="10"/>
        <v>#VALUE!</v>
      </c>
      <c r="H102" s="88">
        <f t="shared" si="11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9"/>
        <v>#VALUE!</v>
      </c>
      <c r="G103" s="74" t="e">
        <f t="shared" si="10"/>
        <v>#VALUE!</v>
      </c>
      <c r="H103" s="12">
        <f t="shared" si="11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9"/>
        <v>#VALUE!</v>
      </c>
      <c r="G104" s="94" t="e">
        <f t="shared" si="10"/>
        <v>#VALUE!</v>
      </c>
      <c r="H104" s="95">
        <f t="shared" si="11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9"/>
        <v>#DIV/0!</v>
      </c>
      <c r="G105" s="94" t="e">
        <f t="shared" si="10"/>
        <v>#DIV/0!</v>
      </c>
      <c r="H105" s="95">
        <f t="shared" si="11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9"/>
        <v>#VALUE!</v>
      </c>
      <c r="G106" s="74" t="e">
        <f t="shared" si="10"/>
        <v>#DIV/0!</v>
      </c>
      <c r="H106" s="12">
        <f t="shared" si="11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9"/>
        <v>#VALUE!</v>
      </c>
      <c r="G107" s="74" t="e">
        <f t="shared" si="10"/>
        <v>#VALUE!</v>
      </c>
      <c r="H107" s="12">
        <f t="shared" si="11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9"/>
        <v>#VALUE!</v>
      </c>
      <c r="G108" s="94" t="e">
        <f t="shared" si="10"/>
        <v>#VALUE!</v>
      </c>
      <c r="H108" s="95">
        <f t="shared" si="11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9"/>
        <v>#VALUE!</v>
      </c>
      <c r="G109" s="74" t="e">
        <f t="shared" si="10"/>
        <v>#VALUE!</v>
      </c>
      <c r="H109" s="12">
        <f t="shared" si="11"/>
        <v>6.9930069930069934</v>
      </c>
    </row>
    <row r="110" spans="1:8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9"/>
        <v>62.5</v>
      </c>
      <c r="G110" s="94" t="e">
        <f t="shared" si="10"/>
        <v>#VALUE!</v>
      </c>
      <c r="H110" s="95">
        <f t="shared" si="11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9"/>
        <v>#VALUE!</v>
      </c>
      <c r="G111" s="74" t="e">
        <f t="shared" si="10"/>
        <v>#VALUE!</v>
      </c>
      <c r="H111" s="12">
        <f t="shared" si="11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9"/>
        <v>#VALUE!</v>
      </c>
      <c r="G112" s="74" t="e">
        <f t="shared" si="10"/>
        <v>#VALUE!</v>
      </c>
      <c r="H112" s="12">
        <f t="shared" si="11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9"/>
        <v>#VALUE!</v>
      </c>
      <c r="G113" s="74" t="e">
        <f t="shared" si="10"/>
        <v>#VALUE!</v>
      </c>
      <c r="H113" s="88">
        <f t="shared" si="11"/>
        <v>0</v>
      </c>
    </row>
    <row r="114" spans="1:8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ref="F114:F145" si="12">E114/B114</f>
        <v>#VALUE!</v>
      </c>
      <c r="G114" s="74" t="e">
        <f t="shared" ref="G114:G145" si="13">E114/C114</f>
        <v>#VALUE!</v>
      </c>
      <c r="H114" s="88">
        <f t="shared" ref="H114:H145" si="14">E114/D114</f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12"/>
        <v>#DIV/0!</v>
      </c>
      <c r="G115" s="94" t="e">
        <f t="shared" si="13"/>
        <v>#DIV/0!</v>
      </c>
      <c r="H115" s="95">
        <f t="shared" si="14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12"/>
        <v>#VALUE!</v>
      </c>
      <c r="G116" s="74" t="e">
        <f t="shared" si="13"/>
        <v>#VALUE!</v>
      </c>
      <c r="H116" s="12">
        <f t="shared" si="14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12"/>
        <v>#VALUE!</v>
      </c>
      <c r="G117" s="74" t="e">
        <f t="shared" si="13"/>
        <v>#VALUE!</v>
      </c>
      <c r="H117" s="12">
        <f t="shared" si="14"/>
        <v>8.695652173913043</v>
      </c>
    </row>
    <row r="118" spans="1:8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137">
        <v>13300</v>
      </c>
      <c r="F118" s="7" t="e">
        <f t="shared" si="12"/>
        <v>#VALUE!</v>
      </c>
      <c r="G118" s="74" t="e">
        <f t="shared" si="13"/>
        <v>#VALUE!</v>
      </c>
      <c r="H118" s="12">
        <f t="shared" si="14"/>
        <v>112.71186440677967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12"/>
        <v>#VALUE!</v>
      </c>
      <c r="G119" s="74" t="e">
        <f t="shared" si="13"/>
        <v>#VALUE!</v>
      </c>
      <c r="H119" s="12">
        <f t="shared" si="14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12"/>
        <v>#VALUE!</v>
      </c>
      <c r="G120" s="94" t="e">
        <f t="shared" si="13"/>
        <v>#VALUE!</v>
      </c>
      <c r="H120" s="88">
        <f t="shared" si="14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12"/>
        <v>#VALUE!</v>
      </c>
      <c r="G121" s="94" t="e">
        <f t="shared" si="13"/>
        <v>#VALUE!</v>
      </c>
      <c r="H121" s="95">
        <f t="shared" si="14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12"/>
        <v>#VALUE!</v>
      </c>
      <c r="G122" s="74" t="e">
        <f t="shared" si="13"/>
        <v>#VALUE!</v>
      </c>
      <c r="H122" s="12">
        <f t="shared" si="14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12"/>
        <v>#VALUE!</v>
      </c>
      <c r="G123" s="74" t="e">
        <f t="shared" si="13"/>
        <v>#VALUE!</v>
      </c>
      <c r="H123" s="12">
        <f t="shared" si="14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f>11000*1.02</f>
        <v>11220</v>
      </c>
      <c r="F124" s="7" t="e">
        <f t="shared" si="12"/>
        <v>#VALUE!</v>
      </c>
      <c r="G124" s="74" t="e">
        <f t="shared" si="13"/>
        <v>#VALUE!</v>
      </c>
      <c r="H124" s="12">
        <f t="shared" si="14"/>
        <v>97.565217391304344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12"/>
        <v>#VALUE!</v>
      </c>
      <c r="G125" s="74" t="e">
        <f t="shared" si="13"/>
        <v>#VALUE!</v>
      </c>
      <c r="H125" s="12">
        <f t="shared" si="14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12"/>
        <v>#VALUE!</v>
      </c>
      <c r="G126" s="74" t="e">
        <f t="shared" si="13"/>
        <v>#VALUE!</v>
      </c>
      <c r="H126" s="12">
        <f t="shared" si="14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12"/>
        <v>#VALUE!</v>
      </c>
      <c r="G127" s="94" t="e">
        <f t="shared" si="13"/>
        <v>#VALUE!</v>
      </c>
      <c r="H127" s="88">
        <f t="shared" si="14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12"/>
        <v>0</v>
      </c>
      <c r="G128" s="94" t="e">
        <f t="shared" si="13"/>
        <v>#VALUE!</v>
      </c>
      <c r="H128" s="95">
        <f t="shared" si="14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12"/>
        <v>#VALUE!</v>
      </c>
      <c r="G129" s="94">
        <f t="shared" si="13"/>
        <v>0</v>
      </c>
      <c r="H129" s="95">
        <f t="shared" si="14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12"/>
        <v>#VALUE!</v>
      </c>
      <c r="G130" s="94" t="e">
        <f t="shared" si="13"/>
        <v>#VALUE!</v>
      </c>
      <c r="H130" s="88">
        <f t="shared" si="14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12"/>
        <v>#VALUE!</v>
      </c>
      <c r="G131" s="94" t="e">
        <f t="shared" si="13"/>
        <v>#VALUE!</v>
      </c>
      <c r="H131" s="95">
        <f t="shared" si="14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12"/>
        <v>#VALUE!</v>
      </c>
      <c r="G132" s="94" t="e">
        <f t="shared" si="13"/>
        <v>#VALUE!</v>
      </c>
      <c r="H132" s="95">
        <f t="shared" si="14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12"/>
        <v>#VALUE!</v>
      </c>
      <c r="G133" s="74" t="e">
        <f t="shared" si="13"/>
        <v>#VALUE!</v>
      </c>
      <c r="H133" s="12">
        <f t="shared" si="14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12"/>
        <v>0</v>
      </c>
      <c r="G134" s="94" t="e">
        <f t="shared" si="13"/>
        <v>#VALUE!</v>
      </c>
      <c r="H134" s="95">
        <f t="shared" si="14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12"/>
        <v>#VALUE!</v>
      </c>
      <c r="G135" s="74" t="e">
        <f t="shared" si="13"/>
        <v>#VALUE!</v>
      </c>
      <c r="H135" s="12">
        <f t="shared" si="14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12"/>
        <v>#VALUE!</v>
      </c>
      <c r="G136" s="74" t="e">
        <f t="shared" si="13"/>
        <v>#VALUE!</v>
      </c>
      <c r="H136" s="88">
        <f t="shared" si="14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12"/>
        <v>#VALUE!</v>
      </c>
      <c r="G137" s="74" t="e">
        <f t="shared" si="13"/>
        <v>#VALUE!</v>
      </c>
      <c r="H137" s="12">
        <f t="shared" si="14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12"/>
        <v>#VALUE!</v>
      </c>
      <c r="G138" s="74" t="e">
        <f t="shared" si="13"/>
        <v>#VALUE!</v>
      </c>
      <c r="H138" s="12">
        <f t="shared" si="14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si="12"/>
        <v>0</v>
      </c>
      <c r="G139" s="94">
        <f t="shared" si="13"/>
        <v>0</v>
      </c>
      <c r="H139" s="95" t="e">
        <f t="shared" si="14"/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12"/>
        <v>#VALUE!</v>
      </c>
      <c r="G140" s="74" t="e">
        <f t="shared" si="13"/>
        <v>#VALUE!</v>
      </c>
      <c r="H140" s="12">
        <f t="shared" si="14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12"/>
        <v>#VALUE!</v>
      </c>
      <c r="G141" s="74" t="e">
        <f t="shared" si="13"/>
        <v>#VALUE!</v>
      </c>
      <c r="H141" s="12">
        <f t="shared" si="14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f>22000*1.02</f>
        <v>22440</v>
      </c>
      <c r="F142" s="93" t="e">
        <f t="shared" si="12"/>
        <v>#VALUE!</v>
      </c>
      <c r="G142" s="94" t="e">
        <f t="shared" si="13"/>
        <v>#VALUE!</v>
      </c>
      <c r="H142" s="95">
        <f t="shared" si="14"/>
        <v>173.95348837209303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12"/>
        <v>#VALUE!</v>
      </c>
      <c r="G143" s="74" t="e">
        <f t="shared" si="13"/>
        <v>#VALUE!</v>
      </c>
      <c r="H143" s="12">
        <f t="shared" si="14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12"/>
        <v>#VALUE!</v>
      </c>
      <c r="G144" s="94" t="e">
        <f t="shared" si="13"/>
        <v>#VALUE!</v>
      </c>
      <c r="H144" s="95">
        <f t="shared" si="14"/>
        <v>0</v>
      </c>
    </row>
    <row r="145" spans="1:8" x14ac:dyDescent="0.3">
      <c r="A145" s="63" t="s">
        <v>154</v>
      </c>
      <c r="B145" s="7">
        <v>400</v>
      </c>
      <c r="C145" s="74">
        <v>900</v>
      </c>
      <c r="D145" s="12">
        <v>161</v>
      </c>
      <c r="E145" s="64">
        <v>50000</v>
      </c>
      <c r="F145" s="93">
        <f t="shared" si="12"/>
        <v>125</v>
      </c>
      <c r="G145" s="94">
        <f t="shared" si="13"/>
        <v>55.555555555555557</v>
      </c>
      <c r="H145" s="95">
        <f t="shared" si="14"/>
        <v>310.55900621118013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ref="F146:F158" si="15">E146/B146</f>
        <v>#VALUE!</v>
      </c>
      <c r="G146" s="94" t="e">
        <f t="shared" ref="G146:G158" si="16">E146/C146</f>
        <v>#VALUE!</v>
      </c>
      <c r="H146" s="95">
        <f t="shared" ref="H146:H158" si="17">E146/D146</f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15"/>
        <v>#VALUE!</v>
      </c>
      <c r="G147" s="74" t="e">
        <f t="shared" si="16"/>
        <v>#VALUE!</v>
      </c>
      <c r="H147" s="12">
        <f t="shared" si="17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15"/>
        <v>#VALUE!</v>
      </c>
      <c r="G148" s="74" t="e">
        <f t="shared" si="16"/>
        <v>#VALUE!</v>
      </c>
      <c r="H148" s="12">
        <f t="shared" si="17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15"/>
        <v>#VALUE!</v>
      </c>
      <c r="G149" s="74" t="e">
        <f t="shared" si="16"/>
        <v>#VALUE!</v>
      </c>
      <c r="H149" s="12">
        <f t="shared" si="17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64">
        <v>112500</v>
      </c>
      <c r="F150" s="87">
        <f t="shared" si="15"/>
        <v>144.04609475032009</v>
      </c>
      <c r="G150" s="94" t="e">
        <f t="shared" si="16"/>
        <v>#VALUE!</v>
      </c>
      <c r="H150" s="95">
        <f t="shared" si="17"/>
        <v>833.33333333333337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15"/>
        <v>#VALUE!</v>
      </c>
      <c r="G151" s="74">
        <f t="shared" si="16"/>
        <v>0</v>
      </c>
      <c r="H151" s="12">
        <f t="shared" si="17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15"/>
        <v>#VALUE!</v>
      </c>
      <c r="G152" s="74" t="e">
        <f t="shared" si="16"/>
        <v>#VALUE!</v>
      </c>
      <c r="H152" s="88">
        <f t="shared" si="17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15"/>
        <v>#DIV/0!</v>
      </c>
      <c r="G153" s="94" t="e">
        <f t="shared" si="16"/>
        <v>#DIV/0!</v>
      </c>
      <c r="H153" s="95">
        <f t="shared" si="17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15"/>
        <v>#VALUE!</v>
      </c>
      <c r="G154" s="74" t="e">
        <f t="shared" si="16"/>
        <v>#VALUE!</v>
      </c>
      <c r="H154" s="12">
        <f t="shared" si="17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15"/>
        <v>#VALUE!</v>
      </c>
      <c r="G155" s="94" t="e">
        <f t="shared" si="16"/>
        <v>#VALUE!</v>
      </c>
      <c r="H155" s="95">
        <f t="shared" si="17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15"/>
        <v>#VALUE!</v>
      </c>
      <c r="G156" s="94" t="e">
        <f t="shared" si="16"/>
        <v>#VALUE!</v>
      </c>
      <c r="H156" s="95">
        <f t="shared" si="17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15"/>
        <v>#VALUE!</v>
      </c>
      <c r="G157" s="94" t="e">
        <f t="shared" si="16"/>
        <v>#VALUE!</v>
      </c>
      <c r="H157" s="95">
        <f t="shared" si="17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0</v>
      </c>
      <c r="F158" s="93" t="e">
        <f t="shared" si="15"/>
        <v>#VALUE!</v>
      </c>
      <c r="G158" s="94">
        <f t="shared" si="16"/>
        <v>0</v>
      </c>
      <c r="H158" s="88">
        <f t="shared" si="17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ref="F159:F182" si="18">E159/B159</f>
        <v>#VALUE!</v>
      </c>
      <c r="G159" s="94" t="e">
        <f t="shared" ref="G159:G183" si="19">E159/C159</f>
        <v>#VALUE!</v>
      </c>
      <c r="H159" s="95">
        <f t="shared" ref="H159:H182" si="20">E159/D159</f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18"/>
        <v>#VALUE!</v>
      </c>
      <c r="G160" s="74">
        <f t="shared" si="19"/>
        <v>0</v>
      </c>
      <c r="H160" s="12" t="e">
        <f t="shared" si="20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18"/>
        <v>0</v>
      </c>
      <c r="G161" s="74" t="e">
        <f t="shared" si="19"/>
        <v>#VALUE!</v>
      </c>
      <c r="H161" s="12" t="e">
        <f t="shared" si="20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18"/>
        <v>#VALUE!</v>
      </c>
      <c r="G162" s="74">
        <f t="shared" si="19"/>
        <v>0</v>
      </c>
      <c r="H162" s="12" t="e">
        <f t="shared" si="20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18"/>
        <v>0</v>
      </c>
      <c r="G163" s="74">
        <f t="shared" si="19"/>
        <v>0</v>
      </c>
      <c r="H163" s="12">
        <f t="shared" si="20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18"/>
        <v>0</v>
      </c>
      <c r="G164" s="94" t="e">
        <f t="shared" si="19"/>
        <v>#DIV/0!</v>
      </c>
      <c r="H164" s="95" t="e">
        <f t="shared" si="20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18"/>
        <v>#VALUE!</v>
      </c>
      <c r="G165" s="74">
        <f t="shared" si="19"/>
        <v>0</v>
      </c>
      <c r="H165" s="12" t="e">
        <f t="shared" si="20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18"/>
        <v>0</v>
      </c>
      <c r="G166" s="94" t="e">
        <f t="shared" si="19"/>
        <v>#VALUE!</v>
      </c>
      <c r="H166" s="95" t="e">
        <f t="shared" si="20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18"/>
        <v>0</v>
      </c>
      <c r="G167" s="94">
        <f t="shared" si="19"/>
        <v>0</v>
      </c>
      <c r="H167" s="95" t="e">
        <f t="shared" si="20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18"/>
        <v>0</v>
      </c>
      <c r="G168" s="74">
        <f t="shared" si="19"/>
        <v>0</v>
      </c>
      <c r="H168" s="12">
        <f t="shared" si="20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18"/>
        <v>#VALUE!</v>
      </c>
      <c r="G169" s="94">
        <f t="shared" si="19"/>
        <v>0</v>
      </c>
      <c r="H169" s="95" t="e">
        <f t="shared" si="20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18"/>
        <v>#VALUE!</v>
      </c>
      <c r="G170" s="74">
        <f t="shared" si="19"/>
        <v>0</v>
      </c>
      <c r="H170" s="12" t="e">
        <f t="shared" si="20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18"/>
        <v>#VALUE!</v>
      </c>
      <c r="G171" s="74" t="e">
        <f t="shared" si="19"/>
        <v>#VALUE!</v>
      </c>
      <c r="H171" s="12">
        <f t="shared" si="20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18"/>
        <v>#VALUE!</v>
      </c>
      <c r="G172" s="74" t="e">
        <f t="shared" si="19"/>
        <v>#VALUE!</v>
      </c>
      <c r="H172" s="12">
        <f t="shared" si="20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18"/>
        <v>#VALUE!</v>
      </c>
      <c r="G173" s="74" t="e">
        <f t="shared" si="19"/>
        <v>#VALUE!</v>
      </c>
      <c r="H173" s="12">
        <f t="shared" si="20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18"/>
        <v>#VALUE!</v>
      </c>
      <c r="G174" s="74" t="e">
        <f t="shared" si="19"/>
        <v>#VALUE!</v>
      </c>
      <c r="H174" s="12">
        <f t="shared" si="20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18"/>
        <v>#VALUE!</v>
      </c>
      <c r="G175" s="74" t="e">
        <f t="shared" si="19"/>
        <v>#VALUE!</v>
      </c>
      <c r="H175" s="12">
        <f t="shared" si="20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18"/>
        <v>#VALUE!</v>
      </c>
      <c r="G176" s="74">
        <f t="shared" si="19"/>
        <v>0</v>
      </c>
      <c r="H176" s="12" t="e">
        <f t="shared" si="20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18"/>
        <v>#VALUE!</v>
      </c>
      <c r="G177" s="74">
        <f t="shared" si="19"/>
        <v>0</v>
      </c>
      <c r="H177" s="12" t="e">
        <f t="shared" si="20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18"/>
        <v>#VALUE!</v>
      </c>
      <c r="G178" s="74" t="e">
        <f t="shared" si="19"/>
        <v>#VALUE!</v>
      </c>
      <c r="H178" s="12">
        <f t="shared" si="20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18"/>
        <v>#VALUE!</v>
      </c>
      <c r="G179" s="74" t="e">
        <f t="shared" si="19"/>
        <v>#VALUE!</v>
      </c>
      <c r="H179" s="12">
        <f t="shared" si="20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18"/>
        <v>#VALUE!</v>
      </c>
      <c r="G180" s="74">
        <f t="shared" si="19"/>
        <v>0</v>
      </c>
      <c r="H180" s="12" t="e">
        <f t="shared" si="20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18"/>
        <v>#VALUE!</v>
      </c>
      <c r="G181" s="74">
        <f t="shared" si="19"/>
        <v>0</v>
      </c>
      <c r="H181" s="12" t="e">
        <f t="shared" si="20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18"/>
        <v>#VALUE!</v>
      </c>
      <c r="G182" s="74">
        <f t="shared" si="19"/>
        <v>0</v>
      </c>
      <c r="H182" s="12" t="e">
        <f t="shared" si="20"/>
        <v>#VALUE!</v>
      </c>
    </row>
    <row r="183" spans="1:8" hidden="1" x14ac:dyDescent="0.3">
      <c r="C183" s="123"/>
      <c r="G183" s="32" t="e">
        <f t="shared" si="19"/>
        <v>#DIV/0!</v>
      </c>
    </row>
  </sheetData>
  <autoFilter ref="A10:H183" xr:uid="{8FB5E5C6-4CBD-465A-86B6-71AD77822812}">
    <filterColumn colId="0">
      <filters>
        <filter val="H-BML-122-10"/>
        <filter val="H-BML-322-10"/>
        <filter val="H-CL-181-3222-9"/>
        <filter val="H-CR-436-37"/>
        <filter val="H-CR-436-38"/>
        <filter val="H-HC-1"/>
        <filter val="H-HML-9-95"/>
        <filter val="H-M-1"/>
        <filter val="H-M-2 MAQ"/>
        <filter val="H-M-4"/>
        <filter val="H-MB-301N"/>
        <filter val="H-MB-306T"/>
        <filter val="H-MB-501N"/>
        <filter val="H-ML-7"/>
        <filter val="H-ML-8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911B-7239-4C90-8164-2B0E4134EA72}">
  <sheetPr filterMode="1"/>
  <dimension ref="A1:H183"/>
  <sheetViews>
    <sheetView topLeftCell="A60" zoomScaleNormal="100" workbookViewId="0">
      <selection activeCell="E60" sqref="E60:E150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226</v>
      </c>
      <c r="C4" s="71" t="s">
        <v>7</v>
      </c>
      <c r="D4" s="65">
        <v>5</v>
      </c>
      <c r="E4" s="66">
        <f>B4*C4*D4</f>
        <v>935</v>
      </c>
      <c r="F4" s="165">
        <f>SUBTOTAL(9,G60:G90,F93:F96,G98:G100,H109:H132,G145,F150)</f>
        <v>1243.2157655058959</v>
      </c>
      <c r="G4" s="166"/>
      <c r="H4" s="167"/>
    </row>
    <row r="5" spans="1:8" ht="21" x14ac:dyDescent="0.35">
      <c r="A5" s="83">
        <v>2</v>
      </c>
      <c r="B5" s="67">
        <v>9</v>
      </c>
      <c r="C5" s="67">
        <v>7.5</v>
      </c>
      <c r="D5" s="68">
        <v>5</v>
      </c>
      <c r="E5" s="69">
        <f>B5*C5*D5</f>
        <v>337.5</v>
      </c>
    </row>
    <row r="6" spans="1:8" ht="21" x14ac:dyDescent="0.35">
      <c r="B6" s="117"/>
      <c r="C6" s="2"/>
      <c r="D6" s="3" t="s">
        <v>8</v>
      </c>
      <c r="E6" s="50">
        <f>SUBTOTAL(9,E4:E5)</f>
        <v>1272.5</v>
      </c>
      <c r="F6" s="98"/>
      <c r="G6" s="104">
        <f>F4-E6</f>
        <v>-29.284234494104112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37300</v>
      </c>
      <c r="F60" s="93">
        <f t="shared" si="0"/>
        <v>157.38396624472574</v>
      </c>
      <c r="G60" s="86">
        <f>E60/C60</f>
        <v>158.72340425531914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68300</v>
      </c>
      <c r="F61" s="93">
        <f t="shared" si="0"/>
        <v>309.04977375565613</v>
      </c>
      <c r="G61" s="86">
        <f t="shared" si="1"/>
        <v>293.13304721030045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f>50000*1.01</f>
        <v>50500</v>
      </c>
      <c r="F62" s="93" t="e">
        <f t="shared" si="0"/>
        <v>#VALUE!</v>
      </c>
      <c r="G62" s="86">
        <f>E62/C62</f>
        <v>209.5435684647303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f>1000*1.01</f>
        <v>1010</v>
      </c>
      <c r="F69" s="7" t="e">
        <f t="shared" si="0"/>
        <v>#DIV/0!</v>
      </c>
      <c r="G69" s="74">
        <f t="shared" si="1"/>
        <v>6.7785234899328861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12000</v>
      </c>
      <c r="F70" s="7" t="e">
        <f t="shared" si="0"/>
        <v>#VALUE!</v>
      </c>
      <c r="G70" s="86">
        <f t="shared" si="1"/>
        <v>72.289156626506028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40000</v>
      </c>
      <c r="F90" s="93">
        <f t="shared" si="3"/>
        <v>156.25</v>
      </c>
      <c r="G90" s="94">
        <f t="shared" si="4"/>
        <v>174.67248908296943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36">
        <v>100000</v>
      </c>
      <c r="F93" s="87">
        <f>E93/B93</f>
        <v>66.666666666666671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20000</v>
      </c>
      <c r="F98" s="93">
        <f t="shared" si="3"/>
        <v>118.34319526627219</v>
      </c>
      <c r="G98" s="86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3"/>
        <v>#VALUE!</v>
      </c>
      <c r="G116" s="74" t="e">
        <f t="shared" si="4"/>
        <v>#VALUE!</v>
      </c>
      <c r="H116" s="12">
        <f t="shared" si="5"/>
        <v>9.0178571428571423</v>
      </c>
    </row>
    <row r="117" spans="1:8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22">
        <f>200*1.02</f>
        <v>204</v>
      </c>
      <c r="F118" s="7" t="e">
        <f t="shared" si="3"/>
        <v>#VALUE!</v>
      </c>
      <c r="G118" s="74" t="e">
        <f t="shared" si="4"/>
        <v>#VALUE!</v>
      </c>
      <c r="H118" s="12">
        <f t="shared" si="5"/>
        <v>1.728813559322034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f>11000*1.02</f>
        <v>11220</v>
      </c>
      <c r="F124" s="7" t="e">
        <f t="shared" si="3"/>
        <v>#VALUE!</v>
      </c>
      <c r="G124" s="74" t="e">
        <f t="shared" si="4"/>
        <v>#VALUE!</v>
      </c>
      <c r="H124" s="12">
        <f t="shared" si="5"/>
        <v>97.565217391304344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f>22000*1.02</f>
        <v>22440</v>
      </c>
      <c r="F142" s="93" t="e">
        <f t="shared" si="6"/>
        <v>#VALUE!</v>
      </c>
      <c r="G142" s="94" t="e">
        <f t="shared" si="7"/>
        <v>#VALUE!</v>
      </c>
      <c r="H142" s="95">
        <f t="shared" si="8"/>
        <v>173.95348837209303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12000</v>
      </c>
      <c r="F145" s="93">
        <f t="shared" si="6"/>
        <v>30</v>
      </c>
      <c r="G145" s="94">
        <f t="shared" si="7"/>
        <v>13.333333333333334</v>
      </c>
      <c r="H145" s="95">
        <f t="shared" si="8"/>
        <v>74.534161490683232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0</v>
      </c>
      <c r="F158" s="93" t="e">
        <f t="shared" si="6"/>
        <v>#VALUE!</v>
      </c>
      <c r="G158" s="94">
        <f t="shared" si="7"/>
        <v>0</v>
      </c>
      <c r="H158" s="88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R-436-36"/>
        <filter val="H-CR-436-37"/>
        <filter val="H-HC-5"/>
        <filter val="H-M-1"/>
        <filter val="H-M-2 MAQ"/>
        <filter val="H-M-3 ( Maq)"/>
        <filter val="H-M-4"/>
        <filter val="H-M-5"/>
        <filter val="H-MB-206T"/>
        <filter val="H-MB-406N-A"/>
        <filter val="H-ML-17"/>
        <filter val="H-ML-7"/>
        <filter val="H-ML-8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373B-73BE-41FC-AE2C-1DE527EC8B24}">
  <sheetPr filterMode="1"/>
  <dimension ref="A1:H183"/>
  <sheetViews>
    <sheetView topLeftCell="A60" zoomScaleNormal="100" workbookViewId="0">
      <selection activeCell="A116" sqref="A11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236</v>
      </c>
      <c r="C4" s="71" t="s">
        <v>7</v>
      </c>
      <c r="D4" s="65">
        <v>5</v>
      </c>
      <c r="E4" s="66">
        <f>B4*C4*D4</f>
        <v>1105</v>
      </c>
      <c r="F4" s="165">
        <f>SUBTOTAL(9,G60:G61,G69,F90,G89,F93,G98,H109:H144,F145,F150)</f>
        <v>1340.0812431948436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-64.918756805156363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f>40000*1.01</f>
        <v>40400</v>
      </c>
      <c r="F60" s="93">
        <f t="shared" si="0"/>
        <v>170.46413502109704</v>
      </c>
      <c r="G60" s="86">
        <f>E60/C60</f>
        <v>171.91489361702128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f>70000*1.02</f>
        <v>71400</v>
      </c>
      <c r="F61" s="93">
        <f t="shared" si="0"/>
        <v>323.07692307692309</v>
      </c>
      <c r="G61" s="86">
        <f t="shared" si="1"/>
        <v>306.43776824034336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f>50000*1.01</f>
        <v>50500</v>
      </c>
      <c r="F62" s="93" t="e">
        <f t="shared" si="0"/>
        <v>#VALUE!</v>
      </c>
      <c r="G62" s="86">
        <f>E62/C62</f>
        <v>209.5435684647303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E69" s="22">
        <f>1000*1.01</f>
        <v>1010</v>
      </c>
      <c r="F69" s="7" t="e">
        <f t="shared" si="0"/>
        <v>#DIV/0!</v>
      </c>
      <c r="G69" s="74">
        <f t="shared" si="1"/>
        <v>6.7785234899328861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0</v>
      </c>
      <c r="F70" s="7" t="e">
        <f t="shared" si="0"/>
        <v>#VALUE!</v>
      </c>
      <c r="G70" s="86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f>20000*1.01</f>
        <v>20200</v>
      </c>
      <c r="F90" s="93">
        <f t="shared" si="3"/>
        <v>78.90625</v>
      </c>
      <c r="G90" s="94">
        <f t="shared" si="4"/>
        <v>88.209606986899558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36">
        <f>100000*1.01</f>
        <v>101000</v>
      </c>
      <c r="F93" s="87">
        <f>E93/B93</f>
        <v>67.333333333333329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f>20000*1.02</f>
        <v>20400</v>
      </c>
      <c r="F98" s="93">
        <f t="shared" si="3"/>
        <v>120.71005917159763</v>
      </c>
      <c r="G98" s="86">
        <f t="shared" si="4"/>
        <v>100</v>
      </c>
      <c r="H98" s="95">
        <f t="shared" si="5"/>
        <v>117.24137931034483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f>10000*1.02</f>
        <v>10200</v>
      </c>
      <c r="F109" s="7" t="e">
        <f t="shared" si="3"/>
        <v>#VALUE!</v>
      </c>
      <c r="G109" s="74" t="e">
        <f t="shared" si="4"/>
        <v>#VALUE!</v>
      </c>
      <c r="H109" s="12">
        <f t="shared" si="5"/>
        <v>71.328671328671334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3"/>
        <v>#VALUE!</v>
      </c>
      <c r="G116" s="74" t="e">
        <f t="shared" si="4"/>
        <v>#VALUE!</v>
      </c>
      <c r="H116" s="12">
        <f t="shared" si="5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22">
        <f>200*1.02</f>
        <v>204</v>
      </c>
      <c r="F118" s="7" t="e">
        <f t="shared" si="3"/>
        <v>#VALUE!</v>
      </c>
      <c r="G118" s="74" t="e">
        <f t="shared" si="4"/>
        <v>#VALUE!</v>
      </c>
      <c r="H118" s="12">
        <f t="shared" si="5"/>
        <v>1.728813559322034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f>11000*1.02</f>
        <v>11220</v>
      </c>
      <c r="F124" s="7" t="e">
        <f t="shared" si="3"/>
        <v>#VALUE!</v>
      </c>
      <c r="G124" s="74" t="e">
        <f t="shared" si="4"/>
        <v>#VALUE!</v>
      </c>
      <c r="H124" s="12">
        <f t="shared" si="5"/>
        <v>97.565217391304344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f>22000*1.02</f>
        <v>22440</v>
      </c>
      <c r="F142" s="93" t="e">
        <f t="shared" si="6"/>
        <v>#VALUE!</v>
      </c>
      <c r="G142" s="94" t="e">
        <f t="shared" si="7"/>
        <v>#VALUE!</v>
      </c>
      <c r="H142" s="95">
        <f t="shared" si="8"/>
        <v>173.95348837209303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>
        <v>400</v>
      </c>
      <c r="C145" s="74" t="s">
        <v>24</v>
      </c>
      <c r="D145" s="12">
        <v>161</v>
      </c>
      <c r="E145" s="36">
        <f>22000*1.02</f>
        <v>22440</v>
      </c>
      <c r="F145" s="93">
        <f t="shared" si="6"/>
        <v>56.1</v>
      </c>
      <c r="G145" s="94" t="e">
        <f t="shared" si="7"/>
        <v>#VALUE!</v>
      </c>
      <c r="H145" s="95">
        <f t="shared" si="8"/>
        <v>139.37888198757764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f>100000*1.02</f>
        <v>102000</v>
      </c>
      <c r="F150" s="87">
        <f t="shared" si="6"/>
        <v>130.60179257362356</v>
      </c>
      <c r="G150" s="94" t="e">
        <f t="shared" si="7"/>
        <v>#VALUE!</v>
      </c>
      <c r="H150" s="95">
        <f t="shared" si="8"/>
        <v>755.55555555555554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0</v>
      </c>
      <c r="F158" s="93" t="e">
        <f t="shared" si="6"/>
        <v>#VALUE!</v>
      </c>
      <c r="G158" s="94">
        <f t="shared" si="7"/>
        <v>0</v>
      </c>
      <c r="H158" s="88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R-436-36"/>
        <filter val="H-CR-436-37"/>
        <filter val="H-HC-3"/>
        <filter val="H-M-1"/>
        <filter val="H-M-2 MAQ"/>
        <filter val="H-M-4"/>
        <filter val="H-MB-206T"/>
        <filter val="H-MB-401T"/>
        <filter val="H-MB-501N"/>
        <filter val="H-ML-10"/>
        <filter val="H-ML-12"/>
        <filter val="H-ML-4"/>
        <filter val="H-ML-7"/>
        <filter val="H-ML-8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D84A-4A76-4C56-A337-06BE845AE329}">
  <sheetPr filterMode="1"/>
  <dimension ref="A1:H183"/>
  <sheetViews>
    <sheetView zoomScaleNormal="100" workbookViewId="0">
      <selection activeCell="E7" sqref="E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236</v>
      </c>
      <c r="C4" s="71" t="s">
        <v>7</v>
      </c>
      <c r="D4" s="65">
        <v>5</v>
      </c>
      <c r="E4" s="66">
        <f>B4*C4*D4</f>
        <v>1105</v>
      </c>
      <c r="F4" s="165">
        <f>SUBTOTAL(9,H22,G28,H42,G51:G61,H73,G95,F96,G100,H114:H145,F150,G167:G169)</f>
        <v>1435.7287167997636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30.728716799763561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>
        <f>18300*1.02</f>
        <v>18666</v>
      </c>
      <c r="F22" s="93" t="e">
        <f t="shared" si="0"/>
        <v>#VALUE!</v>
      </c>
      <c r="G22" s="94" t="e">
        <f t="shared" si="1"/>
        <v>#VALUE!</v>
      </c>
      <c r="H22" s="95">
        <f t="shared" si="2"/>
        <v>150.53225806451613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>
        <f>2000*1.02</f>
        <v>2040</v>
      </c>
      <c r="F28" s="7" t="e">
        <f t="shared" si="0"/>
        <v>#VALUE!</v>
      </c>
      <c r="G28" s="86">
        <f t="shared" si="1"/>
        <v>7.5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f>3000*1.01</f>
        <v>3030</v>
      </c>
      <c r="F42" s="93">
        <f t="shared" si="0"/>
        <v>15.074626865671641</v>
      </c>
      <c r="G42" s="94">
        <f t="shared" si="1"/>
        <v>15</v>
      </c>
      <c r="H42" s="95">
        <f t="shared" si="2"/>
        <v>18.035714285714285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f>15000*1.01</f>
        <v>15150</v>
      </c>
      <c r="F51" s="7">
        <f t="shared" si="0"/>
        <v>81.451612903225808</v>
      </c>
      <c r="G51" s="74">
        <f t="shared" si="1"/>
        <v>74.264705882352942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f>84800*1.01</f>
        <v>85648</v>
      </c>
      <c r="F60" s="93">
        <f t="shared" si="0"/>
        <v>361.38396624472574</v>
      </c>
      <c r="G60" s="86">
        <f>E60/C60</f>
        <v>364.45957446808512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f>50000*1.01</f>
        <v>50500</v>
      </c>
      <c r="F61" s="93">
        <f t="shared" si="0"/>
        <v>228.50678733031674</v>
      </c>
      <c r="G61" s="86">
        <f t="shared" si="1"/>
        <v>216.73819742489272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f>50000*1.01</f>
        <v>50500</v>
      </c>
      <c r="F62" s="93" t="e">
        <f t="shared" si="0"/>
        <v>#VALUE!</v>
      </c>
      <c r="G62" s="86">
        <f>E62/C62</f>
        <v>209.5435684647303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0</v>
      </c>
      <c r="F70" s="7" t="e">
        <f t="shared" si="0"/>
        <v>#VALUE!</v>
      </c>
      <c r="G70" s="86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03">
        <v>150</v>
      </c>
      <c r="E73" s="22">
        <f>2000*1.02</f>
        <v>2040</v>
      </c>
      <c r="F73" s="93" t="e">
        <f t="shared" si="0"/>
        <v>#VALUE!</v>
      </c>
      <c r="G73" s="94" t="e">
        <f t="shared" si="1"/>
        <v>#DIV/0!</v>
      </c>
      <c r="H73" s="95">
        <f t="shared" si="2"/>
        <v>13.6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f>20000*1.01</f>
        <v>20200</v>
      </c>
      <c r="F90" s="93">
        <f t="shared" si="3"/>
        <v>78.90625</v>
      </c>
      <c r="G90" s="94">
        <f t="shared" si="4"/>
        <v>88.209606986899558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36">
        <v>0</v>
      </c>
      <c r="F93" s="87">
        <f>E93/B93</f>
        <v>0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103</v>
      </c>
      <c r="B95" s="6">
        <v>194</v>
      </c>
      <c r="C95" s="72">
        <v>228</v>
      </c>
      <c r="D95" s="10"/>
      <c r="E95" s="22">
        <f>200*1.01</f>
        <v>202</v>
      </c>
      <c r="F95" s="7">
        <f t="shared" si="3"/>
        <v>1.0412371134020619</v>
      </c>
      <c r="G95" s="74">
        <f t="shared" si="4"/>
        <v>0.88596491228070173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f>100000*1.01</f>
        <v>101000</v>
      </c>
      <c r="F96" s="93">
        <f t="shared" si="3"/>
        <v>40.4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86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f>200*1.01</f>
        <v>202</v>
      </c>
      <c r="F100" s="93">
        <f t="shared" si="3"/>
        <v>1.2168674698795181</v>
      </c>
      <c r="G100" s="94">
        <f t="shared" si="4"/>
        <v>1.2168674698795181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0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>
        <f>31000*1.01</f>
        <v>31310</v>
      </c>
      <c r="F114" s="7" t="e">
        <f t="shared" si="3"/>
        <v>#VALUE!</v>
      </c>
      <c r="G114" s="74" t="e">
        <f t="shared" si="4"/>
        <v>#VALUE!</v>
      </c>
      <c r="H114" s="88">
        <f t="shared" si="5"/>
        <v>239.00763358778627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22">
        <f>2900*1.02</f>
        <v>2958</v>
      </c>
      <c r="F118" s="7" t="e">
        <f t="shared" si="3"/>
        <v>#VALUE!</v>
      </c>
      <c r="G118" s="74" t="e">
        <f t="shared" si="4"/>
        <v>#VALUE!</v>
      </c>
      <c r="H118" s="12">
        <f t="shared" si="5"/>
        <v>25.067796610169491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22">
        <v>0</v>
      </c>
      <c r="F127" s="93" t="e">
        <f t="shared" si="3"/>
        <v>#VALUE!</v>
      </c>
      <c r="G127" s="94" t="e">
        <f t="shared" si="4"/>
        <v>#VALUE!</v>
      </c>
      <c r="H127" s="88">
        <f t="shared" si="5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v>0</v>
      </c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>
        <v>781</v>
      </c>
      <c r="C145" s="74" t="s">
        <v>24</v>
      </c>
      <c r="D145" s="12">
        <v>161</v>
      </c>
      <c r="E145" s="36">
        <f>20000*1.02</f>
        <v>20400</v>
      </c>
      <c r="F145" s="93">
        <f t="shared" si="6"/>
        <v>26.12035851472471</v>
      </c>
      <c r="G145" s="94" t="e">
        <f t="shared" si="7"/>
        <v>#VALUE!</v>
      </c>
      <c r="H145" s="95">
        <f t="shared" si="8"/>
        <v>126.7080745341615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f>100000*1.02</f>
        <v>102000</v>
      </c>
      <c r="F150" s="87">
        <f t="shared" si="6"/>
        <v>130.60179257362356</v>
      </c>
      <c r="G150" s="94" t="e">
        <f t="shared" si="7"/>
        <v>#VALUE!</v>
      </c>
      <c r="H150" s="95">
        <f t="shared" si="8"/>
        <v>755.55555555555554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0</v>
      </c>
      <c r="F158" s="93" t="e">
        <f t="shared" si="6"/>
        <v>#VALUE!</v>
      </c>
      <c r="G158" s="94">
        <f t="shared" si="7"/>
        <v>0</v>
      </c>
      <c r="H158" s="88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f>4000*1.02</f>
        <v>4080</v>
      </c>
      <c r="F167" s="93">
        <f t="shared" si="6"/>
        <v>17.816593886462883</v>
      </c>
      <c r="G167" s="94">
        <f t="shared" si="7"/>
        <v>18.63013698630137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>
        <f>1200*1.01</f>
        <v>1212</v>
      </c>
      <c r="F169" s="93" t="e">
        <f t="shared" si="6"/>
        <v>#VALUE!</v>
      </c>
      <c r="G169" s="94">
        <f t="shared" si="7"/>
        <v>8.08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BML-324-10"/>
        <filter val="H-C-075"/>
        <filter val="H-C4-4"/>
        <filter val="H-C5-8"/>
        <filter val="H-CR-436-36"/>
        <filter val="H-CR-436-37"/>
        <filter val="H-HCB-206N-96"/>
        <filter val="H-M-3 ( Maq)"/>
        <filter val="H-M-3 ( Mesa)"/>
        <filter val="H-M-5"/>
        <filter val="H-MB-306T"/>
        <filter val="H-MB-501N"/>
        <filter val="H-ML-7"/>
        <filter val="H-ML-8"/>
        <filter val="L-C-4"/>
        <filter val="L-C-6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9FEA-9EF8-4DC0-BC79-9439B7EF4535}">
  <sheetPr filterMode="1"/>
  <dimension ref="A1:H183"/>
  <sheetViews>
    <sheetView topLeftCell="A4" zoomScaleNormal="100" workbookViewId="0">
      <selection activeCell="A4" sqref="A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233</v>
      </c>
      <c r="C4" s="71" t="s">
        <v>7</v>
      </c>
      <c r="D4" s="65">
        <v>5</v>
      </c>
      <c r="E4" s="66">
        <f>B4*C4*D4</f>
        <v>892.5</v>
      </c>
      <c r="F4" s="165">
        <f>SUBTOTAL(9,G45:G61,F68,G69:G100,H102:H144,F145:F150,H157:H158)</f>
        <v>1112.9035509798898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1192.5</v>
      </c>
      <c r="F6" s="98"/>
      <c r="G6" s="104">
        <f>F4-E6</f>
        <v>-79.596449020110185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11800</v>
      </c>
      <c r="F60" s="93">
        <f t="shared" si="0"/>
        <v>49.789029535864977</v>
      </c>
      <c r="G60" s="86">
        <f>E60/C60</f>
        <v>50.212765957446805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f>100000*1.01</f>
        <v>101000</v>
      </c>
      <c r="F61" s="93">
        <f t="shared" si="0"/>
        <v>457.01357466063348</v>
      </c>
      <c r="G61" s="86">
        <f t="shared" si="1"/>
        <v>433.47639484978544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f>50000*1.01</f>
        <v>50500</v>
      </c>
      <c r="F62" s="93" t="e">
        <f t="shared" si="0"/>
        <v>#VALUE!</v>
      </c>
      <c r="G62" s="86">
        <f>E62/C62</f>
        <v>209.5435684647303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f>33500*1.01</f>
        <v>33835</v>
      </c>
      <c r="F68" s="7">
        <f t="shared" si="0"/>
        <v>13.534000000000001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0</v>
      </c>
      <c r="F70" s="7" t="e">
        <f t="shared" si="0"/>
        <v>#VALUE!</v>
      </c>
      <c r="G70" s="86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0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36">
        <v>0</v>
      </c>
      <c r="F93" s="87">
        <f>E93/B93</f>
        <v>0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f>20000*1.01</f>
        <v>20200</v>
      </c>
      <c r="F98" s="93">
        <f t="shared" si="3"/>
        <v>119.52662721893491</v>
      </c>
      <c r="G98" s="86">
        <f t="shared" si="4"/>
        <v>99.019607843137251</v>
      </c>
      <c r="H98" s="95">
        <f t="shared" si="5"/>
        <v>116.0919540229885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0</v>
      </c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f>1000*1.01</f>
        <v>1010</v>
      </c>
      <c r="F109" s="7" t="e">
        <f t="shared" si="3"/>
        <v>#VALUE!</v>
      </c>
      <c r="G109" s="74" t="e">
        <f t="shared" si="4"/>
        <v>#VALUE!</v>
      </c>
      <c r="H109" s="12">
        <f t="shared" si="5"/>
        <v>7.0629370629370634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22">
        <f>7000*1.02</f>
        <v>7140</v>
      </c>
      <c r="F118" s="7" t="e">
        <f t="shared" si="3"/>
        <v>#VALUE!</v>
      </c>
      <c r="G118" s="74" t="e">
        <f t="shared" si="4"/>
        <v>#VALUE!</v>
      </c>
      <c r="H118" s="12">
        <f t="shared" si="5"/>
        <v>60.508474576271183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f>11000*1.02</f>
        <v>11220</v>
      </c>
      <c r="F124" s="7" t="e">
        <f t="shared" si="3"/>
        <v>#VALUE!</v>
      </c>
      <c r="G124" s="74" t="e">
        <f t="shared" si="4"/>
        <v>#VALUE!</v>
      </c>
      <c r="H124" s="12">
        <f t="shared" si="5"/>
        <v>97.565217391304344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22">
        <v>0</v>
      </c>
      <c r="F127" s="93" t="e">
        <f t="shared" si="3"/>
        <v>#VALUE!</v>
      </c>
      <c r="G127" s="94" t="e">
        <f t="shared" si="4"/>
        <v>#VALUE!</v>
      </c>
      <c r="H127" s="88">
        <f t="shared" si="5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f>11000*1.02</f>
        <v>11220</v>
      </c>
      <c r="F136" s="7" t="e">
        <f t="shared" si="3"/>
        <v>#VALUE!</v>
      </c>
      <c r="G136" s="74" t="e">
        <f t="shared" si="4"/>
        <v>#VALUE!</v>
      </c>
      <c r="H136" s="88">
        <f t="shared" si="5"/>
        <v>72.387096774193552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f>11000*1.02</f>
        <v>11220</v>
      </c>
      <c r="F142" s="93" t="e">
        <f t="shared" si="6"/>
        <v>#VALUE!</v>
      </c>
      <c r="G142" s="94" t="e">
        <f t="shared" si="7"/>
        <v>#VALUE!</v>
      </c>
      <c r="H142" s="95">
        <f t="shared" si="8"/>
        <v>86.976744186046517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>
        <v>781</v>
      </c>
      <c r="C145" s="74" t="s">
        <v>24</v>
      </c>
      <c r="D145" s="12">
        <v>161</v>
      </c>
      <c r="E145" s="36">
        <f>40000*1.02</f>
        <v>40800</v>
      </c>
      <c r="F145" s="93">
        <f t="shared" si="6"/>
        <v>52.240717029449421</v>
      </c>
      <c r="G145" s="94" t="e">
        <f t="shared" si="7"/>
        <v>#VALUE!</v>
      </c>
      <c r="H145" s="95">
        <f t="shared" si="8"/>
        <v>253.41614906832299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f>100000</f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f>11000*1.02</f>
        <v>11220</v>
      </c>
      <c r="F157" s="93" t="e">
        <f t="shared" si="6"/>
        <v>#VALUE!</v>
      </c>
      <c r="G157" s="94" t="e">
        <f t="shared" si="7"/>
        <v>#VALUE!</v>
      </c>
      <c r="H157" s="95">
        <f t="shared" si="8"/>
        <v>72.387096774193552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0</v>
      </c>
      <c r="F158" s="93" t="e">
        <f t="shared" si="6"/>
        <v>#VALUE!</v>
      </c>
      <c r="G158" s="94">
        <f t="shared" si="7"/>
        <v>0</v>
      </c>
      <c r="H158" s="88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R-436-36"/>
        <filter val="H-CR-436-37"/>
        <filter val="H-HC-3"/>
        <filter val="H-M-4"/>
        <filter val="H-MB-206T"/>
        <filter val="H-ML-10"/>
        <filter val="H-ML-2"/>
        <filter val="H-ML-4"/>
        <filter val="H-ML-7"/>
        <filter val="H-ML-8"/>
        <filter val="H-ML-8-93-01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B4" numberStoredAsText="1"/>
  </ignoredErrors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268D-1A16-4F35-A805-593605F36542}">
  <sheetPr filterMode="1"/>
  <dimension ref="A1:H183"/>
  <sheetViews>
    <sheetView topLeftCell="A10" zoomScaleNormal="100" workbookViewId="0">
      <selection activeCell="G8" sqref="G8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196</v>
      </c>
      <c r="C4" s="71" t="s">
        <v>7</v>
      </c>
      <c r="D4" s="65">
        <v>4</v>
      </c>
      <c r="E4" s="66">
        <f>B4*C4*D4</f>
        <v>816</v>
      </c>
      <c r="F4" s="165">
        <f>SUBTOTAL(9,G45:G90,F93,G98:G100,H102:H145,F150,H157:H158)</f>
        <v>1069.6202350238577</v>
      </c>
      <c r="G4" s="166"/>
      <c r="H4" s="167"/>
    </row>
    <row r="5" spans="1:8" ht="21" x14ac:dyDescent="0.35">
      <c r="A5" s="83">
        <v>2</v>
      </c>
      <c r="B5" s="67">
        <v>9</v>
      </c>
      <c r="C5" s="67">
        <v>7.5</v>
      </c>
      <c r="D5" s="68">
        <v>4</v>
      </c>
      <c r="E5" s="69">
        <f>B5*C5*D5</f>
        <v>270</v>
      </c>
    </row>
    <row r="6" spans="1:8" ht="21" x14ac:dyDescent="0.35">
      <c r="B6" s="117" t="s">
        <v>235</v>
      </c>
      <c r="C6" s="2"/>
      <c r="D6" s="3" t="s">
        <v>8</v>
      </c>
      <c r="E6" s="50">
        <f>SUBTOTAL(9,E4:E5)</f>
        <v>1086</v>
      </c>
      <c r="F6" s="98"/>
      <c r="G6" s="104">
        <f>F4-E6</f>
        <v>-16.379764976142269</v>
      </c>
      <c r="H6" s="70" t="s">
        <v>9</v>
      </c>
    </row>
    <row r="7" spans="1:8" ht="21" x14ac:dyDescent="0.35">
      <c r="B7" s="117" t="s">
        <v>225</v>
      </c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f>46000*1.01</f>
        <v>46460</v>
      </c>
      <c r="F60" s="93">
        <f t="shared" si="0"/>
        <v>196.03375527426161</v>
      </c>
      <c r="G60" s="86">
        <f>E60/C60</f>
        <v>197.70212765957447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f>20000*1.01</f>
        <v>20200</v>
      </c>
      <c r="F61" s="93">
        <f t="shared" si="0"/>
        <v>91.402714932126699</v>
      </c>
      <c r="G61" s="86">
        <f t="shared" si="1"/>
        <v>86.695278969957087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f>50000*1.01</f>
        <v>50500</v>
      </c>
      <c r="F62" s="93" t="e">
        <f t="shared" si="0"/>
        <v>#VALUE!</v>
      </c>
      <c r="G62" s="86">
        <f>E62/C62</f>
        <v>209.5435684647303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f>5000*1.01</f>
        <v>5050</v>
      </c>
      <c r="F70" s="7" t="e">
        <f t="shared" si="0"/>
        <v>#VALUE!</v>
      </c>
      <c r="G70" s="86">
        <f t="shared" si="1"/>
        <v>30.421686746987952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0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36">
        <f>100000*1.01</f>
        <v>101000</v>
      </c>
      <c r="F93" s="87">
        <f>E93/B93</f>
        <v>67.333333333333329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f>20000*1.01</f>
        <v>20200</v>
      </c>
      <c r="F98" s="93">
        <f t="shared" si="3"/>
        <v>119.52662721893491</v>
      </c>
      <c r="G98" s="86">
        <f t="shared" si="4"/>
        <v>99.019607843137251</v>
      </c>
      <c r="H98" s="95">
        <f t="shared" si="5"/>
        <v>116.0919540229885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20200</v>
      </c>
      <c r="F100" s="93">
        <f t="shared" si="3"/>
        <v>121.68674698795181</v>
      </c>
      <c r="G100" s="94">
        <f t="shared" si="4"/>
        <v>121.68674698795181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f>1000*1.02</f>
        <v>1020</v>
      </c>
      <c r="F109" s="7" t="e">
        <f t="shared" si="3"/>
        <v>#VALUE!</v>
      </c>
      <c r="G109" s="74" t="e">
        <f t="shared" si="4"/>
        <v>#VALUE!</v>
      </c>
      <c r="H109" s="12">
        <f t="shared" si="5"/>
        <v>7.1328671328671325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f>1000*1.02</f>
        <v>1020</v>
      </c>
      <c r="F113" s="7" t="e">
        <f t="shared" si="3"/>
        <v>#VALUE!</v>
      </c>
      <c r="G113" s="74" t="e">
        <f t="shared" si="4"/>
        <v>#VALUE!</v>
      </c>
      <c r="H113" s="88">
        <f t="shared" si="5"/>
        <v>7.7862595419847329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22">
        <f>7000*1.02</f>
        <v>7140</v>
      </c>
      <c r="F118" s="7" t="e">
        <f t="shared" si="3"/>
        <v>#VALUE!</v>
      </c>
      <c r="G118" s="74" t="e">
        <f t="shared" si="4"/>
        <v>#VALUE!</v>
      </c>
      <c r="H118" s="12">
        <f t="shared" si="5"/>
        <v>60.508474576271183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22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f>1000*1.02</f>
        <v>1020</v>
      </c>
      <c r="F130" s="93" t="e">
        <f t="shared" si="3"/>
        <v>#VALUE!</v>
      </c>
      <c r="G130" s="94" t="e">
        <f t="shared" si="4"/>
        <v>#VALUE!</v>
      </c>
      <c r="H130" s="88">
        <f t="shared" si="5"/>
        <v>9.8076923076923084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22">
        <v>22440</v>
      </c>
      <c r="F136" s="7" t="e">
        <f t="shared" si="3"/>
        <v>#VALUE!</v>
      </c>
      <c r="G136" s="74" t="e">
        <f t="shared" si="4"/>
        <v>#VALUE!</v>
      </c>
      <c r="H136" s="88">
        <f t="shared" si="5"/>
        <v>144.7741935483871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 t="s">
        <v>24</v>
      </c>
      <c r="C145" s="74" t="s">
        <v>24</v>
      </c>
      <c r="D145" s="12">
        <v>161</v>
      </c>
      <c r="E145" s="36">
        <v>0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136">
        <v>781</v>
      </c>
      <c r="C150" s="74" t="s">
        <v>24</v>
      </c>
      <c r="D150" s="12">
        <v>135</v>
      </c>
      <c r="E150" s="36">
        <f>100000*1.01</f>
        <v>101000</v>
      </c>
      <c r="F150" s="87">
        <f t="shared" si="6"/>
        <v>129.32138284250959</v>
      </c>
      <c r="G150" s="94" t="e">
        <f t="shared" si="7"/>
        <v>#VALUE!</v>
      </c>
      <c r="H150" s="95">
        <f t="shared" si="8"/>
        <v>748.14814814814815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22">
        <f>7600*1.02</f>
        <v>7752</v>
      </c>
      <c r="F157" s="93" t="e">
        <f t="shared" si="6"/>
        <v>#VALUE!</v>
      </c>
      <c r="G157" s="94" t="e">
        <f t="shared" si="7"/>
        <v>#VALUE!</v>
      </c>
      <c r="H157" s="95">
        <f t="shared" si="8"/>
        <v>50.012903225806454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f>20000*1.02</f>
        <v>20400</v>
      </c>
      <c r="F158" s="93" t="e">
        <f t="shared" si="6"/>
        <v>#VALUE!</v>
      </c>
      <c r="G158" s="94">
        <f t="shared" si="7"/>
        <v>146.76258992805757</v>
      </c>
      <c r="H158" s="88">
        <f t="shared" si="8"/>
        <v>194.28571428571428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-5"/>
        <filter val="H-CR-436-36"/>
        <filter val="H-CR-436-37"/>
        <filter val="H-HC-5"/>
        <filter val="H-M-1"/>
        <filter val="H-M-2 MAQ"/>
        <filter val="H-M-4"/>
        <filter val="H-M-5"/>
        <filter val="H-MB-206T"/>
        <filter val="H-MB-306N-A"/>
        <filter val="H-ML-12"/>
        <filter val="H-ML-15"/>
        <filter val="H-ML-7"/>
        <filter val="H-ML-8"/>
        <filter val="H-ML-8-93-01"/>
        <filter val="H-ML-9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F8C4-BB8A-445B-B98B-E19BC7E3BD90}">
  <sheetPr filterMode="1"/>
  <dimension ref="A1:H183"/>
  <sheetViews>
    <sheetView topLeftCell="A10" zoomScaleNormal="100" workbookViewId="0">
      <selection activeCell="I62" sqref="I62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233</v>
      </c>
      <c r="C4" s="71" t="s">
        <v>7</v>
      </c>
      <c r="D4" s="65">
        <v>5</v>
      </c>
      <c r="E4" s="66">
        <f>B4*C4*D4</f>
        <v>892.5</v>
      </c>
      <c r="F4" s="165">
        <f>SUBTOTAL(9,H19,G60:G66,G70,F93,G98,H102:H145,F150,H158)</f>
        <v>1369.1845150734457</v>
      </c>
      <c r="G4" s="166"/>
      <c r="H4" s="167"/>
    </row>
    <row r="5" spans="1:8" ht="21" x14ac:dyDescent="0.35">
      <c r="A5" s="83">
        <v>2</v>
      </c>
      <c r="B5" s="67">
        <v>9</v>
      </c>
      <c r="C5" s="67">
        <v>7.5</v>
      </c>
      <c r="D5" s="68">
        <v>5</v>
      </c>
      <c r="E5" s="69">
        <f>B5*C5*D5</f>
        <v>337.5</v>
      </c>
    </row>
    <row r="6" spans="1:8" ht="21" x14ac:dyDescent="0.35">
      <c r="B6" s="117" t="s">
        <v>234</v>
      </c>
      <c r="C6" s="2"/>
      <c r="D6" s="3" t="s">
        <v>8</v>
      </c>
      <c r="E6" s="50">
        <f>SUBTOTAL(9,E4:E5)</f>
        <v>1230</v>
      </c>
      <c r="F6" s="98"/>
      <c r="G6" s="104">
        <f>F4-E6</f>
        <v>139.18451507344571</v>
      </c>
      <c r="H6" s="70" t="s">
        <v>9</v>
      </c>
    </row>
    <row r="7" spans="1:8" ht="21" x14ac:dyDescent="0.35">
      <c r="B7" s="117" t="s">
        <v>225</v>
      </c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f>50000*1.01</f>
        <v>50500</v>
      </c>
      <c r="F60" s="93">
        <f t="shared" si="0"/>
        <v>213.08016877637129</v>
      </c>
      <c r="G60" s="86">
        <f>E60/C60</f>
        <v>214.89361702127658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0</v>
      </c>
      <c r="F61" s="93">
        <f t="shared" si="0"/>
        <v>0</v>
      </c>
      <c r="G61" s="86">
        <f t="shared" si="1"/>
        <v>0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f>50000*1.01</f>
        <v>50500</v>
      </c>
      <c r="F62" s="93" t="e">
        <f t="shared" si="0"/>
        <v>#VALUE!</v>
      </c>
      <c r="G62" s="86">
        <f>E62/C62</f>
        <v>209.5435684647303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f>5000*1.01</f>
        <v>5050</v>
      </c>
      <c r="F70" s="7" t="e">
        <f t="shared" si="0"/>
        <v>#VALUE!</v>
      </c>
      <c r="G70" s="86">
        <f t="shared" si="1"/>
        <v>30.421686746987952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97">
        <v>1500</v>
      </c>
      <c r="C93" s="73" t="s">
        <v>24</v>
      </c>
      <c r="D93" s="13" t="s">
        <v>24</v>
      </c>
      <c r="E93" s="36">
        <v>101000</v>
      </c>
      <c r="F93" s="87">
        <f>E93/B93</f>
        <v>67.333333333333329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f>20000*1.01</f>
        <v>20200</v>
      </c>
      <c r="F98" s="93">
        <f t="shared" si="3"/>
        <v>119.52662721893491</v>
      </c>
      <c r="G98" s="86">
        <f t="shared" si="4"/>
        <v>99.019607843137251</v>
      </c>
      <c r="H98" s="95">
        <f t="shared" si="5"/>
        <v>116.0919540229885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22">
        <f>7000*1.02</f>
        <v>7140</v>
      </c>
      <c r="F118" s="7" t="e">
        <f t="shared" si="3"/>
        <v>#VALUE!</v>
      </c>
      <c r="G118" s="74" t="e">
        <f t="shared" si="4"/>
        <v>#VALUE!</v>
      </c>
      <c r="H118" s="12">
        <f t="shared" si="5"/>
        <v>60.508474576271183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22"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22">
        <v>22440</v>
      </c>
      <c r="F136" s="7" t="e">
        <f t="shared" si="3"/>
        <v>#VALUE!</v>
      </c>
      <c r="G136" s="74" t="e">
        <f t="shared" si="4"/>
        <v>#VALUE!</v>
      </c>
      <c r="H136" s="88">
        <f t="shared" si="5"/>
        <v>144.7741935483871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 t="s">
        <v>24</v>
      </c>
      <c r="C145" s="74" t="s">
        <v>24</v>
      </c>
      <c r="D145" s="12">
        <v>161</v>
      </c>
      <c r="E145" s="36">
        <f>11000*1.02</f>
        <v>11220</v>
      </c>
      <c r="F145" s="93" t="e">
        <f t="shared" si="6"/>
        <v>#VALUE!</v>
      </c>
      <c r="G145" s="94" t="e">
        <f t="shared" si="7"/>
        <v>#VALUE!</v>
      </c>
      <c r="H145" s="95">
        <f t="shared" si="8"/>
        <v>69.689440993788821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7">
        <v>781</v>
      </c>
      <c r="C150" s="74" t="s">
        <v>24</v>
      </c>
      <c r="D150" s="12">
        <v>135</v>
      </c>
      <c r="E150" s="36">
        <v>102000</v>
      </c>
      <c r="F150" s="87">
        <f t="shared" si="6"/>
        <v>130.60179257362356</v>
      </c>
      <c r="G150" s="94" t="e">
        <f t="shared" si="7"/>
        <v>#VALUE!</v>
      </c>
      <c r="H150" s="95">
        <f t="shared" si="8"/>
        <v>755.55555555555554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0</v>
      </c>
      <c r="F158" s="93" t="e">
        <f t="shared" si="6"/>
        <v>#VALUE!</v>
      </c>
      <c r="G158" s="94">
        <f t="shared" si="7"/>
        <v>0</v>
      </c>
      <c r="H158" s="88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BML-124-10"/>
        <filter val="H-CR-436-36"/>
        <filter val="H-CR-436-37"/>
        <filter val="H-CR-436-38"/>
        <filter val="H-HC-2"/>
        <filter val="H-HC-2-0-H"/>
        <filter val="H-HC-5"/>
        <filter val="H-M-2 MAQ"/>
        <filter val="H-M-4"/>
        <filter val="H-MB-101N 10&quot;"/>
        <filter val="H-MB-306N-A"/>
        <filter val="H-MB-501N"/>
        <filter val="H-ML-12"/>
        <filter val="H-ML-15"/>
        <filter val="H-ML-2"/>
        <filter val="H-ML-7"/>
        <filter val="H-ML-8"/>
        <filter val="H-ML-9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4701-AA2D-4406-84C7-B02404C7F8F4}">
  <sheetPr filterMode="1"/>
  <dimension ref="A1:I182"/>
  <sheetViews>
    <sheetView topLeftCell="A90" zoomScaleNormal="100" workbookViewId="0">
      <selection activeCell="E90" sqref="E90"/>
    </sheetView>
  </sheetViews>
  <sheetFormatPr baseColWidth="10" defaultColWidth="11.42578125" defaultRowHeight="18.75" x14ac:dyDescent="0.3"/>
  <cols>
    <col min="1" max="1" width="28.71093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226</v>
      </c>
      <c r="C4" s="71" t="s">
        <v>7</v>
      </c>
      <c r="D4" s="65">
        <v>5</v>
      </c>
      <c r="E4" s="66">
        <f>B4*C4*D4</f>
        <v>935</v>
      </c>
      <c r="F4" s="165">
        <f>SUBTOTAL(9,G41:G57,H58,G60,G62,G90,G91,F93,G94,F96,H104,H120,H121,H142,H145,H146,F150,H156:H157,H159)</f>
        <v>1318.1483786683698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 t="s">
        <v>228</v>
      </c>
      <c r="C6" s="2"/>
      <c r="D6" s="3" t="s">
        <v>8</v>
      </c>
      <c r="E6" s="50">
        <f>SUBTOTAL(9,E4:E5)</f>
        <v>1235</v>
      </c>
      <c r="F6" s="98"/>
      <c r="G6" s="104">
        <f>F4-E6</f>
        <v>83.148378668369787</v>
      </c>
      <c r="H6" s="70" t="s">
        <v>9</v>
      </c>
    </row>
    <row r="7" spans="1:8" ht="21" x14ac:dyDescent="0.35">
      <c r="B7" s="117" t="s">
        <v>225</v>
      </c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132" t="s">
        <v>34</v>
      </c>
      <c r="B25" s="6"/>
      <c r="C25" s="72"/>
      <c r="D25" s="10">
        <v>113</v>
      </c>
      <c r="E25" s="22">
        <v>1224</v>
      </c>
      <c r="F25" s="7" t="e">
        <f t="shared" si="0"/>
        <v>#DIV/0!</v>
      </c>
      <c r="G25" s="74" t="e">
        <f t="shared" si="1"/>
        <v>#DIV/0!</v>
      </c>
      <c r="H25" s="12">
        <f t="shared" si="2"/>
        <v>10.831858407079647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9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9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9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9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9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9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9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9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9" x14ac:dyDescent="0.3">
      <c r="A41" s="124" t="s">
        <v>50</v>
      </c>
      <c r="B41" s="6">
        <v>154</v>
      </c>
      <c r="C41" s="72">
        <v>208</v>
      </c>
      <c r="D41" s="10">
        <v>197</v>
      </c>
      <c r="E41" s="36">
        <f>10200*1.01</f>
        <v>10302</v>
      </c>
      <c r="F41" s="7">
        <f t="shared" si="0"/>
        <v>66.896103896103895</v>
      </c>
      <c r="G41" s="86">
        <f t="shared" si="1"/>
        <v>49.528846153846153</v>
      </c>
      <c r="H41" s="12">
        <f t="shared" si="2"/>
        <v>52.294416243654823</v>
      </c>
      <c r="I41" t="s">
        <v>229</v>
      </c>
    </row>
    <row r="42" spans="1:9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9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9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9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9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9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9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9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9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9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9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9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9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9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9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9" x14ac:dyDescent="0.3">
      <c r="A57" s="124" t="s">
        <v>66</v>
      </c>
      <c r="B57" s="6" t="s">
        <v>24</v>
      </c>
      <c r="C57" s="72">
        <v>208</v>
      </c>
      <c r="D57" s="10" t="s">
        <v>24</v>
      </c>
      <c r="E57" s="22">
        <v>2200</v>
      </c>
      <c r="F57" s="93" t="e">
        <f t="shared" si="0"/>
        <v>#VALUE!</v>
      </c>
      <c r="G57" s="86">
        <f t="shared" si="1"/>
        <v>10.576923076923077</v>
      </c>
      <c r="H57" s="95" t="e">
        <f t="shared" si="2"/>
        <v>#VALUE!</v>
      </c>
      <c r="I57" s="134" t="s">
        <v>229</v>
      </c>
    </row>
    <row r="58" spans="1:9" x14ac:dyDescent="0.3">
      <c r="A58" s="124" t="s">
        <v>67</v>
      </c>
      <c r="B58" s="6" t="s">
        <v>24</v>
      </c>
      <c r="C58" s="72" t="s">
        <v>24</v>
      </c>
      <c r="D58" s="10">
        <v>108</v>
      </c>
      <c r="E58" s="22">
        <v>2200</v>
      </c>
      <c r="F58" s="93" t="e">
        <f t="shared" si="0"/>
        <v>#VALUE!</v>
      </c>
      <c r="G58" s="94" t="e">
        <f t="shared" si="1"/>
        <v>#VALUE!</v>
      </c>
      <c r="H58" s="88">
        <f t="shared" si="2"/>
        <v>20.37037037037037</v>
      </c>
      <c r="I58" s="134" t="s">
        <v>229</v>
      </c>
    </row>
    <row r="59" spans="1:9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9" x14ac:dyDescent="0.3">
      <c r="A60" s="125" t="s">
        <v>69</v>
      </c>
      <c r="B60" s="6">
        <v>237</v>
      </c>
      <c r="C60" s="72">
        <v>235</v>
      </c>
      <c r="D60" s="112"/>
      <c r="E60" s="36">
        <v>50500</v>
      </c>
      <c r="F60" s="93">
        <f t="shared" si="0"/>
        <v>213.08016877637129</v>
      </c>
      <c r="G60" s="86">
        <f>E60/C60</f>
        <v>214.89361702127658</v>
      </c>
      <c r="H60" s="95" t="e">
        <f t="shared" si="2"/>
        <v>#DIV/0!</v>
      </c>
      <c r="I60" t="s">
        <v>229</v>
      </c>
    </row>
    <row r="61" spans="1:9" hidden="1" x14ac:dyDescent="0.3">
      <c r="A61" s="77" t="s">
        <v>70</v>
      </c>
      <c r="B61" s="6">
        <v>221</v>
      </c>
      <c r="C61" s="72">
        <v>233</v>
      </c>
      <c r="D61" s="10" t="s">
        <v>24</v>
      </c>
      <c r="F61" s="93">
        <f t="shared" si="0"/>
        <v>0</v>
      </c>
      <c r="G61" s="94">
        <f t="shared" si="1"/>
        <v>0</v>
      </c>
      <c r="H61" s="95" t="e">
        <f t="shared" si="2"/>
        <v>#VALUE!</v>
      </c>
    </row>
    <row r="62" spans="1:9" x14ac:dyDescent="0.3">
      <c r="A62" s="124" t="s">
        <v>71</v>
      </c>
      <c r="B62" s="6" t="s">
        <v>24</v>
      </c>
      <c r="C62" s="72">
        <v>241</v>
      </c>
      <c r="D62" s="10" t="s">
        <v>24</v>
      </c>
      <c r="E62" s="36">
        <v>50500</v>
      </c>
      <c r="F62" s="93" t="e">
        <f t="shared" si="0"/>
        <v>#VALUE!</v>
      </c>
      <c r="G62" s="86">
        <f>E62/C62</f>
        <v>209.5435684647303</v>
      </c>
      <c r="H62" s="95" t="e">
        <f t="shared" si="2"/>
        <v>#VALUE!</v>
      </c>
      <c r="I62" t="s">
        <v>230</v>
      </c>
    </row>
    <row r="63" spans="1:9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9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>
        <v>2040</v>
      </c>
      <c r="F65" s="7" t="e">
        <f t="shared" si="0"/>
        <v>#VALUE!</v>
      </c>
      <c r="G65" s="74">
        <f t="shared" si="1"/>
        <v>8.3265306122448983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126" t="s">
        <v>81</v>
      </c>
      <c r="B73" s="6" t="s">
        <v>24</v>
      </c>
      <c r="C73" s="72"/>
      <c r="D73" s="103">
        <v>150</v>
      </c>
      <c r="E73" s="22">
        <v>0</v>
      </c>
      <c r="F73" s="93" t="e">
        <f t="shared" si="0"/>
        <v>#VALUE!</v>
      </c>
      <c r="G73" s="94" t="e">
        <f t="shared" si="1"/>
        <v>#DIV/0!</v>
      </c>
      <c r="H73" s="88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9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9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9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9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9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9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9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9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9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9" x14ac:dyDescent="0.3">
      <c r="A90" s="125" t="s">
        <v>98</v>
      </c>
      <c r="B90" s="128">
        <v>256</v>
      </c>
      <c r="C90" s="129">
        <v>229</v>
      </c>
      <c r="D90" s="10" t="s">
        <v>24</v>
      </c>
      <c r="E90" s="36">
        <f>28000*1.01</f>
        <v>28280</v>
      </c>
      <c r="F90" s="93">
        <f t="shared" si="3"/>
        <v>110.46875</v>
      </c>
      <c r="G90" s="94">
        <f t="shared" si="4"/>
        <v>123.49344978165939</v>
      </c>
      <c r="H90" s="95" t="e">
        <f t="shared" si="5"/>
        <v>#VALUE!</v>
      </c>
      <c r="I90" t="s">
        <v>229</v>
      </c>
    </row>
    <row r="91" spans="1:9" x14ac:dyDescent="0.3">
      <c r="A91" s="124" t="s">
        <v>99</v>
      </c>
      <c r="B91" s="128">
        <v>141</v>
      </c>
      <c r="C91" s="129">
        <v>200</v>
      </c>
      <c r="D91" s="10" t="s">
        <v>24</v>
      </c>
      <c r="E91" s="22">
        <f>15000*1.01</f>
        <v>15150</v>
      </c>
      <c r="F91" s="93">
        <f t="shared" si="3"/>
        <v>107.44680851063829</v>
      </c>
      <c r="G91" s="86">
        <f t="shared" si="4"/>
        <v>75.75</v>
      </c>
      <c r="H91" s="95" t="e">
        <f t="shared" si="5"/>
        <v>#VALUE!</v>
      </c>
      <c r="I91" t="s">
        <v>230</v>
      </c>
    </row>
    <row r="92" spans="1:9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9" x14ac:dyDescent="0.3">
      <c r="A93" s="124" t="s">
        <v>101</v>
      </c>
      <c r="B93" s="130">
        <v>1500</v>
      </c>
      <c r="C93" s="131" t="s">
        <v>24</v>
      </c>
      <c r="D93" s="13" t="s">
        <v>24</v>
      </c>
      <c r="E93" s="36">
        <v>101000</v>
      </c>
      <c r="F93" s="87">
        <f>E93/B93</f>
        <v>67.333333333333329</v>
      </c>
      <c r="G93" s="94" t="e">
        <f t="shared" si="4"/>
        <v>#VALUE!</v>
      </c>
      <c r="H93" s="95" t="e">
        <f t="shared" si="5"/>
        <v>#VALUE!</v>
      </c>
      <c r="I93" t="s">
        <v>230</v>
      </c>
    </row>
    <row r="94" spans="1:9" x14ac:dyDescent="0.3">
      <c r="A94" s="124" t="s">
        <v>102</v>
      </c>
      <c r="B94" s="6" t="s">
        <v>24</v>
      </c>
      <c r="C94" s="72">
        <v>161</v>
      </c>
      <c r="D94" s="10" t="s">
        <v>24</v>
      </c>
      <c r="E94" s="22">
        <v>0</v>
      </c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  <c r="I94" s="133" t="s">
        <v>231</v>
      </c>
    </row>
    <row r="95" spans="1:9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9" x14ac:dyDescent="0.3">
      <c r="A96" s="125" t="s">
        <v>104</v>
      </c>
      <c r="B96" s="8">
        <v>2500</v>
      </c>
      <c r="C96" s="72"/>
      <c r="D96" s="10"/>
      <c r="E96" s="36">
        <f>6000*1.01</f>
        <v>6060</v>
      </c>
      <c r="F96" s="93">
        <f t="shared" si="3"/>
        <v>2.4239999999999999</v>
      </c>
      <c r="G96" s="94" t="e">
        <f t="shared" si="4"/>
        <v>#DIV/0!</v>
      </c>
      <c r="H96" s="95" t="e">
        <f t="shared" si="5"/>
        <v>#DIV/0!</v>
      </c>
      <c r="I96" t="s">
        <v>229</v>
      </c>
    </row>
    <row r="97" spans="1:9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9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9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9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9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9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9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9" x14ac:dyDescent="0.3">
      <c r="A104" s="124" t="s">
        <v>112</v>
      </c>
      <c r="B104" s="6" t="s">
        <v>24</v>
      </c>
      <c r="C104" s="72" t="s">
        <v>24</v>
      </c>
      <c r="D104" s="10">
        <v>129</v>
      </c>
      <c r="E104" s="22">
        <f>1400*1.02</f>
        <v>1428</v>
      </c>
      <c r="F104" s="93" t="e">
        <f t="shared" si="3"/>
        <v>#VALUE!</v>
      </c>
      <c r="G104" s="94" t="e">
        <f t="shared" si="4"/>
        <v>#VALUE!</v>
      </c>
      <c r="H104" s="88">
        <f t="shared" si="5"/>
        <v>11.069767441860465</v>
      </c>
      <c r="I104" t="s">
        <v>230</v>
      </c>
    </row>
    <row r="105" spans="1:9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9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9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9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9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9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9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9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9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9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9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9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9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9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9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9" x14ac:dyDescent="0.3">
      <c r="A120" s="121" t="s">
        <v>129</v>
      </c>
      <c r="B120" s="7" t="s">
        <v>24</v>
      </c>
      <c r="C120" s="74" t="s">
        <v>24</v>
      </c>
      <c r="D120" s="12">
        <v>118</v>
      </c>
      <c r="E120" s="22">
        <v>101</v>
      </c>
      <c r="F120" s="93" t="e">
        <f t="shared" si="3"/>
        <v>#VALUE!</v>
      </c>
      <c r="G120" s="94" t="e">
        <f t="shared" si="4"/>
        <v>#VALUE!</v>
      </c>
      <c r="H120" s="88">
        <f t="shared" si="5"/>
        <v>0.85593220338983056</v>
      </c>
      <c r="I120" t="s">
        <v>230</v>
      </c>
    </row>
    <row r="121" spans="1:9" x14ac:dyDescent="0.3">
      <c r="A121" s="121" t="s">
        <v>130</v>
      </c>
      <c r="B121" s="7" t="s">
        <v>24</v>
      </c>
      <c r="C121" s="74" t="s">
        <v>24</v>
      </c>
      <c r="D121" s="12">
        <v>119</v>
      </c>
      <c r="E121" s="36">
        <v>510</v>
      </c>
      <c r="F121" s="93" t="e">
        <f t="shared" si="3"/>
        <v>#VALUE!</v>
      </c>
      <c r="G121" s="94" t="e">
        <f t="shared" si="4"/>
        <v>#VALUE!</v>
      </c>
      <c r="H121" s="88">
        <f t="shared" si="5"/>
        <v>4.2857142857142856</v>
      </c>
      <c r="I121" t="s">
        <v>230</v>
      </c>
    </row>
    <row r="122" spans="1:9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9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9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9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9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9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9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9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9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9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9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9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9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9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9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9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9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9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2" si="7">E139/C139</f>
        <v>0</v>
      </c>
      <c r="H139" s="95" t="e">
        <f t="shared" ref="H139:H182" si="8">E139/D139</f>
        <v>#DIV/0!</v>
      </c>
    </row>
    <row r="140" spans="1:9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9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9" x14ac:dyDescent="0.3">
      <c r="A142" s="121" t="s">
        <v>151</v>
      </c>
      <c r="B142" s="7" t="s">
        <v>24</v>
      </c>
      <c r="C142" s="74" t="s">
        <v>24</v>
      </c>
      <c r="D142" s="12">
        <v>129</v>
      </c>
      <c r="E142" s="36">
        <v>11220</v>
      </c>
      <c r="F142" s="93" t="e">
        <f t="shared" si="6"/>
        <v>#VALUE!</v>
      </c>
      <c r="G142" s="94" t="e">
        <f t="shared" si="7"/>
        <v>#VALUE!</v>
      </c>
      <c r="H142" s="88">
        <f t="shared" si="8"/>
        <v>86.976744186046517</v>
      </c>
      <c r="I142" t="s">
        <v>230</v>
      </c>
    </row>
    <row r="143" spans="1:9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9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9" x14ac:dyDescent="0.3">
      <c r="A145" s="127" t="s">
        <v>154</v>
      </c>
      <c r="B145" s="7" t="s">
        <v>24</v>
      </c>
      <c r="C145" s="74" t="s">
        <v>24</v>
      </c>
      <c r="D145" s="12">
        <v>161</v>
      </c>
      <c r="E145" s="36">
        <f>30000*1.02</f>
        <v>30600</v>
      </c>
      <c r="F145" s="93" t="e">
        <f t="shared" si="6"/>
        <v>#VALUE!</v>
      </c>
      <c r="G145" s="94" t="e">
        <f t="shared" si="7"/>
        <v>#VALUE!</v>
      </c>
      <c r="H145" s="88">
        <f t="shared" si="8"/>
        <v>190.06211180124222</v>
      </c>
      <c r="I145" s="133" t="s">
        <v>232</v>
      </c>
    </row>
    <row r="146" spans="1:9" x14ac:dyDescent="0.3">
      <c r="A146" s="121" t="s">
        <v>155</v>
      </c>
      <c r="B146" s="7" t="s">
        <v>24</v>
      </c>
      <c r="C146" s="74" t="s">
        <v>24</v>
      </c>
      <c r="D146" s="12">
        <v>161</v>
      </c>
      <c r="E146" s="36">
        <f>1200*1.02</f>
        <v>1224</v>
      </c>
      <c r="F146" s="93" t="e">
        <f t="shared" si="6"/>
        <v>#VALUE!</v>
      </c>
      <c r="G146" s="94" t="e">
        <f t="shared" si="7"/>
        <v>#VALUE!</v>
      </c>
      <c r="H146" s="88">
        <f t="shared" si="8"/>
        <v>7.6024844720496896</v>
      </c>
      <c r="I146" t="s">
        <v>230</v>
      </c>
    </row>
    <row r="147" spans="1:9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9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9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9" x14ac:dyDescent="0.3">
      <c r="A150" s="121" t="s">
        <v>159</v>
      </c>
      <c r="B150" s="7">
        <v>781</v>
      </c>
      <c r="C150" s="74" t="s">
        <v>24</v>
      </c>
      <c r="D150" s="12">
        <v>135</v>
      </c>
      <c r="E150" s="36">
        <v>102000</v>
      </c>
      <c r="F150" s="87">
        <f t="shared" si="6"/>
        <v>130.60179257362356</v>
      </c>
      <c r="G150" s="94" t="e">
        <f t="shared" si="7"/>
        <v>#VALUE!</v>
      </c>
      <c r="H150" s="95">
        <f t="shared" si="8"/>
        <v>755.55555555555554</v>
      </c>
      <c r="I150" t="s">
        <v>230</v>
      </c>
    </row>
    <row r="151" spans="1:9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9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9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9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9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9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E156" s="22">
        <v>0</v>
      </c>
      <c r="F156" s="93" t="e">
        <f t="shared" si="6"/>
        <v>#VALUE!</v>
      </c>
      <c r="G156" s="94" t="e">
        <f t="shared" si="7"/>
        <v>#VALUE!</v>
      </c>
      <c r="H156" s="88">
        <f t="shared" si="8"/>
        <v>0</v>
      </c>
    </row>
    <row r="157" spans="1:9" x14ac:dyDescent="0.3">
      <c r="A157" s="121" t="s">
        <v>166</v>
      </c>
      <c r="B157" s="7" t="s">
        <v>24</v>
      </c>
      <c r="C157" s="74" t="s">
        <v>24</v>
      </c>
      <c r="D157" s="12">
        <v>155</v>
      </c>
      <c r="E157" s="22">
        <v>918</v>
      </c>
      <c r="F157" s="93" t="e">
        <f t="shared" si="6"/>
        <v>#VALUE!</v>
      </c>
      <c r="G157" s="94" t="e">
        <f t="shared" si="7"/>
        <v>#VALUE!</v>
      </c>
      <c r="H157" s="88">
        <f t="shared" si="8"/>
        <v>5.9225806451612906</v>
      </c>
      <c r="I157" t="s">
        <v>230</v>
      </c>
    </row>
    <row r="158" spans="1:9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F158" s="93" t="e">
        <f t="shared" si="6"/>
        <v>#VALUE!</v>
      </c>
      <c r="G158" s="94">
        <f t="shared" si="7"/>
        <v>0</v>
      </c>
      <c r="H158" s="95">
        <f t="shared" si="8"/>
        <v>0</v>
      </c>
    </row>
    <row r="159" spans="1:9" x14ac:dyDescent="0.3">
      <c r="A159" s="121" t="s">
        <v>168</v>
      </c>
      <c r="B159" s="7" t="s">
        <v>24</v>
      </c>
      <c r="C159" s="74" t="s">
        <v>24</v>
      </c>
      <c r="D159" s="12">
        <v>105</v>
      </c>
      <c r="E159" s="22">
        <v>11220</v>
      </c>
      <c r="F159" s="93" t="e">
        <f t="shared" si="6"/>
        <v>#VALUE!</v>
      </c>
      <c r="G159" s="94" t="e">
        <f t="shared" si="7"/>
        <v>#VALUE!</v>
      </c>
      <c r="H159" s="88">
        <f t="shared" si="8"/>
        <v>106.85714285714286</v>
      </c>
      <c r="I159" t="s">
        <v>229</v>
      </c>
    </row>
    <row r="160" spans="1:9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</sheetData>
  <autoFilter ref="A10:H182" xr:uid="{8FB5E5C6-4CBD-465A-86B6-71AD77822812}">
    <filterColumn colId="0">
      <filters>
        <filter val="H-C4-3"/>
        <filter val="H-CL-181-3222-Y C/G"/>
        <filter val="H-CL-181-3222-Y S/G"/>
        <filter val="H-CR-436-36"/>
        <filter val="H-CR-436-38"/>
        <filter val="H-M-1"/>
        <filter val="H-M-1-05"/>
        <filter val="H-M-2 MAQ"/>
        <filter val="H-M-2-05"/>
        <filter val="H-M-3 ( Maq)"/>
        <filter val="H-MB-101T 10&quot;"/>
        <filter val="H-MB-501T"/>
        <filter val="H-MB-506N-A"/>
        <filter val="H-ML-4"/>
        <filter val="H-ML-7"/>
        <filter val="H-ML-7-5"/>
        <filter val="H-ML-8"/>
        <filter val="H-ML-8-93-01"/>
        <filter val="H-ML-9-5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BA2D-DDAB-43A7-B7FB-0555A05B936D}">
  <sheetPr filterMode="1"/>
  <dimension ref="A1:H182"/>
  <sheetViews>
    <sheetView zoomScaleNormal="100" workbookViewId="0">
      <selection activeCell="B4" sqref="B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226</v>
      </c>
      <c r="C4" s="71" t="s">
        <v>7</v>
      </c>
      <c r="D4" s="65">
        <v>5</v>
      </c>
      <c r="E4" s="66">
        <f>B4*C4*D4</f>
        <v>935</v>
      </c>
      <c r="F4" s="165">
        <f>SUBTOTAL(9,G60,G90,F96,F97,H110,H145,F150,H158)</f>
        <v>1256.3863367768602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 t="s">
        <v>227</v>
      </c>
      <c r="C6" s="2"/>
      <c r="D6" s="3" t="s">
        <v>8</v>
      </c>
      <c r="E6" s="50">
        <f>SUBTOTAL(9,E4:E5)</f>
        <v>1235</v>
      </c>
      <c r="F6" s="98"/>
      <c r="G6" s="104">
        <f>F4-E6</f>
        <v>21.386336776860162</v>
      </c>
      <c r="H6" s="70" t="s">
        <v>9</v>
      </c>
    </row>
    <row r="7" spans="1:8" ht="21" x14ac:dyDescent="0.35">
      <c r="B7" s="117" t="s">
        <v>225</v>
      </c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20200</v>
      </c>
      <c r="F60" s="7">
        <f t="shared" si="0"/>
        <v>85.232067510548518</v>
      </c>
      <c r="G60" s="86">
        <f>E60/C60</f>
        <v>85.957446808510639</v>
      </c>
      <c r="H60" s="12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F61" s="7">
        <f t="shared" si="0"/>
        <v>0</v>
      </c>
      <c r="G61" s="74">
        <f t="shared" si="1"/>
        <v>0</v>
      </c>
      <c r="H61" s="12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0"/>
        <v>#VALUE!</v>
      </c>
      <c r="G62" s="94">
        <f>E62/C62</f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40400</v>
      </c>
      <c r="F90" s="7">
        <f t="shared" si="3"/>
        <v>157.8125</v>
      </c>
      <c r="G90" s="86">
        <f t="shared" si="4"/>
        <v>176.41921397379912</v>
      </c>
      <c r="H90" s="12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97">
        <v>1500</v>
      </c>
      <c r="C93" s="73" t="s">
        <v>24</v>
      </c>
      <c r="D93" s="13" t="s">
        <v>24</v>
      </c>
      <c r="E93" s="36"/>
      <c r="F93" s="87">
        <f>E93/B93</f>
        <v>0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101000</v>
      </c>
      <c r="F96" s="93">
        <f t="shared" si="3"/>
        <v>40.4</v>
      </c>
      <c r="G96" s="94" t="e">
        <f t="shared" si="4"/>
        <v>#DIV/0!</v>
      </c>
      <c r="H96" s="95" t="e">
        <f t="shared" si="5"/>
        <v>#DIV/0!</v>
      </c>
    </row>
    <row r="97" spans="1:8" x14ac:dyDescent="0.3">
      <c r="A97" s="77" t="s">
        <v>105</v>
      </c>
      <c r="B97" s="122">
        <v>1300</v>
      </c>
      <c r="C97" s="72">
        <v>154</v>
      </c>
      <c r="D97" s="10" t="s">
        <v>24</v>
      </c>
      <c r="E97" s="22">
        <v>15150</v>
      </c>
      <c r="F97" s="87">
        <f t="shared" si="3"/>
        <v>11.653846153846153</v>
      </c>
      <c r="G97" s="74">
        <f t="shared" si="4"/>
        <v>98.376623376623371</v>
      </c>
      <c r="H97" s="12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>
        <v>20400</v>
      </c>
      <c r="F110" s="93">
        <f t="shared" si="3"/>
        <v>51</v>
      </c>
      <c r="G110" s="94" t="e">
        <f t="shared" si="4"/>
        <v>#VALUE!</v>
      </c>
      <c r="H110" s="88">
        <f t="shared" si="5"/>
        <v>136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2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 t="s">
        <v>24</v>
      </c>
      <c r="C145" s="74" t="s">
        <v>24</v>
      </c>
      <c r="D145" s="12">
        <v>161</v>
      </c>
      <c r="E145" s="36">
        <v>71196</v>
      </c>
      <c r="F145" s="7" t="e">
        <f t="shared" si="6"/>
        <v>#VALUE!</v>
      </c>
      <c r="G145" s="74" t="e">
        <f t="shared" si="7"/>
        <v>#VALUE!</v>
      </c>
      <c r="H145" s="88">
        <f t="shared" si="8"/>
        <v>442.21118012422357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7">
        <v>781</v>
      </c>
      <c r="C150" s="74" t="s">
        <v>24</v>
      </c>
      <c r="D150" s="12">
        <v>135</v>
      </c>
      <c r="E150" s="36">
        <v>102000</v>
      </c>
      <c r="F150" s="87">
        <f t="shared" si="6"/>
        <v>130.60179257362356</v>
      </c>
      <c r="G150" s="74" t="e">
        <f t="shared" si="7"/>
        <v>#VALUE!</v>
      </c>
      <c r="H150" s="12">
        <f t="shared" si="8"/>
        <v>755.55555555555554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f>24000*1.02</f>
        <v>24480</v>
      </c>
      <c r="F158" s="7" t="e">
        <f t="shared" si="6"/>
        <v>#VALUE!</v>
      </c>
      <c r="G158" s="74">
        <f t="shared" si="7"/>
        <v>176.11510791366908</v>
      </c>
      <c r="H158" s="88">
        <f t="shared" si="8"/>
        <v>233.14285714285714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</sheetData>
  <autoFilter ref="A10:H182" xr:uid="{8FB5E5C6-4CBD-465A-86B6-71AD77822812}">
    <filterColumn colId="0">
      <filters>
        <filter val="H-CR-436-36"/>
        <filter val="H-CR-436-37"/>
        <filter val="H-CR-436-38"/>
        <filter val="H-M-1"/>
        <filter val="H-M-3 ( Maq)"/>
        <filter val="H-M-3-05"/>
        <filter val="H-MB-301N"/>
        <filter val="H-ML-7"/>
        <filter val="H-ML-8"/>
        <filter val="H-ML-9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C4F8A-B6FD-47B8-8B63-C06392055DAB}">
  <sheetPr filterMode="1"/>
  <dimension ref="A1:H182"/>
  <sheetViews>
    <sheetView topLeftCell="A7" zoomScaleNormal="100" workbookViewId="0">
      <selection activeCell="E18" sqref="E18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190</v>
      </c>
      <c r="C4" s="71" t="s">
        <v>7</v>
      </c>
      <c r="D4" s="65">
        <v>5</v>
      </c>
      <c r="E4" s="66">
        <f>B4*C4*D4</f>
        <v>807.5</v>
      </c>
      <c r="F4" s="165">
        <f>SUBTOTAL(9,H18:H26,G60:G90,H145,F150,H158)</f>
        <v>1237.4259831838676</v>
      </c>
      <c r="G4" s="166"/>
      <c r="H4" s="167"/>
    </row>
    <row r="5" spans="1:8" ht="21" x14ac:dyDescent="0.35">
      <c r="A5" s="83">
        <v>2</v>
      </c>
      <c r="B5" s="67">
        <v>10</v>
      </c>
      <c r="C5" s="67">
        <v>7.5</v>
      </c>
      <c r="D5" s="68">
        <v>5</v>
      </c>
      <c r="E5" s="69">
        <f>B5*C5*D5</f>
        <v>375</v>
      </c>
    </row>
    <row r="6" spans="1:8" ht="21" x14ac:dyDescent="0.35">
      <c r="B6" s="117" t="s">
        <v>191</v>
      </c>
      <c r="C6" s="2"/>
      <c r="D6" s="3" t="s">
        <v>8</v>
      </c>
      <c r="E6" s="50">
        <f>SUBTOTAL(9,E4:E5)</f>
        <v>1182.5</v>
      </c>
      <c r="F6" s="98"/>
      <c r="G6" s="104">
        <f>F4-E6</f>
        <v>54.925983183867629</v>
      </c>
      <c r="H6" s="70" t="s">
        <v>9</v>
      </c>
    </row>
    <row r="7" spans="1:8" ht="21" x14ac:dyDescent="0.35">
      <c r="B7" s="117" t="s">
        <v>192</v>
      </c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x14ac:dyDescent="0.3">
      <c r="A18" s="77" t="s">
        <v>27</v>
      </c>
      <c r="B18" s="6"/>
      <c r="C18" s="72" t="s">
        <v>24</v>
      </c>
      <c r="D18" s="12">
        <v>117</v>
      </c>
      <c r="E18" s="22">
        <v>5814</v>
      </c>
      <c r="F18" s="7" t="e">
        <f t="shared" si="0"/>
        <v>#DIV/0!</v>
      </c>
      <c r="G18" s="74" t="e">
        <f t="shared" si="1"/>
        <v>#VALUE!</v>
      </c>
      <c r="H18" s="88">
        <f t="shared" si="2"/>
        <v>49.692307692307693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x14ac:dyDescent="0.3">
      <c r="A25" s="77" t="s">
        <v>34</v>
      </c>
      <c r="B25" s="6"/>
      <c r="C25" s="72"/>
      <c r="D25" s="10">
        <v>113</v>
      </c>
      <c r="E25" s="22">
        <v>27540</v>
      </c>
      <c r="F25" s="7" t="e">
        <f t="shared" si="0"/>
        <v>#DIV/0!</v>
      </c>
      <c r="G25" s="74" t="e">
        <f t="shared" si="1"/>
        <v>#DIV/0!</v>
      </c>
      <c r="H25" s="88">
        <f t="shared" si="2"/>
        <v>243.71681415929203</v>
      </c>
    </row>
    <row r="26" spans="1:8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>
        <v>1020</v>
      </c>
      <c r="F26" s="7" t="e">
        <f t="shared" si="0"/>
        <v>#VALUE!</v>
      </c>
      <c r="G26" s="74" t="e">
        <f t="shared" si="1"/>
        <v>#VALUE!</v>
      </c>
      <c r="H26" s="88">
        <f t="shared" si="2"/>
        <v>10.96774193548387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>
        <v>269</v>
      </c>
      <c r="E60" s="36">
        <v>30300</v>
      </c>
      <c r="F60" s="7">
        <f t="shared" si="0"/>
        <v>127.84810126582279</v>
      </c>
      <c r="G60" s="86">
        <f>E60/C60</f>
        <v>128.93617021276594</v>
      </c>
      <c r="H60" s="12">
        <f t="shared" si="2"/>
        <v>112.63940520446097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53530</v>
      </c>
      <c r="F61" s="93">
        <f t="shared" si="0"/>
        <v>242.21719457013575</v>
      </c>
      <c r="G61" s="86">
        <f t="shared" si="1"/>
        <v>229.74248927038627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0"/>
        <v>#VALUE!</v>
      </c>
      <c r="G62" s="94">
        <f>E62/C62</f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0</v>
      </c>
      <c r="F90" s="7">
        <f t="shared" si="3"/>
        <v>0</v>
      </c>
      <c r="G90" s="86">
        <f t="shared" si="4"/>
        <v>0</v>
      </c>
      <c r="H90" s="12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97">
        <v>1500</v>
      </c>
      <c r="C93" s="73" t="s">
        <v>24</v>
      </c>
      <c r="D93" s="13" t="s">
        <v>24</v>
      </c>
      <c r="E93" s="36"/>
      <c r="F93" s="87">
        <f>E93/B93</f>
        <v>0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6" t="s">
        <v>24</v>
      </c>
      <c r="C97" s="72">
        <v>154</v>
      </c>
      <c r="D97" s="10" t="s">
        <v>24</v>
      </c>
      <c r="F97" s="7" t="e">
        <f t="shared" si="3"/>
        <v>#VALUE!</v>
      </c>
      <c r="G97" s="74">
        <f t="shared" si="4"/>
        <v>0</v>
      </c>
      <c r="H97" s="12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105">
        <v>400</v>
      </c>
      <c r="C110" s="74">
        <v>600</v>
      </c>
      <c r="D110" s="35"/>
      <c r="E110" s="36"/>
      <c r="F110" s="87">
        <f t="shared" si="3"/>
        <v>0</v>
      </c>
      <c r="G110" s="94">
        <f t="shared" si="4"/>
        <v>0</v>
      </c>
      <c r="H110" s="95" t="e">
        <f t="shared" si="5"/>
        <v>#DIV/0!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2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 t="s">
        <v>24</v>
      </c>
      <c r="C145" s="74" t="s">
        <v>24</v>
      </c>
      <c r="D145" s="12">
        <v>161</v>
      </c>
      <c r="E145" s="36">
        <v>25500</v>
      </c>
      <c r="F145" s="7" t="e">
        <f t="shared" si="6"/>
        <v>#VALUE!</v>
      </c>
      <c r="G145" s="74" t="e">
        <f t="shared" si="7"/>
        <v>#VALUE!</v>
      </c>
      <c r="H145" s="88">
        <f t="shared" si="8"/>
        <v>158.38509316770185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7">
        <v>781</v>
      </c>
      <c r="C150" s="74" t="s">
        <v>24</v>
      </c>
      <c r="D150" s="12">
        <v>135</v>
      </c>
      <c r="E150" s="36">
        <v>142800</v>
      </c>
      <c r="F150" s="87">
        <f t="shared" si="6"/>
        <v>182.84250960307298</v>
      </c>
      <c r="G150" s="74" t="e">
        <f t="shared" si="7"/>
        <v>#VALUE!</v>
      </c>
      <c r="H150" s="12">
        <f t="shared" si="8"/>
        <v>1057.7777777777778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24480</v>
      </c>
      <c r="F158" s="7" t="e">
        <f t="shared" si="6"/>
        <v>#VALUE!</v>
      </c>
      <c r="G158" s="74">
        <f t="shared" si="7"/>
        <v>176.11510791366908</v>
      </c>
      <c r="H158" s="88">
        <f t="shared" si="8"/>
        <v>233.14285714285714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</sheetData>
  <autoFilter ref="A10:H182" xr:uid="{8FB5E5C6-4CBD-465A-86B6-71AD77822812}">
    <filterColumn colId="0">
      <filters>
        <filter val="H-BML-122-10"/>
        <filter val="H-BML-B324-10"/>
        <filter val="H-BML-B424-10"/>
        <filter val="H-CR-436-36"/>
        <filter val="H-CR-436-37"/>
        <filter val="H-M-1"/>
        <filter val="H-ML-7"/>
        <filter val="H-ML-8"/>
        <filter val="H-ML-9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94EFB-AE85-47FC-9775-B9BFA2E0E36B}">
  <sheetPr filterMode="1"/>
  <dimension ref="A1:H182"/>
  <sheetViews>
    <sheetView topLeftCell="A10" zoomScale="115" zoomScaleNormal="115" workbookViewId="0">
      <selection activeCell="B9" sqref="B9:D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193</v>
      </c>
      <c r="C4" s="71" t="s">
        <v>7</v>
      </c>
      <c r="D4" s="65">
        <v>5</v>
      </c>
      <c r="E4" s="66">
        <f>B4*C4*D4</f>
        <v>680</v>
      </c>
      <c r="F4" s="165">
        <f>G60+G61+G70+G90+F110+H116+H124+H131+G139+H143</f>
        <v>890.07480743083124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980</v>
      </c>
      <c r="F6" s="98"/>
      <c r="G6" s="104">
        <f>F4-E6</f>
        <v>-89.925192569168757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42" si="0">E11/B11</f>
        <v>#VALUE!</v>
      </c>
      <c r="G11" s="94">
        <f t="shared" ref="G11:G42" si="1">E11/C11</f>
        <v>0</v>
      </c>
      <c r="H11" s="95" t="e">
        <f t="shared" ref="H11:H42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/>
      <c r="B25" s="6"/>
      <c r="C25" s="72"/>
      <c r="D25" s="10"/>
      <c r="F25" s="93" t="e">
        <f t="shared" si="0"/>
        <v>#DIV/0!</v>
      </c>
      <c r="G25" s="94" t="e">
        <f t="shared" si="1"/>
        <v>#DIV/0!</v>
      </c>
      <c r="H25" s="88" t="e">
        <f t="shared" si="2"/>
        <v>#DIV/0!</v>
      </c>
    </row>
    <row r="26" spans="1:8" hidden="1" x14ac:dyDescent="0.3">
      <c r="A26" s="77"/>
      <c r="B26" s="6" t="s">
        <v>24</v>
      </c>
      <c r="C26" s="72" t="s">
        <v>24</v>
      </c>
      <c r="D26" s="10"/>
      <c r="F26" s="7" t="e">
        <f t="shared" si="0"/>
        <v>#VALUE!</v>
      </c>
      <c r="G26" s="74" t="e">
        <f t="shared" si="1"/>
        <v>#VALUE!</v>
      </c>
      <c r="H26" s="88" t="e">
        <f t="shared" si="2"/>
        <v>#DIV/0!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ref="F43:F74" si="3">E43/B43</f>
        <v>#VALUE!</v>
      </c>
      <c r="G43" s="74">
        <f t="shared" ref="G43:G74" si="4">E43/C43</f>
        <v>0</v>
      </c>
      <c r="H43" s="12" t="e">
        <f t="shared" ref="H43:H74" si="5">E43/D43</f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3"/>
        <v>#VALUE!</v>
      </c>
      <c r="G44" s="74">
        <f t="shared" si="4"/>
        <v>0</v>
      </c>
      <c r="H44" s="12" t="e">
        <f t="shared" si="5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3"/>
        <v>#VALUE!</v>
      </c>
      <c r="G45" s="74">
        <f t="shared" si="4"/>
        <v>0</v>
      </c>
      <c r="H45" s="12">
        <f t="shared" si="5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3"/>
        <v>0</v>
      </c>
      <c r="G46" s="74">
        <f t="shared" si="4"/>
        <v>0</v>
      </c>
      <c r="H46" s="12" t="e">
        <f t="shared" si="5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3"/>
        <v>0</v>
      </c>
      <c r="G47" s="74">
        <f t="shared" si="4"/>
        <v>0</v>
      </c>
      <c r="H47" s="12" t="e">
        <f t="shared" si="5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3"/>
        <v>#VALUE!</v>
      </c>
      <c r="G48" s="74">
        <f t="shared" si="4"/>
        <v>0</v>
      </c>
      <c r="H48" s="12" t="e">
        <f t="shared" si="5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3"/>
        <v>#VALUE!</v>
      </c>
      <c r="G49" s="74">
        <f t="shared" si="4"/>
        <v>0</v>
      </c>
      <c r="H49" s="12" t="e">
        <f t="shared" si="5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3"/>
        <v>#VALUE!</v>
      </c>
      <c r="G50" s="74">
        <f t="shared" si="4"/>
        <v>0</v>
      </c>
      <c r="H50" s="12" t="e">
        <f t="shared" si="5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3"/>
        <v>0</v>
      </c>
      <c r="G51" s="74">
        <f t="shared" si="4"/>
        <v>0</v>
      </c>
      <c r="H51" s="12" t="e">
        <f t="shared" si="5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3"/>
        <v>#VALUE!</v>
      </c>
      <c r="G52" s="86">
        <f t="shared" si="4"/>
        <v>0</v>
      </c>
      <c r="H52" s="95" t="e">
        <f t="shared" si="5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3"/>
        <v>0</v>
      </c>
      <c r="G53" s="74">
        <f t="shared" si="4"/>
        <v>0</v>
      </c>
      <c r="H53" s="12">
        <f t="shared" si="5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3"/>
        <v>#VALUE!</v>
      </c>
      <c r="G54" s="74" t="e">
        <f t="shared" si="4"/>
        <v>#VALUE!</v>
      </c>
      <c r="H54" s="12">
        <f t="shared" si="5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3"/>
        <v>#VALUE!</v>
      </c>
      <c r="G55" s="74" t="e">
        <f t="shared" si="4"/>
        <v>#VALUE!</v>
      </c>
      <c r="H55" s="12">
        <f t="shared" si="5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3"/>
        <v>#VALUE!</v>
      </c>
      <c r="G56" s="74">
        <f t="shared" si="4"/>
        <v>0</v>
      </c>
      <c r="H56" s="12" t="e">
        <f t="shared" si="5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3"/>
        <v>#VALUE!</v>
      </c>
      <c r="G57" s="94">
        <f t="shared" si="4"/>
        <v>0</v>
      </c>
      <c r="H57" s="95" t="e">
        <f t="shared" si="5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3"/>
        <v>#VALUE!</v>
      </c>
      <c r="G58" s="94" t="e">
        <f t="shared" si="4"/>
        <v>#VALUE!</v>
      </c>
      <c r="H58" s="95">
        <f t="shared" si="5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3"/>
        <v>#VALUE!</v>
      </c>
      <c r="G59" s="74" t="e">
        <f t="shared" si="4"/>
        <v>#VALUE!</v>
      </c>
      <c r="H59" s="12">
        <f t="shared" si="5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>
        <v>269</v>
      </c>
      <c r="E60" s="36">
        <f>75000*1.01</f>
        <v>75750</v>
      </c>
      <c r="F60" s="93">
        <f t="shared" si="3"/>
        <v>319.62025316455697</v>
      </c>
      <c r="G60" s="86">
        <f t="shared" si="4"/>
        <v>322.34042553191489</v>
      </c>
      <c r="H60" s="95">
        <f t="shared" si="5"/>
        <v>281.59851301115242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31">
        <v>20200</v>
      </c>
      <c r="F61" s="93">
        <f t="shared" si="3"/>
        <v>91.402714932126699</v>
      </c>
      <c r="G61" s="94">
        <f t="shared" si="4"/>
        <v>86.695278969957087</v>
      </c>
      <c r="H61" s="95" t="e">
        <f t="shared" si="5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3"/>
        <v>#VALUE!</v>
      </c>
      <c r="G62" s="94">
        <f t="shared" si="4"/>
        <v>0</v>
      </c>
      <c r="H62" s="95" t="e">
        <f t="shared" si="5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3"/>
        <v>0</v>
      </c>
      <c r="G63" s="74">
        <f t="shared" si="4"/>
        <v>0</v>
      </c>
      <c r="H63" s="12" t="e">
        <f t="shared" si="5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3"/>
        <v>#VALUE!</v>
      </c>
      <c r="G64" s="86">
        <f t="shared" si="4"/>
        <v>0</v>
      </c>
      <c r="H64" s="12" t="e">
        <f t="shared" si="5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3"/>
        <v>#VALUE!</v>
      </c>
      <c r="G65" s="74">
        <f t="shared" si="4"/>
        <v>0</v>
      </c>
      <c r="H65" s="12" t="e">
        <f t="shared" si="5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F66" s="7" t="e">
        <f t="shared" si="3"/>
        <v>#VALUE!</v>
      </c>
      <c r="G66" s="74">
        <f t="shared" si="4"/>
        <v>0</v>
      </c>
      <c r="H66" s="12" t="e">
        <f t="shared" si="5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3"/>
        <v>#VALUE!</v>
      </c>
      <c r="G67" s="74">
        <f t="shared" si="4"/>
        <v>0</v>
      </c>
      <c r="H67" s="12" t="e">
        <f t="shared" si="5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3"/>
        <v>#VALUE!</v>
      </c>
      <c r="G68" s="74">
        <f t="shared" si="4"/>
        <v>0</v>
      </c>
      <c r="H68" s="12" t="e">
        <f t="shared" si="5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3"/>
        <v>#DIV/0!</v>
      </c>
      <c r="G69" s="74">
        <f t="shared" si="4"/>
        <v>0</v>
      </c>
      <c r="H69" s="12" t="e">
        <f t="shared" si="5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f>5200*1.01</f>
        <v>5252</v>
      </c>
      <c r="F70" s="7" t="e">
        <f t="shared" si="3"/>
        <v>#VALUE!</v>
      </c>
      <c r="G70" s="86">
        <f t="shared" si="4"/>
        <v>31.638554216867469</v>
      </c>
      <c r="H70" s="12" t="e">
        <f t="shared" si="5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3"/>
        <v>#VALUE!</v>
      </c>
      <c r="G71" s="74">
        <f t="shared" si="4"/>
        <v>0</v>
      </c>
      <c r="H71" s="12" t="e">
        <f t="shared" si="5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3"/>
        <v>#VALUE!</v>
      </c>
      <c r="G72" s="94" t="e">
        <f t="shared" si="4"/>
        <v>#VALUE!</v>
      </c>
      <c r="H72" s="95">
        <f t="shared" si="5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3"/>
        <v>#VALUE!</v>
      </c>
      <c r="G73" s="94" t="e">
        <f t="shared" si="4"/>
        <v>#DIV/0!</v>
      </c>
      <c r="H73" s="95">
        <f t="shared" si="5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3"/>
        <v>#VALUE!</v>
      </c>
      <c r="G74" s="94">
        <f t="shared" si="4"/>
        <v>0</v>
      </c>
      <c r="H74" s="95">
        <f t="shared" si="5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06" si="6">E75/B75</f>
        <v>#VALUE!</v>
      </c>
      <c r="G75" s="74" t="e">
        <f t="shared" ref="G75:G106" si="7">E75/C75</f>
        <v>#VALUE!</v>
      </c>
      <c r="H75" s="12">
        <f t="shared" ref="H75:H106" si="8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6"/>
        <v>#VALUE!</v>
      </c>
      <c r="G76" s="94" t="e">
        <f t="shared" si="7"/>
        <v>#VALUE!</v>
      </c>
      <c r="H76" s="95">
        <f t="shared" si="8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6"/>
        <v>#VALUE!</v>
      </c>
      <c r="G77" s="74" t="e">
        <f t="shared" si="7"/>
        <v>#VALUE!</v>
      </c>
      <c r="H77" s="12">
        <f t="shared" si="8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6"/>
        <v>#VALUE!</v>
      </c>
      <c r="G78" s="74" t="e">
        <f t="shared" si="7"/>
        <v>#VALUE!</v>
      </c>
      <c r="H78" s="12">
        <f t="shared" si="8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6"/>
        <v>#VALUE!</v>
      </c>
      <c r="G79" s="74" t="e">
        <f t="shared" si="7"/>
        <v>#VALUE!</v>
      </c>
      <c r="H79" s="12">
        <f t="shared" si="8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6"/>
        <v>#VALUE!</v>
      </c>
      <c r="G80" s="74">
        <f t="shared" si="7"/>
        <v>0</v>
      </c>
      <c r="H80" s="12">
        <f t="shared" si="8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6"/>
        <v>#VALUE!</v>
      </c>
      <c r="G81" s="74" t="e">
        <f t="shared" si="7"/>
        <v>#VALUE!</v>
      </c>
      <c r="H81" s="12">
        <f t="shared" si="8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6"/>
        <v>#VALUE!</v>
      </c>
      <c r="G82" s="74" t="e">
        <f t="shared" si="7"/>
        <v>#VALUE!</v>
      </c>
      <c r="H82" s="12">
        <f t="shared" si="8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6"/>
        <v>0</v>
      </c>
      <c r="G83" s="94" t="e">
        <f t="shared" si="7"/>
        <v>#VALUE!</v>
      </c>
      <c r="H83" s="95">
        <f t="shared" si="8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6"/>
        <v>#VALUE!</v>
      </c>
      <c r="G84" s="94" t="e">
        <f t="shared" si="7"/>
        <v>#VALUE!</v>
      </c>
      <c r="H84" s="95">
        <f t="shared" si="8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6"/>
        <v>0</v>
      </c>
      <c r="G85" s="74">
        <f t="shared" si="7"/>
        <v>0</v>
      </c>
      <c r="H85" s="12" t="e">
        <f t="shared" si="8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6"/>
        <v>0</v>
      </c>
      <c r="G86" s="74">
        <f t="shared" si="7"/>
        <v>0</v>
      </c>
      <c r="H86" s="12" t="e">
        <f t="shared" si="8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6"/>
        <v>#VALUE!</v>
      </c>
      <c r="G87" s="94">
        <f t="shared" si="7"/>
        <v>0</v>
      </c>
      <c r="H87" s="95" t="e">
        <f t="shared" si="8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6"/>
        <v>#VALUE!</v>
      </c>
      <c r="G88" s="74" t="e">
        <f t="shared" si="7"/>
        <v>#VALUE!</v>
      </c>
      <c r="H88" s="12">
        <f t="shared" si="8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6"/>
        <v>#VALUE!</v>
      </c>
      <c r="G89" s="74">
        <f t="shared" si="7"/>
        <v>0</v>
      </c>
      <c r="H89" s="12" t="e">
        <f t="shared" si="8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20200</v>
      </c>
      <c r="F90" s="93">
        <f t="shared" si="6"/>
        <v>78.90625</v>
      </c>
      <c r="G90" s="86">
        <f t="shared" si="7"/>
        <v>88.209606986899558</v>
      </c>
      <c r="H90" s="95" t="e">
        <f t="shared" si="8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6"/>
        <v>0</v>
      </c>
      <c r="G91" s="94">
        <f t="shared" si="7"/>
        <v>0</v>
      </c>
      <c r="H91" s="95" t="e">
        <f t="shared" si="8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6"/>
        <v>0</v>
      </c>
      <c r="G92" s="74">
        <f t="shared" si="7"/>
        <v>0</v>
      </c>
      <c r="H92" s="12" t="e">
        <f t="shared" si="8"/>
        <v>#VALUE!</v>
      </c>
    </row>
    <row r="93" spans="1:8" hidden="1" x14ac:dyDescent="0.3">
      <c r="A93" s="77" t="s">
        <v>101</v>
      </c>
      <c r="B93" s="97">
        <v>1500</v>
      </c>
      <c r="C93" s="73" t="s">
        <v>24</v>
      </c>
      <c r="D93" s="13" t="s">
        <v>24</v>
      </c>
      <c r="E93" s="36"/>
      <c r="F93" s="87">
        <f t="shared" si="6"/>
        <v>0</v>
      </c>
      <c r="G93" s="94" t="e">
        <f t="shared" si="7"/>
        <v>#VALUE!</v>
      </c>
      <c r="H93" s="95" t="e">
        <f t="shared" si="8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6"/>
        <v>#VALUE!</v>
      </c>
      <c r="G94" s="74">
        <f t="shared" si="7"/>
        <v>0</v>
      </c>
      <c r="H94" s="12" t="e">
        <f t="shared" si="8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6"/>
        <v>0</v>
      </c>
      <c r="G95" s="74">
        <f t="shared" si="7"/>
        <v>0</v>
      </c>
      <c r="H95" s="12" t="e">
        <f t="shared" si="8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6"/>
        <v>0</v>
      </c>
      <c r="G96" s="94" t="e">
        <f t="shared" si="7"/>
        <v>#DIV/0!</v>
      </c>
      <c r="H96" s="95" t="e">
        <f t="shared" si="8"/>
        <v>#DIV/0!</v>
      </c>
    </row>
    <row r="97" spans="1:8" hidden="1" x14ac:dyDescent="0.3">
      <c r="A97" s="77" t="s">
        <v>105</v>
      </c>
      <c r="B97" s="6" t="s">
        <v>24</v>
      </c>
      <c r="C97" s="72">
        <v>154</v>
      </c>
      <c r="D97" s="10" t="s">
        <v>24</v>
      </c>
      <c r="F97" s="7" t="e">
        <f t="shared" si="6"/>
        <v>#VALUE!</v>
      </c>
      <c r="G97" s="74">
        <f t="shared" si="7"/>
        <v>0</v>
      </c>
      <c r="H97" s="12" t="e">
        <f t="shared" si="8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6"/>
        <v>0</v>
      </c>
      <c r="G98" s="94">
        <f t="shared" si="7"/>
        <v>0</v>
      </c>
      <c r="H98" s="95">
        <f t="shared" si="8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6"/>
        <v>#VALUE!</v>
      </c>
      <c r="G99" s="74">
        <f t="shared" si="7"/>
        <v>0</v>
      </c>
      <c r="H99" s="12" t="e">
        <f t="shared" si="8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6"/>
        <v>0</v>
      </c>
      <c r="G100" s="94">
        <f t="shared" si="7"/>
        <v>0</v>
      </c>
      <c r="H100" s="95" t="e">
        <f t="shared" si="8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6"/>
        <v>#VALUE!</v>
      </c>
      <c r="G101" s="94">
        <f t="shared" si="7"/>
        <v>0</v>
      </c>
      <c r="H101" s="95">
        <f t="shared" si="8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6"/>
        <v>#VALUE!</v>
      </c>
      <c r="G102" s="74" t="e">
        <f t="shared" si="7"/>
        <v>#VALUE!</v>
      </c>
      <c r="H102" s="12">
        <f t="shared" si="8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6"/>
        <v>#VALUE!</v>
      </c>
      <c r="G103" s="74" t="e">
        <f t="shared" si="7"/>
        <v>#VALUE!</v>
      </c>
      <c r="H103" s="12">
        <f t="shared" si="8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6"/>
        <v>#VALUE!</v>
      </c>
      <c r="G104" s="94" t="e">
        <f t="shared" si="7"/>
        <v>#VALUE!</v>
      </c>
      <c r="H104" s="95">
        <f t="shared" si="8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6"/>
        <v>#DIV/0!</v>
      </c>
      <c r="G105" s="94" t="e">
        <f t="shared" si="7"/>
        <v>#DIV/0!</v>
      </c>
      <c r="H105" s="95">
        <f t="shared" si="8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6"/>
        <v>#VALUE!</v>
      </c>
      <c r="G106" s="74" t="e">
        <f t="shared" si="7"/>
        <v>#DIV/0!</v>
      </c>
      <c r="H106" s="12">
        <f t="shared" si="8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ref="F107:F138" si="9">E107/B107</f>
        <v>#VALUE!</v>
      </c>
      <c r="G107" s="74" t="e">
        <f t="shared" ref="G107:G138" si="10">E107/C107</f>
        <v>#VALUE!</v>
      </c>
      <c r="H107" s="12">
        <f t="shared" ref="H107:H138" si="11">E107/D107</f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9"/>
        <v>#VALUE!</v>
      </c>
      <c r="G108" s="94" t="e">
        <f t="shared" si="10"/>
        <v>#VALUE!</v>
      </c>
      <c r="H108" s="95">
        <f t="shared" si="11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9"/>
        <v>#VALUE!</v>
      </c>
      <c r="G109" s="74" t="e">
        <f t="shared" si="10"/>
        <v>#VALUE!</v>
      </c>
      <c r="H109" s="12">
        <f t="shared" si="11"/>
        <v>0</v>
      </c>
    </row>
    <row r="110" spans="1:8" x14ac:dyDescent="0.3">
      <c r="A110" s="63" t="s">
        <v>118</v>
      </c>
      <c r="B110" s="105">
        <v>400</v>
      </c>
      <c r="C110" s="74">
        <v>600</v>
      </c>
      <c r="D110" s="35"/>
      <c r="E110" s="36">
        <f>25000*1.02</f>
        <v>25500</v>
      </c>
      <c r="F110" s="87">
        <f t="shared" si="9"/>
        <v>63.75</v>
      </c>
      <c r="G110" s="86">
        <f t="shared" si="10"/>
        <v>42.5</v>
      </c>
      <c r="H110" s="95" t="e">
        <f t="shared" si="11"/>
        <v>#DIV/0!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9"/>
        <v>#VALUE!</v>
      </c>
      <c r="G111" s="74" t="e">
        <f t="shared" si="10"/>
        <v>#VALUE!</v>
      </c>
      <c r="H111" s="12">
        <f t="shared" si="11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9"/>
        <v>#VALUE!</v>
      </c>
      <c r="G112" s="74" t="e">
        <f t="shared" si="10"/>
        <v>#VALUE!</v>
      </c>
      <c r="H112" s="12">
        <f t="shared" si="11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9"/>
        <v>#VALUE!</v>
      </c>
      <c r="G113" s="74" t="e">
        <f t="shared" si="10"/>
        <v>#VALUE!</v>
      </c>
      <c r="H113" s="12">
        <f t="shared" si="11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9"/>
        <v>#VALUE!</v>
      </c>
      <c r="G114" s="74" t="e">
        <f t="shared" si="10"/>
        <v>#VALUE!</v>
      </c>
      <c r="H114" s="88">
        <f t="shared" si="11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9"/>
        <v>#DIV/0!</v>
      </c>
      <c r="G115" s="94" t="e">
        <f t="shared" si="10"/>
        <v>#DIV/0!</v>
      </c>
      <c r="H115" s="95">
        <f t="shared" si="11"/>
        <v>0</v>
      </c>
    </row>
    <row r="116" spans="1:8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9"/>
        <v>#VALUE!</v>
      </c>
      <c r="G116" s="74" t="e">
        <f t="shared" si="10"/>
        <v>#VALUE!</v>
      </c>
      <c r="H116" s="88">
        <f t="shared" si="11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9"/>
        <v>#VALUE!</v>
      </c>
      <c r="G117" s="74" t="e">
        <f t="shared" si="10"/>
        <v>#VALUE!</v>
      </c>
      <c r="H117" s="12">
        <f t="shared" si="11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9"/>
        <v>#VALUE!</v>
      </c>
      <c r="G118" s="74" t="e">
        <f t="shared" si="10"/>
        <v>#VALUE!</v>
      </c>
      <c r="H118" s="12">
        <f t="shared" si="11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9"/>
        <v>#VALUE!</v>
      </c>
      <c r="G119" s="74" t="e">
        <f t="shared" si="10"/>
        <v>#VALUE!</v>
      </c>
      <c r="H119" s="12">
        <f t="shared" si="11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9"/>
        <v>#VALUE!</v>
      </c>
      <c r="G120" s="94" t="e">
        <f t="shared" si="10"/>
        <v>#VALUE!</v>
      </c>
      <c r="H120" s="88">
        <f t="shared" si="11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9"/>
        <v>#VALUE!</v>
      </c>
      <c r="G121" s="94" t="e">
        <f t="shared" si="10"/>
        <v>#VALUE!</v>
      </c>
      <c r="H121" s="95">
        <f t="shared" si="11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9"/>
        <v>#VALUE!</v>
      </c>
      <c r="G122" s="74" t="e">
        <f t="shared" si="10"/>
        <v>#VALUE!</v>
      </c>
      <c r="H122" s="12">
        <f t="shared" si="11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9"/>
        <v>#VALUE!</v>
      </c>
      <c r="G123" s="74" t="e">
        <f t="shared" si="10"/>
        <v>#VALUE!</v>
      </c>
      <c r="H123" s="12">
        <f t="shared" si="11"/>
        <v>0</v>
      </c>
    </row>
    <row r="124" spans="1:8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1020</v>
      </c>
      <c r="F124" s="93" t="e">
        <f t="shared" si="9"/>
        <v>#VALUE!</v>
      </c>
      <c r="G124" s="94" t="e">
        <f t="shared" si="10"/>
        <v>#VALUE!</v>
      </c>
      <c r="H124" s="88">
        <f t="shared" si="11"/>
        <v>8.8695652173913047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9"/>
        <v>#VALUE!</v>
      </c>
      <c r="G125" s="74" t="e">
        <f t="shared" si="10"/>
        <v>#VALUE!</v>
      </c>
      <c r="H125" s="12">
        <f t="shared" si="11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9"/>
        <v>#VALUE!</v>
      </c>
      <c r="G126" s="74" t="e">
        <f t="shared" si="10"/>
        <v>#VALUE!</v>
      </c>
      <c r="H126" s="12">
        <f t="shared" si="11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F127" s="93" t="e">
        <f t="shared" si="9"/>
        <v>#VALUE!</v>
      </c>
      <c r="G127" s="94" t="e">
        <f t="shared" si="10"/>
        <v>#VALUE!</v>
      </c>
      <c r="H127" s="95">
        <f t="shared" si="11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9"/>
        <v>0</v>
      </c>
      <c r="G128" s="94" t="e">
        <f t="shared" si="10"/>
        <v>#VALUE!</v>
      </c>
      <c r="H128" s="95">
        <f t="shared" si="11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9"/>
        <v>#VALUE!</v>
      </c>
      <c r="G129" s="94">
        <f t="shared" si="10"/>
        <v>0</v>
      </c>
      <c r="H129" s="95">
        <f t="shared" si="11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/>
      <c r="F130" s="93" t="e">
        <f t="shared" si="9"/>
        <v>#VALUE!</v>
      </c>
      <c r="G130" s="94" t="e">
        <f t="shared" si="10"/>
        <v>#VALUE!</v>
      </c>
      <c r="H130" s="95">
        <f t="shared" si="11"/>
        <v>0</v>
      </c>
    </row>
    <row r="131" spans="1:8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f>14000*1.02</f>
        <v>14280</v>
      </c>
      <c r="F131" s="93" t="e">
        <f t="shared" si="9"/>
        <v>#VALUE!</v>
      </c>
      <c r="G131" s="94" t="e">
        <f t="shared" si="10"/>
        <v>#VALUE!</v>
      </c>
      <c r="H131" s="88">
        <f t="shared" si="11"/>
        <v>103.47826086956522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9"/>
        <v>#VALUE!</v>
      </c>
      <c r="G132" s="94" t="e">
        <f t="shared" si="10"/>
        <v>#VALUE!</v>
      </c>
      <c r="H132" s="95">
        <f t="shared" si="11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9"/>
        <v>#VALUE!</v>
      </c>
      <c r="G133" s="74" t="e">
        <f t="shared" si="10"/>
        <v>#VALUE!</v>
      </c>
      <c r="H133" s="12">
        <f t="shared" si="11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9"/>
        <v>0</v>
      </c>
      <c r="G134" s="94" t="e">
        <f t="shared" si="10"/>
        <v>#VALUE!</v>
      </c>
      <c r="H134" s="95">
        <f t="shared" si="11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9"/>
        <v>#VALUE!</v>
      </c>
      <c r="G135" s="74" t="e">
        <f t="shared" si="10"/>
        <v>#VALUE!</v>
      </c>
      <c r="H135" s="12">
        <f t="shared" si="11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F136" s="7" t="e">
        <f t="shared" si="9"/>
        <v>#VALUE!</v>
      </c>
      <c r="G136" s="74" t="e">
        <f t="shared" si="10"/>
        <v>#VALUE!</v>
      </c>
      <c r="H136" s="12">
        <f t="shared" si="11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9"/>
        <v>#VALUE!</v>
      </c>
      <c r="G137" s="74" t="e">
        <f t="shared" si="10"/>
        <v>#VALUE!</v>
      </c>
      <c r="H137" s="12">
        <f t="shared" si="11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9"/>
        <v>#VALUE!</v>
      </c>
      <c r="G138" s="74" t="e">
        <f t="shared" si="10"/>
        <v>#VALUE!</v>
      </c>
      <c r="H138" s="12">
        <f t="shared" si="11"/>
        <v>0</v>
      </c>
    </row>
    <row r="139" spans="1:8" x14ac:dyDescent="0.3">
      <c r="A139" s="121" t="s">
        <v>148</v>
      </c>
      <c r="B139" s="7">
        <v>781</v>
      </c>
      <c r="C139" s="74">
        <v>722</v>
      </c>
      <c r="D139" s="12"/>
      <c r="E139" s="36">
        <f>46000*1.02</f>
        <v>46920</v>
      </c>
      <c r="F139" s="93">
        <f t="shared" ref="F139:F170" si="12">E139/B139</f>
        <v>60.076824583866838</v>
      </c>
      <c r="G139" s="86">
        <f t="shared" ref="G139:G170" si="13">E139/C139</f>
        <v>64.986149584487535</v>
      </c>
      <c r="H139" s="95" t="e">
        <f t="shared" ref="H139:H170" si="14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12"/>
        <v>#VALUE!</v>
      </c>
      <c r="G140" s="74" t="e">
        <f t="shared" si="13"/>
        <v>#VALUE!</v>
      </c>
      <c r="H140" s="12">
        <f t="shared" si="14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12"/>
        <v>#VALUE!</v>
      </c>
      <c r="G141" s="74" t="e">
        <f t="shared" si="13"/>
        <v>#VALUE!</v>
      </c>
      <c r="H141" s="12">
        <f t="shared" si="14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12"/>
        <v>#VALUE!</v>
      </c>
      <c r="G142" s="94" t="e">
        <f t="shared" si="13"/>
        <v>#VALUE!</v>
      </c>
      <c r="H142" s="95">
        <f t="shared" si="14"/>
        <v>0</v>
      </c>
    </row>
    <row r="143" spans="1:8" x14ac:dyDescent="0.3">
      <c r="A143" s="63" t="s">
        <v>152</v>
      </c>
      <c r="B143" s="7" t="s">
        <v>24</v>
      </c>
      <c r="C143" s="74" t="s">
        <v>24</v>
      </c>
      <c r="D143" s="12">
        <v>101</v>
      </c>
      <c r="E143" s="22">
        <f>11000*1.02</f>
        <v>11220</v>
      </c>
      <c r="F143" s="93" t="e">
        <f t="shared" si="12"/>
        <v>#VALUE!</v>
      </c>
      <c r="G143" s="94" t="e">
        <f t="shared" si="13"/>
        <v>#VALUE!</v>
      </c>
      <c r="H143" s="88">
        <f t="shared" si="14"/>
        <v>111.08910891089108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12"/>
        <v>#VALUE!</v>
      </c>
      <c r="G144" s="94" t="e">
        <f t="shared" si="13"/>
        <v>#VALUE!</v>
      </c>
      <c r="H144" s="95">
        <f t="shared" si="14"/>
        <v>0</v>
      </c>
    </row>
    <row r="145" spans="1:8" hidden="1" x14ac:dyDescent="0.3">
      <c r="B145" s="7"/>
      <c r="C145" s="74"/>
      <c r="D145" s="12"/>
      <c r="E145" s="36"/>
      <c r="F145" s="93" t="e">
        <f t="shared" si="12"/>
        <v>#DIV/0!</v>
      </c>
      <c r="G145" s="94" t="e">
        <f t="shared" si="13"/>
        <v>#DIV/0!</v>
      </c>
      <c r="H145" s="88" t="e">
        <f t="shared" si="14"/>
        <v>#DIV/0!</v>
      </c>
    </row>
    <row r="146" spans="1:8" x14ac:dyDescent="0.3">
      <c r="A146" s="120" t="s">
        <v>155</v>
      </c>
      <c r="B146" s="7" t="s">
        <v>24</v>
      </c>
      <c r="C146" s="74" t="s">
        <v>24</v>
      </c>
      <c r="D146" s="12">
        <v>161</v>
      </c>
      <c r="E146" s="36">
        <v>0</v>
      </c>
      <c r="F146" s="93" t="e">
        <f t="shared" si="12"/>
        <v>#VALUE!</v>
      </c>
      <c r="G146" s="94" t="e">
        <f t="shared" si="13"/>
        <v>#VALUE!</v>
      </c>
      <c r="H146" s="95">
        <f t="shared" si="14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12"/>
        <v>#VALUE!</v>
      </c>
      <c r="G147" s="74" t="e">
        <f t="shared" si="13"/>
        <v>#VALUE!</v>
      </c>
      <c r="H147" s="12">
        <f t="shared" si="14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12"/>
        <v>#VALUE!</v>
      </c>
      <c r="G148" s="74" t="e">
        <f t="shared" si="13"/>
        <v>#VALUE!</v>
      </c>
      <c r="H148" s="12">
        <f t="shared" si="14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12"/>
        <v>#VALUE!</v>
      </c>
      <c r="G149" s="74" t="e">
        <f t="shared" si="13"/>
        <v>#VALUE!</v>
      </c>
      <c r="H149" s="12">
        <f t="shared" si="14"/>
        <v>0</v>
      </c>
    </row>
    <row r="150" spans="1:8" hidden="1" x14ac:dyDescent="0.3">
      <c r="B150" s="7"/>
      <c r="C150" s="74"/>
      <c r="D150" s="12"/>
      <c r="E150" s="36"/>
      <c r="F150" s="93" t="e">
        <f t="shared" si="12"/>
        <v>#DIV/0!</v>
      </c>
      <c r="G150" s="94" t="e">
        <f t="shared" si="13"/>
        <v>#DIV/0!</v>
      </c>
      <c r="H150" s="88" t="e">
        <f t="shared" si="14"/>
        <v>#DIV/0!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12"/>
        <v>#VALUE!</v>
      </c>
      <c r="G151" s="74">
        <f t="shared" si="13"/>
        <v>0</v>
      </c>
      <c r="H151" s="12">
        <f t="shared" si="14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12"/>
        <v>#VALUE!</v>
      </c>
      <c r="G152" s="74" t="e">
        <f t="shared" si="13"/>
        <v>#VALUE!</v>
      </c>
      <c r="H152" s="88">
        <f t="shared" si="14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12"/>
        <v>#DIV/0!</v>
      </c>
      <c r="G153" s="94" t="e">
        <f t="shared" si="13"/>
        <v>#DIV/0!</v>
      </c>
      <c r="H153" s="95">
        <f t="shared" si="14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12"/>
        <v>#VALUE!</v>
      </c>
      <c r="G154" s="74" t="e">
        <f t="shared" si="13"/>
        <v>#VALUE!</v>
      </c>
      <c r="H154" s="12">
        <f t="shared" si="14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12"/>
        <v>#VALUE!</v>
      </c>
      <c r="G155" s="94" t="e">
        <f t="shared" si="13"/>
        <v>#VALUE!</v>
      </c>
      <c r="H155" s="95">
        <f t="shared" si="14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12"/>
        <v>#VALUE!</v>
      </c>
      <c r="G156" s="94" t="e">
        <f t="shared" si="13"/>
        <v>#VALUE!</v>
      </c>
      <c r="H156" s="95">
        <f t="shared" si="14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F157" s="93" t="e">
        <f t="shared" si="12"/>
        <v>#VALUE!</v>
      </c>
      <c r="G157" s="94" t="e">
        <f t="shared" si="13"/>
        <v>#VALUE!</v>
      </c>
      <c r="H157" s="95">
        <f t="shared" si="14"/>
        <v>0</v>
      </c>
    </row>
    <row r="158" spans="1:8" hidden="1" x14ac:dyDescent="0.3">
      <c r="B158" s="7"/>
      <c r="C158" s="74"/>
      <c r="D158" s="12"/>
      <c r="F158" s="93" t="e">
        <f t="shared" si="12"/>
        <v>#DIV/0!</v>
      </c>
      <c r="G158" s="94" t="e">
        <f t="shared" si="13"/>
        <v>#DIV/0!</v>
      </c>
      <c r="H158" s="88" t="e">
        <f t="shared" si="14"/>
        <v>#DIV/0!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12"/>
        <v>#VALUE!</v>
      </c>
      <c r="G159" s="94" t="e">
        <f t="shared" si="13"/>
        <v>#VALUE!</v>
      </c>
      <c r="H159" s="95">
        <f t="shared" si="14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12"/>
        <v>#VALUE!</v>
      </c>
      <c r="G160" s="74">
        <f t="shared" si="13"/>
        <v>0</v>
      </c>
      <c r="H160" s="12" t="e">
        <f t="shared" si="14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12"/>
        <v>0</v>
      </c>
      <c r="G161" s="74" t="e">
        <f t="shared" si="13"/>
        <v>#VALUE!</v>
      </c>
      <c r="H161" s="12" t="e">
        <f t="shared" si="14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12"/>
        <v>#VALUE!</v>
      </c>
      <c r="G162" s="74">
        <f t="shared" si="13"/>
        <v>0</v>
      </c>
      <c r="H162" s="12" t="e">
        <f t="shared" si="14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12"/>
        <v>0</v>
      </c>
      <c r="G163" s="74">
        <f t="shared" si="13"/>
        <v>0</v>
      </c>
      <c r="H163" s="12">
        <f t="shared" si="14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12"/>
        <v>0</v>
      </c>
      <c r="G164" s="94" t="e">
        <f t="shared" si="13"/>
        <v>#DIV/0!</v>
      </c>
      <c r="H164" s="95" t="e">
        <f t="shared" si="14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12"/>
        <v>#VALUE!</v>
      </c>
      <c r="G165" s="74">
        <f t="shared" si="13"/>
        <v>0</v>
      </c>
      <c r="H165" s="12" t="e">
        <f t="shared" si="14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12"/>
        <v>0</v>
      </c>
      <c r="G166" s="94" t="e">
        <f t="shared" si="13"/>
        <v>#VALUE!</v>
      </c>
      <c r="H166" s="95" t="e">
        <f t="shared" si="14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12"/>
        <v>0</v>
      </c>
      <c r="G167" s="94">
        <f t="shared" si="13"/>
        <v>0</v>
      </c>
      <c r="H167" s="95" t="e">
        <f t="shared" si="14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12"/>
        <v>0</v>
      </c>
      <c r="G168" s="74">
        <f t="shared" si="13"/>
        <v>0</v>
      </c>
      <c r="H168" s="12">
        <f t="shared" si="14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12"/>
        <v>#VALUE!</v>
      </c>
      <c r="G169" s="94">
        <f t="shared" si="13"/>
        <v>0</v>
      </c>
      <c r="H169" s="95" t="e">
        <f t="shared" si="14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12"/>
        <v>#VALUE!</v>
      </c>
      <c r="G170" s="74">
        <f t="shared" si="13"/>
        <v>0</v>
      </c>
      <c r="H170" s="12" t="e">
        <f t="shared" si="14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ref="F171:F182" si="15">E171/B171</f>
        <v>#VALUE!</v>
      </c>
      <c r="G171" s="74" t="e">
        <f t="shared" ref="G171:G182" si="16">E171/C171</f>
        <v>#VALUE!</v>
      </c>
      <c r="H171" s="12">
        <f t="shared" ref="H171:H182" si="17">E171/D171</f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15"/>
        <v>#VALUE!</v>
      </c>
      <c r="G172" s="74" t="e">
        <f t="shared" si="16"/>
        <v>#VALUE!</v>
      </c>
      <c r="H172" s="12">
        <f t="shared" si="17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15"/>
        <v>#VALUE!</v>
      </c>
      <c r="G173" s="74" t="e">
        <f t="shared" si="16"/>
        <v>#VALUE!</v>
      </c>
      <c r="H173" s="12">
        <f t="shared" si="17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15"/>
        <v>#VALUE!</v>
      </c>
      <c r="G174" s="74" t="e">
        <f t="shared" si="16"/>
        <v>#VALUE!</v>
      </c>
      <c r="H174" s="12">
        <f t="shared" si="17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15"/>
        <v>#VALUE!</v>
      </c>
      <c r="G175" s="74" t="e">
        <f t="shared" si="16"/>
        <v>#VALUE!</v>
      </c>
      <c r="H175" s="12">
        <f t="shared" si="17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15"/>
        <v>#VALUE!</v>
      </c>
      <c r="G176" s="74">
        <f t="shared" si="16"/>
        <v>0</v>
      </c>
      <c r="H176" s="12" t="e">
        <f t="shared" si="17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15"/>
        <v>#VALUE!</v>
      </c>
      <c r="G177" s="74">
        <f t="shared" si="16"/>
        <v>0</v>
      </c>
      <c r="H177" s="12" t="e">
        <f t="shared" si="17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15"/>
        <v>#VALUE!</v>
      </c>
      <c r="G178" s="74" t="e">
        <f t="shared" si="16"/>
        <v>#VALUE!</v>
      </c>
      <c r="H178" s="12">
        <f t="shared" si="17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15"/>
        <v>#VALUE!</v>
      </c>
      <c r="G179" s="74" t="e">
        <f t="shared" si="16"/>
        <v>#VALUE!</v>
      </c>
      <c r="H179" s="12">
        <f t="shared" si="17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15"/>
        <v>#VALUE!</v>
      </c>
      <c r="G180" s="74">
        <f t="shared" si="16"/>
        <v>0</v>
      </c>
      <c r="H180" s="12" t="e">
        <f t="shared" si="17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15"/>
        <v>#VALUE!</v>
      </c>
      <c r="G181" s="74">
        <f t="shared" si="16"/>
        <v>0</v>
      </c>
      <c r="H181" s="12" t="e">
        <f t="shared" si="17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15"/>
        <v>#VALUE!</v>
      </c>
      <c r="G182" s="74">
        <f t="shared" si="16"/>
        <v>0</v>
      </c>
      <c r="H182" s="12" t="e">
        <f t="shared" si="17"/>
        <v>#VALUE!</v>
      </c>
    </row>
  </sheetData>
  <autoFilter ref="A10:H182" xr:uid="{8FB5E5C6-4CBD-465A-86B6-71AD77822812}">
    <filterColumn colId="0">
      <filters>
        <filter val="H-CR-436-36"/>
        <filter val="H-CR-436-37"/>
        <filter val="H-HC-5"/>
        <filter val="H-M-1"/>
        <filter val="H-MB-301N"/>
        <filter val="H-MB-401T"/>
        <filter val="H-ML-10"/>
        <filter val="H-ML-16"/>
        <filter val="H-ML-3  ( Maq)"/>
        <filter val="H-ML-5"/>
        <filter val="H-ML-7-5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4CC6-8163-4D7D-A6F2-DB4D366AEE21}">
  <sheetPr filterMode="1"/>
  <dimension ref="A1:H182"/>
  <sheetViews>
    <sheetView topLeftCell="A10" zoomScale="115" zoomScaleNormal="115" workbookViewId="0">
      <selection activeCell="D184" sqref="D18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194</v>
      </c>
      <c r="C4" s="71" t="s">
        <v>7</v>
      </c>
      <c r="D4" s="65">
        <v>5</v>
      </c>
      <c r="E4" s="66">
        <f>B4*C4*D4</f>
        <v>552.5</v>
      </c>
      <c r="F4" s="165">
        <f>SUBTOTAL(9,G39:G61,H73,F96,H105:H121,F139,H145:H146,G169)</f>
        <v>774.34682493668015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/>
      <c r="E6" s="50">
        <f>SUBTOTAL(9,E4:E5)</f>
        <v>852.5</v>
      </c>
      <c r="F6" s="98"/>
      <c r="G6" s="104">
        <f>F4-E6</f>
        <v>-78.15317506331985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93" t="e">
        <f t="shared" si="0"/>
        <v>#DIV/0!</v>
      </c>
      <c r="G25" s="94" t="e">
        <f t="shared" si="1"/>
        <v>#DIV/0!</v>
      </c>
      <c r="H25" s="95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22">
        <f>1000*1.01</f>
        <v>1010</v>
      </c>
      <c r="F39" s="7" t="e">
        <f t="shared" si="0"/>
        <v>#DIV/0!</v>
      </c>
      <c r="G39" s="86">
        <f t="shared" si="1"/>
        <v>5.5191256830601096</v>
      </c>
      <c r="H39" s="12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>
        <v>269</v>
      </c>
      <c r="E60" s="36">
        <v>65650</v>
      </c>
      <c r="F60" s="7">
        <f t="shared" si="0"/>
        <v>277.00421940928271</v>
      </c>
      <c r="G60" s="86">
        <f>E60/C60</f>
        <v>279.36170212765956</v>
      </c>
      <c r="H60" s="12">
        <f t="shared" si="2"/>
        <v>244.05204460966542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0</v>
      </c>
      <c r="F61" s="7">
        <f t="shared" si="0"/>
        <v>0</v>
      </c>
      <c r="G61" s="86">
        <f t="shared" si="1"/>
        <v>0</v>
      </c>
      <c r="H61" s="12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0"/>
        <v>#VALUE!</v>
      </c>
      <c r="G62" s="94">
        <f>E62/C62</f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03">
        <v>150</v>
      </c>
      <c r="E73" s="22">
        <v>2040</v>
      </c>
      <c r="F73" s="7" t="e">
        <f t="shared" si="0"/>
        <v>#VALUE!</v>
      </c>
      <c r="G73" s="74" t="e">
        <f t="shared" si="1"/>
        <v>#DIV/0!</v>
      </c>
      <c r="H73" s="88">
        <f t="shared" si="2"/>
        <v>13.6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86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97">
        <v>1500</v>
      </c>
      <c r="C93" s="73" t="s">
        <v>24</v>
      </c>
      <c r="D93" s="13" t="s">
        <v>24</v>
      </c>
      <c r="E93" s="36"/>
      <c r="F93" s="87">
        <f>E93/B93</f>
        <v>0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121200</v>
      </c>
      <c r="F96" s="87">
        <f t="shared" si="3"/>
        <v>48.48</v>
      </c>
      <c r="G96" s="74" t="e">
        <f t="shared" si="4"/>
        <v>#DIV/0!</v>
      </c>
      <c r="H96" s="12" t="e">
        <f t="shared" si="5"/>
        <v>#DIV/0!</v>
      </c>
    </row>
    <row r="97" spans="1:8" hidden="1" x14ac:dyDescent="0.3">
      <c r="A97" s="77" t="s">
        <v>105</v>
      </c>
      <c r="B97" s="6" t="s">
        <v>24</v>
      </c>
      <c r="C97" s="72">
        <v>154</v>
      </c>
      <c r="D97" s="10" t="s">
        <v>24</v>
      </c>
      <c r="F97" s="7" t="e">
        <f t="shared" si="3"/>
        <v>#VALUE!</v>
      </c>
      <c r="G97" s="74">
        <f t="shared" si="4"/>
        <v>0</v>
      </c>
      <c r="H97" s="12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x14ac:dyDescent="0.3">
      <c r="A105" s="63" t="s">
        <v>113</v>
      </c>
      <c r="B105" s="7"/>
      <c r="C105" s="74"/>
      <c r="D105" s="12">
        <v>156</v>
      </c>
      <c r="E105" s="22">
        <v>2040</v>
      </c>
      <c r="F105" s="7" t="e">
        <f t="shared" si="3"/>
        <v>#DIV/0!</v>
      </c>
      <c r="G105" s="74" t="e">
        <f t="shared" si="4"/>
        <v>#DIV/0!</v>
      </c>
      <c r="H105" s="88">
        <f t="shared" si="5"/>
        <v>13.076923076923077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105">
        <v>400</v>
      </c>
      <c r="C110" s="74">
        <v>600</v>
      </c>
      <c r="D110" s="35"/>
      <c r="E110" s="36"/>
      <c r="F110" s="87">
        <f t="shared" si="3"/>
        <v>0</v>
      </c>
      <c r="G110" s="94">
        <f t="shared" si="4"/>
        <v>0</v>
      </c>
      <c r="H110" s="95" t="e">
        <f t="shared" si="5"/>
        <v>#DIV/0!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4080</v>
      </c>
      <c r="F121" s="7" t="e">
        <f t="shared" si="3"/>
        <v>#VALUE!</v>
      </c>
      <c r="G121" s="74" t="e">
        <f t="shared" si="4"/>
        <v>#VALUE!</v>
      </c>
      <c r="H121" s="88">
        <f t="shared" si="5"/>
        <v>34.285714285714285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93" t="e">
        <f t="shared" si="3"/>
        <v>#VALUE!</v>
      </c>
      <c r="G124" s="94" t="e">
        <f t="shared" si="4"/>
        <v>#VALUE!</v>
      </c>
      <c r="H124" s="95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x14ac:dyDescent="0.3">
      <c r="A139" s="63" t="s">
        <v>148</v>
      </c>
      <c r="B139" s="7">
        <v>781</v>
      </c>
      <c r="C139" s="74">
        <v>722</v>
      </c>
      <c r="D139" s="12"/>
      <c r="E139" s="36">
        <v>67830</v>
      </c>
      <c r="F139" s="87">
        <f t="shared" ref="F139:F182" si="6">E139/B139</f>
        <v>86.850192061459666</v>
      </c>
      <c r="G139" s="94">
        <f t="shared" ref="G139:G182" si="7">E139/C139</f>
        <v>93.94736842105263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 t="s">
        <v>24</v>
      </c>
      <c r="C145" s="74" t="s">
        <v>24</v>
      </c>
      <c r="D145" s="12">
        <v>161</v>
      </c>
      <c r="E145" s="36">
        <v>0</v>
      </c>
      <c r="F145" s="93" t="e">
        <f t="shared" si="6"/>
        <v>#VALUE!</v>
      </c>
      <c r="G145" s="94" t="e">
        <f t="shared" si="7"/>
        <v>#VALUE!</v>
      </c>
      <c r="H145" s="88">
        <f t="shared" si="8"/>
        <v>0</v>
      </c>
    </row>
    <row r="146" spans="1:8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>
        <v>45900</v>
      </c>
      <c r="F146" s="7" t="e">
        <f t="shared" si="6"/>
        <v>#VALUE!</v>
      </c>
      <c r="G146" s="74" t="e">
        <f t="shared" si="7"/>
        <v>#VALUE!</v>
      </c>
      <c r="H146" s="88">
        <f t="shared" si="8"/>
        <v>285.09316770186336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159</v>
      </c>
      <c r="B150" s="7">
        <v>781</v>
      </c>
      <c r="C150" s="74" t="s">
        <v>24</v>
      </c>
      <c r="D150" s="12">
        <v>135</v>
      </c>
      <c r="E150" s="36"/>
      <c r="F150" s="93">
        <f t="shared" si="6"/>
        <v>0</v>
      </c>
      <c r="G150" s="94" t="e">
        <f t="shared" si="7"/>
        <v>#VALUE!</v>
      </c>
      <c r="H150" s="95">
        <f t="shared" si="8"/>
        <v>0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>
        <f>1200*1.01</f>
        <v>1212</v>
      </c>
      <c r="F169" s="7" t="e">
        <f t="shared" si="6"/>
        <v>#VALUE!</v>
      </c>
      <c r="G169" s="86">
        <f t="shared" si="7"/>
        <v>8.08</v>
      </c>
      <c r="H169" s="12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</sheetData>
  <autoFilter ref="A10:H182" xr:uid="{8FB5E5C6-4CBD-465A-86B6-71AD77822812}">
    <filterColumn colId="0">
      <filters>
        <filter val="H-C4-1"/>
        <filter val="H-CR-436-36"/>
        <filter val="H-CR-436-37"/>
        <filter val="H-HCB-206N-96"/>
        <filter val="H-M-3 ( Maq)"/>
        <filter val="H-MB-2"/>
        <filter val="H-MB-506N-A"/>
        <filter val="H-ML-3  ( Maq)"/>
        <filter val="H-ML-7"/>
        <filter val="H-ML-7-5"/>
        <filter val="L-C-6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9314-5B41-4A30-9C30-24F86297EFB3}">
  <sheetPr filterMode="1"/>
  <dimension ref="A1:H182"/>
  <sheetViews>
    <sheetView topLeftCell="A4" zoomScale="115" zoomScaleNormal="115" workbookViewId="0">
      <selection activeCell="E6" sqref="E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195</v>
      </c>
      <c r="C4" s="71" t="s">
        <v>7</v>
      </c>
      <c r="D4" s="65">
        <v>5</v>
      </c>
      <c r="E4" s="66">
        <f>B4*C4*D4</f>
        <v>595</v>
      </c>
      <c r="F4" s="165">
        <f>SUBTOTAL(9,G39:G61,H73,F96,H105:H159,G169)</f>
        <v>827.33862228607245</v>
      </c>
      <c r="G4" s="166"/>
      <c r="H4" s="167"/>
    </row>
    <row r="5" spans="1:8" ht="21" x14ac:dyDescent="0.35">
      <c r="A5" s="83">
        <v>2</v>
      </c>
      <c r="B5" s="67">
        <v>10</v>
      </c>
      <c r="C5" s="67">
        <v>7.5</v>
      </c>
      <c r="D5" s="68">
        <v>5</v>
      </c>
      <c r="E5" s="69">
        <f>B5*C5*D5</f>
        <v>375</v>
      </c>
    </row>
    <row r="6" spans="1:8" ht="21" x14ac:dyDescent="0.35">
      <c r="B6" s="117"/>
      <c r="C6" s="2"/>
      <c r="D6" s="3"/>
      <c r="E6" s="50">
        <f>SUBTOTAL(9,E4:E5)</f>
        <v>970</v>
      </c>
      <c r="F6" s="98"/>
      <c r="G6" s="104">
        <f>F4-E6</f>
        <v>-142.66137771392755</v>
      </c>
      <c r="H6" s="70" t="s">
        <v>9</v>
      </c>
    </row>
    <row r="7" spans="1:8" ht="21" x14ac:dyDescent="0.35">
      <c r="B7" s="117"/>
      <c r="C7" s="2" t="s">
        <v>196</v>
      </c>
      <c r="D7" s="3"/>
      <c r="E7" s="54"/>
      <c r="F7" s="98"/>
      <c r="G7" s="115"/>
      <c r="H7" s="116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93" t="e">
        <f t="shared" si="0"/>
        <v>#DIV/0!</v>
      </c>
      <c r="G25" s="94" t="e">
        <f t="shared" si="1"/>
        <v>#DIV/0!</v>
      </c>
      <c r="H25" s="95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86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>
        <v>269</v>
      </c>
      <c r="E60" s="36">
        <v>28280</v>
      </c>
      <c r="F60" s="93">
        <f t="shared" si="0"/>
        <v>119.32489451476793</v>
      </c>
      <c r="G60" s="86">
        <f>E60/C60</f>
        <v>120.34042553191489</v>
      </c>
      <c r="H60" s="95">
        <f t="shared" si="2"/>
        <v>105.13011152416357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0</v>
      </c>
      <c r="F61" s="93">
        <f t="shared" si="0"/>
        <v>0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0"/>
        <v>#VALUE!</v>
      </c>
      <c r="G62" s="94">
        <f>E62/C62</f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03">
        <v>150</v>
      </c>
      <c r="E73" s="22">
        <v>0</v>
      </c>
      <c r="F73" s="93" t="e">
        <f t="shared" si="0"/>
        <v>#VALUE!</v>
      </c>
      <c r="G73" s="94" t="e">
        <f t="shared" si="1"/>
        <v>#DIV/0!</v>
      </c>
      <c r="H73" s="88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86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97">
        <v>1500</v>
      </c>
      <c r="C93" s="73" t="s">
        <v>24</v>
      </c>
      <c r="D93" s="13" t="s">
        <v>24</v>
      </c>
      <c r="E93" s="36"/>
      <c r="F93" s="87">
        <f>E93/B93</f>
        <v>0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180000</v>
      </c>
      <c r="F96" s="87">
        <f t="shared" si="3"/>
        <v>72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6" t="s">
        <v>24</v>
      </c>
      <c r="C97" s="72">
        <v>154</v>
      </c>
      <c r="D97" s="10" t="s">
        <v>24</v>
      </c>
      <c r="F97" s="7" t="e">
        <f t="shared" si="3"/>
        <v>#VALUE!</v>
      </c>
      <c r="G97" s="74">
        <f t="shared" si="4"/>
        <v>0</v>
      </c>
      <c r="H97" s="12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x14ac:dyDescent="0.3">
      <c r="A105" s="63" t="s">
        <v>113</v>
      </c>
      <c r="B105" s="7"/>
      <c r="C105" s="74"/>
      <c r="D105" s="12">
        <v>156</v>
      </c>
      <c r="E105" s="22">
        <v>0</v>
      </c>
      <c r="F105" s="93" t="e">
        <f t="shared" si="3"/>
        <v>#DIV/0!</v>
      </c>
      <c r="G105" s="94" t="e">
        <f t="shared" si="4"/>
        <v>#DIV/0!</v>
      </c>
      <c r="H105" s="88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105">
        <v>400</v>
      </c>
      <c r="C110" s="74">
        <v>600</v>
      </c>
      <c r="D110" s="35"/>
      <c r="E110" s="36"/>
      <c r="F110" s="87">
        <f t="shared" si="3"/>
        <v>0</v>
      </c>
      <c r="G110" s="94">
        <f t="shared" si="4"/>
        <v>0</v>
      </c>
      <c r="H110" s="95" t="e">
        <f t="shared" si="5"/>
        <v>#DIV/0!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0</v>
      </c>
      <c r="F121" s="93" t="e">
        <f t="shared" si="3"/>
        <v>#VALUE!</v>
      </c>
      <c r="G121" s="94" t="e">
        <f t="shared" si="4"/>
        <v>#VALUE!</v>
      </c>
      <c r="H121" s="88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93" t="e">
        <f t="shared" si="3"/>
        <v>#VALUE!</v>
      </c>
      <c r="G124" s="94" t="e">
        <f t="shared" si="4"/>
        <v>#VALUE!</v>
      </c>
      <c r="H124" s="95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2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 t="s">
        <v>24</v>
      </c>
      <c r="C145" s="74" t="s">
        <v>24</v>
      </c>
      <c r="D145" s="12">
        <v>161</v>
      </c>
      <c r="E145" s="36"/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>
        <v>72216</v>
      </c>
      <c r="F146" s="93" t="e">
        <f t="shared" si="6"/>
        <v>#VALUE!</v>
      </c>
      <c r="G146" s="94" t="e">
        <f t="shared" si="7"/>
        <v>#VALUE!</v>
      </c>
      <c r="H146" s="88">
        <f t="shared" si="8"/>
        <v>448.54658385093165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159</v>
      </c>
      <c r="B150" s="7">
        <v>781</v>
      </c>
      <c r="C150" s="74" t="s">
        <v>24</v>
      </c>
      <c r="D150" s="12">
        <v>135</v>
      </c>
      <c r="E150" s="36"/>
      <c r="F150" s="93">
        <f t="shared" si="6"/>
        <v>0</v>
      </c>
      <c r="G150" s="94" t="e">
        <f t="shared" si="7"/>
        <v>#VALUE!</v>
      </c>
      <c r="H150" s="95">
        <f t="shared" si="8"/>
        <v>0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x14ac:dyDescent="0.3">
      <c r="A156" s="63" t="s">
        <v>165</v>
      </c>
      <c r="B156" s="7" t="s">
        <v>24</v>
      </c>
      <c r="C156" s="74" t="s">
        <v>24</v>
      </c>
      <c r="D156" s="12">
        <v>155</v>
      </c>
      <c r="E156" s="22">
        <v>24684</v>
      </c>
      <c r="F156" s="93" t="e">
        <f t="shared" si="6"/>
        <v>#VALUE!</v>
      </c>
      <c r="G156" s="94" t="e">
        <f t="shared" si="7"/>
        <v>#VALUE!</v>
      </c>
      <c r="H156" s="88">
        <f t="shared" si="8"/>
        <v>159.2516129032258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x14ac:dyDescent="0.3">
      <c r="A159" s="63" t="s">
        <v>168</v>
      </c>
      <c r="B159" s="7" t="s">
        <v>24</v>
      </c>
      <c r="C159" s="74" t="s">
        <v>24</v>
      </c>
      <c r="D159" s="12">
        <v>105</v>
      </c>
      <c r="E159" s="22">
        <v>2856</v>
      </c>
      <c r="F159" s="93" t="e">
        <f t="shared" si="6"/>
        <v>#VALUE!</v>
      </c>
      <c r="G159" s="94" t="e">
        <f t="shared" si="7"/>
        <v>#VALUE!</v>
      </c>
      <c r="H159" s="88">
        <f t="shared" si="8"/>
        <v>27.2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>
        <v>0</v>
      </c>
      <c r="F169" s="7" t="e">
        <f t="shared" si="6"/>
        <v>#VALUE!</v>
      </c>
      <c r="G169" s="86">
        <f t="shared" si="7"/>
        <v>0</v>
      </c>
      <c r="H169" s="12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</sheetData>
  <autoFilter ref="A10:H182" xr:uid="{8FB5E5C6-4CBD-465A-86B6-71AD77822812}">
    <filterColumn colId="0">
      <filters>
        <filter val="H-C4-1"/>
        <filter val="H-CR-436-36"/>
        <filter val="H-CR-436-37"/>
        <filter val="H-HCB-206N-96"/>
        <filter val="H-M-3 ( Maq)"/>
        <filter val="H-MB-2"/>
        <filter val="H-MB-506N-A"/>
        <filter val="H-ML-7-5"/>
        <filter val="H-ML-8-94"/>
        <filter val="H-ML-9-5"/>
        <filter val="L-C-6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602F-D308-4FA1-8625-2C94D1093555}">
  <sheetPr filterMode="1"/>
  <dimension ref="A1:M182"/>
  <sheetViews>
    <sheetView topLeftCell="A4" zoomScale="115" zoomScaleNormal="115" workbookViewId="0">
      <selection activeCell="L96" sqref="L9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  <col min="9" max="9" width="13" customWidth="1"/>
    <col min="10" max="10" width="11.7109375" customWidth="1"/>
    <col min="11" max="11" width="15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3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3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  <c r="I2" s="110"/>
      <c r="J2" s="108"/>
      <c r="K2" s="108"/>
      <c r="L2" s="107"/>
      <c r="M2" s="107"/>
    </row>
    <row r="3" spans="1:13" ht="31.5" customHeight="1" x14ac:dyDescent="0.25">
      <c r="A3" s="181"/>
      <c r="B3" s="181"/>
      <c r="C3" s="181"/>
      <c r="D3" s="182"/>
      <c r="E3" s="182"/>
      <c r="F3" s="178"/>
      <c r="G3" s="179"/>
      <c r="H3" s="180"/>
      <c r="I3" s="109" t="s">
        <v>197</v>
      </c>
      <c r="J3" s="108" t="s">
        <v>198</v>
      </c>
      <c r="K3" s="108" t="s">
        <v>4</v>
      </c>
      <c r="L3" s="108" t="s">
        <v>199</v>
      </c>
      <c r="M3" s="108" t="s">
        <v>200</v>
      </c>
    </row>
    <row r="4" spans="1:13" ht="21" x14ac:dyDescent="0.3">
      <c r="A4" s="82">
        <v>1</v>
      </c>
      <c r="B4" s="71" t="s">
        <v>193</v>
      </c>
      <c r="C4" s="71" t="s">
        <v>7</v>
      </c>
      <c r="D4" s="65">
        <v>4</v>
      </c>
      <c r="E4" s="66">
        <f>B4*C4*D4</f>
        <v>544</v>
      </c>
      <c r="F4" s="165">
        <f>SUBTOTAL(9,G28:G90,F93:F110,H114:H156)</f>
        <v>781.3452265671682</v>
      </c>
      <c r="G4" s="166"/>
      <c r="H4" s="167"/>
      <c r="I4" s="108">
        <v>0</v>
      </c>
      <c r="J4" s="108">
        <v>8.5</v>
      </c>
      <c r="K4" s="108">
        <v>5</v>
      </c>
      <c r="L4" s="108">
        <f>I4*J4*K4</f>
        <v>0</v>
      </c>
      <c r="M4" s="183">
        <f>L6/2</f>
        <v>0</v>
      </c>
    </row>
    <row r="5" spans="1:13" ht="21" x14ac:dyDescent="0.35">
      <c r="A5" s="83">
        <v>2</v>
      </c>
      <c r="B5" s="67">
        <v>13</v>
      </c>
      <c r="C5" s="67">
        <v>7.5</v>
      </c>
      <c r="D5" s="68">
        <v>4</v>
      </c>
      <c r="E5" s="69">
        <f>B5*C5*D5</f>
        <v>390</v>
      </c>
      <c r="I5" s="108">
        <v>0</v>
      </c>
      <c r="J5" s="108">
        <v>7.5</v>
      </c>
      <c r="K5" s="108">
        <v>5</v>
      </c>
      <c r="L5" s="108">
        <f>I5*J5*K5</f>
        <v>0</v>
      </c>
      <c r="M5" s="183"/>
    </row>
    <row r="6" spans="1:13" ht="21" x14ac:dyDescent="0.35">
      <c r="C6" s="2"/>
      <c r="D6" s="3"/>
      <c r="E6" s="50">
        <f>SUBTOTAL(9,E4:E5)</f>
        <v>934</v>
      </c>
      <c r="F6" s="98"/>
      <c r="G6" s="104">
        <f>F4-E6</f>
        <v>-152.6547734328318</v>
      </c>
      <c r="H6" s="70" t="s">
        <v>9</v>
      </c>
      <c r="I6" s="108"/>
      <c r="J6" s="108"/>
      <c r="K6" s="108"/>
      <c r="L6" s="108">
        <f>SUBTOTAL(9,L4:L5)</f>
        <v>0</v>
      </c>
      <c r="M6" s="183"/>
    </row>
    <row r="7" spans="1:13" ht="21" x14ac:dyDescent="0.35">
      <c r="C7" s="2" t="s">
        <v>201</v>
      </c>
      <c r="D7" s="3" t="s">
        <v>202</v>
      </c>
      <c r="E7" s="54">
        <f>E6-D7</f>
        <v>942.5</v>
      </c>
      <c r="F7" s="98"/>
      <c r="G7" s="115"/>
      <c r="H7" s="116"/>
      <c r="I7" s="108"/>
      <c r="J7" s="108"/>
      <c r="K7" s="108"/>
      <c r="L7" s="108"/>
      <c r="M7" s="108"/>
    </row>
    <row r="8" spans="1:13" ht="21" x14ac:dyDescent="0.35">
      <c r="C8" s="2"/>
      <c r="D8" s="2"/>
      <c r="E8" s="54"/>
      <c r="F8" s="98"/>
      <c r="G8" s="99"/>
    </row>
    <row r="9" spans="1:13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3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3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3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3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3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3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3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93" t="e">
        <f t="shared" si="0"/>
        <v>#DIV/0!</v>
      </c>
      <c r="G25" s="94" t="e">
        <f t="shared" si="1"/>
        <v>#DIV/0!</v>
      </c>
      <c r="H25" s="95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>
        <v>2020</v>
      </c>
      <c r="F28" s="7" t="e">
        <f t="shared" si="0"/>
        <v>#VALUE!</v>
      </c>
      <c r="G28" s="86">
        <f t="shared" si="1"/>
        <v>7.4264705882352944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1515</v>
      </c>
      <c r="F30" s="7" t="e">
        <f t="shared" si="0"/>
        <v>#VALUE!</v>
      </c>
      <c r="G30" s="86">
        <f t="shared" si="1"/>
        <v>4.6759259259259256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10100</v>
      </c>
      <c r="F33" s="93">
        <f t="shared" si="0"/>
        <v>34.237288135593218</v>
      </c>
      <c r="G33" s="86">
        <f t="shared" si="1"/>
        <v>30.699088145896656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7" t="e">
        <f t="shared" si="0"/>
        <v>#DIV/0!</v>
      </c>
      <c r="G39" s="74">
        <f t="shared" si="1"/>
        <v>0</v>
      </c>
      <c r="H39" s="12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 t="s">
        <v>18</v>
      </c>
      <c r="F47" s="7" t="e">
        <f t="shared" si="0"/>
        <v>#VALUE!</v>
      </c>
      <c r="G47" s="74" t="e">
        <f t="shared" si="1"/>
        <v>#VALUE!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1212</v>
      </c>
      <c r="F52" s="93" t="e">
        <f t="shared" si="0"/>
        <v>#VALUE!</v>
      </c>
      <c r="G52" s="86">
        <f t="shared" si="1"/>
        <v>8.535211267605634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>
        <v>269</v>
      </c>
      <c r="E60" s="36">
        <v>50500</v>
      </c>
      <c r="F60" s="93">
        <f t="shared" si="0"/>
        <v>213.08016877637129</v>
      </c>
      <c r="G60" s="86">
        <f>E60/C60</f>
        <v>214.89361702127658</v>
      </c>
      <c r="H60" s="95">
        <f t="shared" si="2"/>
        <v>187.73234200743494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50500</v>
      </c>
      <c r="F61" s="7">
        <f t="shared" si="0"/>
        <v>228.50678733031674</v>
      </c>
      <c r="G61" s="86">
        <f t="shared" si="1"/>
        <v>216.73819742489272</v>
      </c>
      <c r="H61" s="12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0"/>
        <v>#VALUE!</v>
      </c>
      <c r="G62" s="94">
        <f>E62/C62</f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6">
        <v>1300</v>
      </c>
      <c r="C64" s="72">
        <v>245</v>
      </c>
      <c r="D64" s="10" t="s">
        <v>24</v>
      </c>
      <c r="E64" s="22">
        <v>5454</v>
      </c>
      <c r="F64" s="7">
        <f t="shared" si="0"/>
        <v>4.195384615384615</v>
      </c>
      <c r="G64" s="86">
        <f t="shared" si="1"/>
        <v>22.261224489795918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20200</v>
      </c>
      <c r="F90" s="93">
        <f t="shared" si="3"/>
        <v>78.90625</v>
      </c>
      <c r="G90" s="86">
        <f t="shared" si="4"/>
        <v>88.209606986899558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97">
        <v>1500</v>
      </c>
      <c r="C93" s="73" t="s">
        <v>24</v>
      </c>
      <c r="D93" s="13" t="s">
        <v>24</v>
      </c>
      <c r="E93" s="36">
        <v>30300</v>
      </c>
      <c r="F93" s="87">
        <f>E93/B93</f>
        <v>20.2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101000</v>
      </c>
      <c r="F96" s="87">
        <f t="shared" si="3"/>
        <v>40.4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6" t="s">
        <v>24</v>
      </c>
      <c r="C97" s="72">
        <v>154</v>
      </c>
      <c r="D97" s="10" t="s">
        <v>24</v>
      </c>
      <c r="F97" s="7" t="e">
        <f t="shared" si="3"/>
        <v>#VALUE!</v>
      </c>
      <c r="G97" s="74">
        <f t="shared" si="4"/>
        <v>0</v>
      </c>
      <c r="H97" s="12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7" t="e">
        <f t="shared" si="3"/>
        <v>#DIV/0!</v>
      </c>
      <c r="G105" s="74" t="e">
        <f t="shared" si="4"/>
        <v>#DIV/0!</v>
      </c>
      <c r="H105" s="12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x14ac:dyDescent="0.3">
      <c r="A110" s="63" t="s">
        <v>118</v>
      </c>
      <c r="B110" s="105">
        <v>400</v>
      </c>
      <c r="C110" s="74">
        <v>600</v>
      </c>
      <c r="D110" s="35">
        <v>180</v>
      </c>
      <c r="E110" s="36">
        <v>25500</v>
      </c>
      <c r="F110" s="87">
        <f t="shared" si="3"/>
        <v>63.75</v>
      </c>
      <c r="G110" s="94">
        <f t="shared" si="4"/>
        <v>42.5</v>
      </c>
      <c r="H110" s="95">
        <f t="shared" si="5"/>
        <v>141.66666666666666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>
        <v>1020</v>
      </c>
      <c r="F114" s="7" t="e">
        <f t="shared" si="3"/>
        <v>#VALUE!</v>
      </c>
      <c r="G114" s="74" t="e">
        <f t="shared" si="4"/>
        <v>#VALUE!</v>
      </c>
      <c r="H114" s="88">
        <f t="shared" si="5"/>
        <v>7.7862595419847329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x14ac:dyDescent="0.3">
      <c r="A120" s="63" t="s">
        <v>129</v>
      </c>
      <c r="B120" s="7" t="s">
        <v>24</v>
      </c>
      <c r="C120" s="74" t="s">
        <v>24</v>
      </c>
      <c r="D120" s="12">
        <v>118</v>
      </c>
      <c r="E120" s="22">
        <v>918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7.7796610169491522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1"/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93" t="e">
        <f t="shared" si="3"/>
        <v>#VALUE!</v>
      </c>
      <c r="G124" s="94" t="e">
        <f t="shared" si="4"/>
        <v>#VALUE!</v>
      </c>
      <c r="H124" s="95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2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 t="s">
        <v>24</v>
      </c>
      <c r="C145" s="74" t="s">
        <v>24</v>
      </c>
      <c r="D145" s="12">
        <v>161</v>
      </c>
      <c r="E145" s="36"/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1"/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159</v>
      </c>
      <c r="B150" s="7">
        <v>781</v>
      </c>
      <c r="C150" s="74" t="s">
        <v>24</v>
      </c>
      <c r="D150" s="12">
        <v>135</v>
      </c>
      <c r="E150" s="36"/>
      <c r="F150" s="93">
        <f t="shared" si="6"/>
        <v>0</v>
      </c>
      <c r="G150" s="94" t="e">
        <f t="shared" si="7"/>
        <v>#VALUE!</v>
      </c>
      <c r="H150" s="95">
        <f t="shared" si="8"/>
        <v>0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1326</v>
      </c>
      <c r="F152" s="7" t="e">
        <f t="shared" si="6"/>
        <v>#VALUE!</v>
      </c>
      <c r="G152" s="74" t="e">
        <f t="shared" si="7"/>
        <v>#VALUE!</v>
      </c>
      <c r="H152" s="88">
        <f t="shared" si="8"/>
        <v>9.8222222222222229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x14ac:dyDescent="0.3">
      <c r="A156" s="63" t="s">
        <v>165</v>
      </c>
      <c r="B156" s="7" t="s">
        <v>24</v>
      </c>
      <c r="C156" s="74" t="s">
        <v>24</v>
      </c>
      <c r="D156" s="12">
        <v>155</v>
      </c>
      <c r="E156" s="22">
        <v>5916</v>
      </c>
      <c r="F156" s="7" t="e">
        <f t="shared" si="6"/>
        <v>#VALUE!</v>
      </c>
      <c r="G156" s="74" t="e">
        <f t="shared" si="7"/>
        <v>#VALUE!</v>
      </c>
      <c r="H156" s="88">
        <f t="shared" si="8"/>
        <v>38.167741935483868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7" t="e">
        <f t="shared" si="6"/>
        <v>#VALUE!</v>
      </c>
      <c r="G159" s="7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</sheetData>
  <autoFilter ref="A10:H182" xr:uid="{8FB5E5C6-4CBD-465A-86B6-71AD77822812}">
    <filterColumn colId="0">
      <filters>
        <filter val="H-C-075"/>
        <filter val="H-C-11"/>
        <filter val="H-C-22"/>
        <filter val="H-C-6"/>
        <filter val="H-CR-436-36"/>
        <filter val="H-CR-436-37"/>
        <filter val="H-HC-2"/>
        <filter val="H-M-1"/>
        <filter val="H-M-2 MAQ"/>
        <filter val="H-M-3 ( Maq)"/>
        <filter val="H-MB-301N"/>
        <filter val="H-MB-306T"/>
        <filter val="H-MB-501T"/>
        <filter val="H-ML-8-5"/>
        <filter val="H-ML-8-94"/>
      </filters>
    </filterColumn>
  </autoFilter>
  <mergeCells count="11">
    <mergeCell ref="F4:H4"/>
    <mergeCell ref="M4:M6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061E-6870-4308-AC5A-13AB3A900267}">
  <sheetPr filterMode="1"/>
  <dimension ref="A1:M181"/>
  <sheetViews>
    <sheetView zoomScaleNormal="100" workbookViewId="0">
      <selection activeCell="M4" sqref="M4:M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  <col min="9" max="9" width="13" customWidth="1"/>
    <col min="10" max="10" width="11.7109375" customWidth="1"/>
    <col min="11" max="11" width="15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3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3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  <c r="I2" s="110"/>
      <c r="J2" s="108"/>
      <c r="K2" s="108"/>
      <c r="L2" s="107"/>
      <c r="M2" s="107"/>
    </row>
    <row r="3" spans="1:13" ht="31.5" customHeight="1" x14ac:dyDescent="0.25">
      <c r="A3" s="181"/>
      <c r="B3" s="181"/>
      <c r="C3" s="181"/>
      <c r="D3" s="182"/>
      <c r="E3" s="182"/>
      <c r="F3" s="178"/>
      <c r="G3" s="179"/>
      <c r="H3" s="180"/>
      <c r="I3" s="109" t="s">
        <v>197</v>
      </c>
      <c r="J3" s="108" t="s">
        <v>198</v>
      </c>
      <c r="K3" s="108" t="s">
        <v>4</v>
      </c>
      <c r="L3" s="108" t="s">
        <v>199</v>
      </c>
      <c r="M3" s="108" t="s">
        <v>200</v>
      </c>
    </row>
    <row r="4" spans="1:13" ht="21" x14ac:dyDescent="0.3">
      <c r="A4" s="82">
        <v>1</v>
      </c>
      <c r="B4" s="71" t="s">
        <v>195</v>
      </c>
      <c r="C4" s="71" t="s">
        <v>7</v>
      </c>
      <c r="D4" s="65">
        <v>5</v>
      </c>
      <c r="E4" s="66">
        <f>B4*C4*D4</f>
        <v>595</v>
      </c>
      <c r="F4" s="165">
        <f>SUBTOTAL(9,H21:H24,G32,G51:G61,H72,F92,G97,H107:H130,G138,G166)</f>
        <v>1236.3020698562168</v>
      </c>
      <c r="G4" s="166"/>
      <c r="H4" s="167"/>
      <c r="I4" s="108">
        <v>3</v>
      </c>
      <c r="J4" s="108">
        <v>8.5</v>
      </c>
      <c r="K4" s="108">
        <v>5</v>
      </c>
      <c r="L4" s="108">
        <f>I4*J4*K4</f>
        <v>127.5</v>
      </c>
      <c r="M4" s="183">
        <f>L6/2</f>
        <v>157.5</v>
      </c>
    </row>
    <row r="5" spans="1:13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  <c r="I5" s="108">
        <v>5</v>
      </c>
      <c r="J5" s="108">
        <v>7.5</v>
      </c>
      <c r="K5" s="108">
        <v>5</v>
      </c>
      <c r="L5" s="108">
        <f>I5*J5*K5</f>
        <v>187.5</v>
      </c>
      <c r="M5" s="183"/>
    </row>
    <row r="6" spans="1:13" ht="21" x14ac:dyDescent="0.35">
      <c r="C6" s="2"/>
      <c r="D6" s="3"/>
      <c r="E6" s="50">
        <f>SUM(E4:E5,M4)</f>
        <v>1052.5</v>
      </c>
      <c r="F6" s="98"/>
      <c r="G6" s="104">
        <f>F4-E6</f>
        <v>183.8020698562168</v>
      </c>
      <c r="H6" s="70" t="s">
        <v>9</v>
      </c>
      <c r="I6" s="108"/>
      <c r="J6" s="108"/>
      <c r="K6" s="108"/>
      <c r="L6" s="108">
        <f>SUBTOTAL(9,L4:L5)</f>
        <v>315</v>
      </c>
      <c r="M6" s="183"/>
    </row>
    <row r="7" spans="1:13" ht="21" x14ac:dyDescent="0.35">
      <c r="C7" s="2"/>
      <c r="D7" s="2"/>
      <c r="E7" s="54"/>
      <c r="F7" s="98"/>
      <c r="G7" s="99"/>
    </row>
    <row r="8" spans="1:13" ht="29.25" customHeight="1" x14ac:dyDescent="0.25">
      <c r="A8" s="81" t="s">
        <v>10</v>
      </c>
      <c r="B8" s="168" t="s">
        <v>11</v>
      </c>
      <c r="C8" s="168"/>
      <c r="D8" s="168"/>
      <c r="E8" s="57" t="s">
        <v>12</v>
      </c>
      <c r="F8" s="168" t="s">
        <v>13</v>
      </c>
      <c r="G8" s="168"/>
      <c r="H8" s="168"/>
    </row>
    <row r="9" spans="1:13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13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E10" s="36"/>
      <c r="F10" s="93" t="e">
        <f t="shared" ref="F10:F73" si="0">E10/B10</f>
        <v>#VALUE!</v>
      </c>
      <c r="G10" s="94">
        <f t="shared" ref="G10:G73" si="1">E10/C10</f>
        <v>0</v>
      </c>
      <c r="H10" s="95" t="e">
        <f t="shared" ref="H10:H73" si="2">E10/D10</f>
        <v>#VALUE!</v>
      </c>
    </row>
    <row r="11" spans="1:13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7" t="e">
        <f t="shared" si="0"/>
        <v>#VALUE!</v>
      </c>
      <c r="G11" s="74">
        <f t="shared" si="1"/>
        <v>0</v>
      </c>
      <c r="H11" s="12" t="e">
        <f t="shared" si="2"/>
        <v>#VALUE!</v>
      </c>
    </row>
    <row r="12" spans="1:13" hidden="1" x14ac:dyDescent="0.3">
      <c r="A12" s="77" t="s">
        <v>20</v>
      </c>
      <c r="B12" s="6"/>
      <c r="C12" s="72">
        <v>184</v>
      </c>
      <c r="D12" s="10"/>
      <c r="F12" s="7" t="e">
        <f t="shared" si="0"/>
        <v>#DIV/0!</v>
      </c>
      <c r="G12" s="74">
        <f t="shared" si="1"/>
        <v>0</v>
      </c>
      <c r="H12" s="12" t="e">
        <f t="shared" si="2"/>
        <v>#DIV/0!</v>
      </c>
    </row>
    <row r="13" spans="1:13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7" t="e">
        <f t="shared" si="0"/>
        <v>#VALUE!</v>
      </c>
      <c r="G13" s="74">
        <f t="shared" si="1"/>
        <v>0</v>
      </c>
      <c r="H13" s="12" t="e">
        <f t="shared" si="2"/>
        <v>#VALUE!</v>
      </c>
    </row>
    <row r="14" spans="1:13" hidden="1" x14ac:dyDescent="0.3">
      <c r="A14" s="77" t="s">
        <v>22</v>
      </c>
      <c r="B14" s="6">
        <v>112</v>
      </c>
      <c r="C14" s="72">
        <v>115</v>
      </c>
      <c r="D14" s="11"/>
      <c r="F14" s="7">
        <f t="shared" si="0"/>
        <v>0</v>
      </c>
      <c r="G14" s="74">
        <f t="shared" si="1"/>
        <v>0</v>
      </c>
      <c r="H14" s="12" t="e">
        <f t="shared" si="2"/>
        <v>#DIV/0!</v>
      </c>
    </row>
    <row r="15" spans="1:13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7">
        <f t="shared" si="0"/>
        <v>0</v>
      </c>
      <c r="G15" s="74">
        <f t="shared" si="1"/>
        <v>0</v>
      </c>
      <c r="H15" s="12" t="e">
        <f t="shared" si="2"/>
        <v>#VALUE!</v>
      </c>
    </row>
    <row r="16" spans="1:13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7" t="e">
        <f t="shared" si="0"/>
        <v>#VALUE!</v>
      </c>
      <c r="G16" s="74" t="e">
        <f t="shared" si="1"/>
        <v>#VALUE!</v>
      </c>
      <c r="H16" s="12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7" t="e">
        <f t="shared" si="0"/>
        <v>#DIV/0!</v>
      </c>
      <c r="G17" s="74" t="e">
        <f t="shared" si="1"/>
        <v>#VALUE!</v>
      </c>
      <c r="H17" s="12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7" t="e">
        <f t="shared" si="0"/>
        <v>#VALUE!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x14ac:dyDescent="0.3">
      <c r="A21" s="77" t="s">
        <v>31</v>
      </c>
      <c r="B21" s="6" t="s">
        <v>24</v>
      </c>
      <c r="C21" s="72" t="s">
        <v>24</v>
      </c>
      <c r="D21" s="10">
        <v>124</v>
      </c>
      <c r="E21" s="22">
        <v>3060</v>
      </c>
      <c r="F21" s="93" t="e">
        <f t="shared" si="0"/>
        <v>#VALUE!</v>
      </c>
      <c r="G21" s="94" t="e">
        <f t="shared" si="1"/>
        <v>#VALUE!</v>
      </c>
      <c r="H21" s="88">
        <f t="shared" si="2"/>
        <v>24.677419354838708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7" t="e">
        <f t="shared" si="0"/>
        <v>#VALUE!</v>
      </c>
      <c r="G23" s="74" t="e">
        <f t="shared" si="1"/>
        <v>#VALUE!</v>
      </c>
      <c r="H23" s="12">
        <f t="shared" si="2"/>
        <v>0</v>
      </c>
    </row>
    <row r="24" spans="1:8" x14ac:dyDescent="0.3">
      <c r="A24" s="77" t="s">
        <v>34</v>
      </c>
      <c r="B24" s="6"/>
      <c r="C24" s="72"/>
      <c r="D24" s="10">
        <v>113</v>
      </c>
      <c r="E24" s="22">
        <v>17850</v>
      </c>
      <c r="F24" s="93" t="e">
        <f t="shared" si="0"/>
        <v>#DIV/0!</v>
      </c>
      <c r="G24" s="94" t="e">
        <f t="shared" si="1"/>
        <v>#DIV/0!</v>
      </c>
      <c r="H24" s="88">
        <f t="shared" si="2"/>
        <v>157.9646017699115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7" t="e">
        <f t="shared" si="0"/>
        <v>#VALUE!</v>
      </c>
      <c r="G25" s="74" t="e">
        <f t="shared" si="1"/>
        <v>#VALUE!</v>
      </c>
      <c r="H25" s="12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93" t="e">
        <f t="shared" si="0"/>
        <v>#VALUE!</v>
      </c>
      <c r="G26" s="94" t="e">
        <f t="shared" si="1"/>
        <v>#VALUE!</v>
      </c>
      <c r="H26" s="95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7" t="e">
        <f t="shared" si="0"/>
        <v>#VALUE!</v>
      </c>
      <c r="G27" s="74">
        <f t="shared" si="1"/>
        <v>0</v>
      </c>
      <c r="H27" s="12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7">
        <f t="shared" si="0"/>
        <v>0</v>
      </c>
      <c r="G28" s="74">
        <f t="shared" si="1"/>
        <v>0</v>
      </c>
      <c r="H28" s="12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7" t="e">
        <f t="shared" si="0"/>
        <v>#VALUE!</v>
      </c>
      <c r="G29" s="74">
        <f t="shared" si="1"/>
        <v>0</v>
      </c>
      <c r="H29" s="12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7">
        <f t="shared" si="0"/>
        <v>0</v>
      </c>
      <c r="G30" s="74">
        <f t="shared" si="1"/>
        <v>0</v>
      </c>
      <c r="H30" s="12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7">
        <f t="shared" si="0"/>
        <v>0</v>
      </c>
      <c r="G31" s="74">
        <f t="shared" si="1"/>
        <v>0</v>
      </c>
      <c r="H31" s="12">
        <f t="shared" si="2"/>
        <v>0</v>
      </c>
    </row>
    <row r="32" spans="1:8" x14ac:dyDescent="0.3">
      <c r="A32" s="77" t="s">
        <v>42</v>
      </c>
      <c r="B32" s="6">
        <v>295</v>
      </c>
      <c r="C32" s="72">
        <v>329</v>
      </c>
      <c r="D32" s="10" t="s">
        <v>24</v>
      </c>
      <c r="E32" s="31">
        <v>20200</v>
      </c>
      <c r="F32" s="7">
        <f t="shared" si="0"/>
        <v>68.474576271186436</v>
      </c>
      <c r="G32" s="86">
        <f t="shared" si="1"/>
        <v>61.398176291793312</v>
      </c>
      <c r="H32" s="12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7">
        <f t="shared" si="0"/>
        <v>0</v>
      </c>
      <c r="G33" s="74">
        <f t="shared" si="1"/>
        <v>0</v>
      </c>
      <c r="H33" s="12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7" t="e">
        <f t="shared" si="0"/>
        <v>#VALUE!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7">
        <f t="shared" si="0"/>
        <v>0</v>
      </c>
      <c r="G35" s="74">
        <f t="shared" si="1"/>
        <v>0</v>
      </c>
      <c r="H35" s="12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7" t="e">
        <f t="shared" si="0"/>
        <v>#VALUE!</v>
      </c>
      <c r="G36" s="74">
        <f t="shared" si="1"/>
        <v>0</v>
      </c>
      <c r="H36" s="12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7">
        <f t="shared" si="0"/>
        <v>0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7" t="e">
        <f t="shared" si="0"/>
        <v>#DIV/0!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49</v>
      </c>
      <c r="B39" s="6">
        <v>203</v>
      </c>
      <c r="C39" s="72">
        <v>200</v>
      </c>
      <c r="D39" s="10">
        <v>184</v>
      </c>
      <c r="F39" s="93">
        <f t="shared" si="0"/>
        <v>0</v>
      </c>
      <c r="G39" s="94">
        <f t="shared" si="1"/>
        <v>0</v>
      </c>
      <c r="H39" s="95">
        <f t="shared" si="2"/>
        <v>0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7">
        <f t="shared" si="0"/>
        <v>0</v>
      </c>
      <c r="G40" s="74">
        <f t="shared" si="1"/>
        <v>0</v>
      </c>
      <c r="H40" s="12">
        <f t="shared" si="2"/>
        <v>0</v>
      </c>
    </row>
    <row r="41" spans="1:8" hidden="1" x14ac:dyDescent="0.3">
      <c r="A41" s="77" t="s">
        <v>51</v>
      </c>
      <c r="B41" s="6">
        <v>201</v>
      </c>
      <c r="C41" s="72">
        <v>202</v>
      </c>
      <c r="D41" s="10">
        <v>168</v>
      </c>
      <c r="E41" s="36"/>
      <c r="F41" s="93">
        <f t="shared" si="0"/>
        <v>0</v>
      </c>
      <c r="G41" s="94">
        <f t="shared" si="1"/>
        <v>0</v>
      </c>
      <c r="H41" s="95">
        <f t="shared" si="2"/>
        <v>0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7" t="e">
        <f t="shared" si="0"/>
        <v>#VALUE!</v>
      </c>
      <c r="G42" s="74">
        <f t="shared" si="1"/>
        <v>0</v>
      </c>
      <c r="H42" s="12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7" t="e">
        <f t="shared" si="0"/>
        <v>#VALUE!</v>
      </c>
      <c r="G44" s="74">
        <f t="shared" si="1"/>
        <v>0</v>
      </c>
      <c r="H44" s="12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7">
        <f t="shared" si="0"/>
        <v>0</v>
      </c>
      <c r="G45" s="74">
        <f t="shared" si="1"/>
        <v>0</v>
      </c>
      <c r="H45" s="12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7" t="e">
        <f t="shared" si="0"/>
        <v>#VALUE!</v>
      </c>
      <c r="G46" s="74" t="e">
        <f t="shared" si="1"/>
        <v>#VALUE!</v>
      </c>
      <c r="H46" s="12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7" t="e">
        <f t="shared" si="0"/>
        <v>#VALUE!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7">
        <f t="shared" si="0"/>
        <v>0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61</v>
      </c>
      <c r="B51" s="6" t="s">
        <v>24</v>
      </c>
      <c r="C51" s="72">
        <v>142</v>
      </c>
      <c r="D51" s="10" t="s">
        <v>24</v>
      </c>
      <c r="E51" s="22">
        <v>1212</v>
      </c>
      <c r="F51" s="93" t="e">
        <f t="shared" si="0"/>
        <v>#VALUE!</v>
      </c>
      <c r="G51" s="86">
        <f t="shared" si="1"/>
        <v>8.535211267605634</v>
      </c>
      <c r="H51" s="95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7">
        <f t="shared" si="0"/>
        <v>0</v>
      </c>
      <c r="G52" s="74">
        <f t="shared" si="1"/>
        <v>0</v>
      </c>
      <c r="H52" s="12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7" t="e">
        <f t="shared" si="0"/>
        <v>#VALUE!</v>
      </c>
      <c r="G53" s="74" t="e">
        <f t="shared" si="1"/>
        <v>#VALUE!</v>
      </c>
      <c r="H53" s="12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7" t="e">
        <f t="shared" si="0"/>
        <v>#VALUE!</v>
      </c>
      <c r="G55" s="74">
        <f t="shared" si="1"/>
        <v>0</v>
      </c>
      <c r="H55" s="12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93" t="e">
        <f t="shared" si="0"/>
        <v>#VALUE!</v>
      </c>
      <c r="G56" s="94">
        <f t="shared" si="1"/>
        <v>0</v>
      </c>
      <c r="H56" s="95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93" t="e">
        <f t="shared" si="0"/>
        <v>#VALUE!</v>
      </c>
      <c r="G57" s="94" t="e">
        <f t="shared" si="1"/>
        <v>#VALUE!</v>
      </c>
      <c r="H57" s="95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7" t="e">
        <f t="shared" si="0"/>
        <v>#VALUE!</v>
      </c>
      <c r="G58" s="74" t="e">
        <f t="shared" si="1"/>
        <v>#VALUE!</v>
      </c>
      <c r="H58" s="12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12">
        <v>269</v>
      </c>
      <c r="E59" s="36">
        <v>101000</v>
      </c>
      <c r="F59" s="93">
        <f t="shared" si="0"/>
        <v>426.16033755274259</v>
      </c>
      <c r="G59" s="86">
        <f>E59/C59</f>
        <v>429.78723404255317</v>
      </c>
      <c r="H59" s="95">
        <f t="shared" si="2"/>
        <v>375.46468401486987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7">
        <f t="shared" si="0"/>
        <v>0</v>
      </c>
      <c r="G60" s="74">
        <f t="shared" si="1"/>
        <v>0</v>
      </c>
      <c r="H60" s="12" t="e">
        <f t="shared" si="2"/>
        <v>#VALUE!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22220</v>
      </c>
      <c r="F61" s="93" t="e">
        <f t="shared" si="0"/>
        <v>#VALUE!</v>
      </c>
      <c r="G61" s="86">
        <f>E61/C61</f>
        <v>92.199170124481327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74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x14ac:dyDescent="0.3">
      <c r="A72" s="77" t="s">
        <v>81</v>
      </c>
      <c r="B72" s="6" t="s">
        <v>24</v>
      </c>
      <c r="C72" s="72"/>
      <c r="D72" s="103">
        <v>150</v>
      </c>
      <c r="E72" s="22">
        <v>2040</v>
      </c>
      <c r="F72" s="93" t="e">
        <f t="shared" si="0"/>
        <v>#VALUE!</v>
      </c>
      <c r="G72" s="94" t="e">
        <f t="shared" si="1"/>
        <v>#DIV/0!</v>
      </c>
      <c r="H72" s="88">
        <f t="shared" si="2"/>
        <v>13.6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ref="F74:F137" si="3">E74/B74</f>
        <v>#VALUE!</v>
      </c>
      <c r="G74" s="74" t="e">
        <f t="shared" ref="G74:G137" si="4">E74/C74</f>
        <v>#VALUE!</v>
      </c>
      <c r="H74" s="12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si="3"/>
        <v>#VALUE!</v>
      </c>
      <c r="G75" s="94" t="e">
        <f t="shared" si="4"/>
        <v>#VALUE!</v>
      </c>
      <c r="H75" s="95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/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97">
        <v>1500</v>
      </c>
      <c r="C92" s="73" t="s">
        <v>24</v>
      </c>
      <c r="D92" s="13" t="s">
        <v>24</v>
      </c>
      <c r="E92" s="36">
        <v>70700</v>
      </c>
      <c r="F92" s="87">
        <f>E92/B92</f>
        <v>47.133333333333333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40400</v>
      </c>
      <c r="F97" s="93">
        <f t="shared" si="3"/>
        <v>239.05325443786981</v>
      </c>
      <c r="G97" s="86">
        <f t="shared" si="4"/>
        <v>198.0392156862745</v>
      </c>
      <c r="H97" s="95">
        <f t="shared" si="5"/>
        <v>232.18390804597701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12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7" t="e">
        <f t="shared" si="3"/>
        <v>#DIV/0!</v>
      </c>
      <c r="G104" s="74" t="e">
        <f t="shared" si="4"/>
        <v>#DIV/0!</v>
      </c>
      <c r="H104" s="12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12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11220</v>
      </c>
      <c r="F107" s="93" t="e">
        <f t="shared" si="3"/>
        <v>#VALUE!</v>
      </c>
      <c r="G107" s="94" t="e">
        <f t="shared" si="4"/>
        <v>#VALUE!</v>
      </c>
      <c r="H107" s="88">
        <f t="shared" si="5"/>
        <v>79.574468085106389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105">
        <v>400</v>
      </c>
      <c r="C109" s="74">
        <v>600</v>
      </c>
      <c r="D109" s="35"/>
      <c r="E109" s="36"/>
      <c r="F109" s="93">
        <f t="shared" si="3"/>
        <v>0</v>
      </c>
      <c r="G109" s="94">
        <f t="shared" si="4"/>
        <v>0</v>
      </c>
      <c r="H109" s="95" t="e">
        <f t="shared" si="5"/>
        <v>#DIV/0!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/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300</v>
      </c>
      <c r="F119" s="7" t="e">
        <f t="shared" si="3"/>
        <v>#VALUE!</v>
      </c>
      <c r="G119" s="74" t="e">
        <f t="shared" si="4"/>
        <v>#VALUE!</v>
      </c>
      <c r="H119" s="88">
        <f t="shared" si="5"/>
        <v>2.5423728813559321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93" t="e">
        <f t="shared" si="3"/>
        <v>#VALUE!</v>
      </c>
      <c r="G123" s="94" t="e">
        <f t="shared" si="4"/>
        <v>#VALUE!</v>
      </c>
      <c r="H123" s="95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93" t="e">
        <f t="shared" si="3"/>
        <v>#VALUE!</v>
      </c>
      <c r="G126" s="94" t="e">
        <f t="shared" si="4"/>
        <v>#VALUE!</v>
      </c>
      <c r="H126" s="95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13260</v>
      </c>
      <c r="F130" s="93" t="e">
        <f t="shared" si="3"/>
        <v>#VALUE!</v>
      </c>
      <c r="G130" s="94" t="e">
        <f t="shared" si="4"/>
        <v>#VALUE!</v>
      </c>
      <c r="H130" s="88">
        <f t="shared" si="5"/>
        <v>96.086956521739125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/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x14ac:dyDescent="0.3">
      <c r="A138" s="63" t="s">
        <v>148</v>
      </c>
      <c r="B138" s="7">
        <v>781</v>
      </c>
      <c r="C138" s="74">
        <v>722</v>
      </c>
      <c r="D138" s="12"/>
      <c r="E138" s="36">
        <v>11220</v>
      </c>
      <c r="F138" s="93">
        <f t="shared" ref="F138:F181" si="6">E138/B138</f>
        <v>14.366197183098592</v>
      </c>
      <c r="G138" s="86">
        <f t="shared" ref="G138:G181" si="7">E138/C138</f>
        <v>15.54016620498615</v>
      </c>
      <c r="H138" s="95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si="6"/>
        <v>#VALUE!</v>
      </c>
      <c r="G139" s="74" t="e">
        <f t="shared" si="7"/>
        <v>#VALUE!</v>
      </c>
      <c r="H139" s="12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/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7" t="e">
        <f t="shared" si="6"/>
        <v>#VALUE!</v>
      </c>
      <c r="G145" s="74" t="e">
        <f t="shared" si="7"/>
        <v>#VALUE!</v>
      </c>
      <c r="H145" s="12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12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7" t="e">
        <f t="shared" si="6"/>
        <v>#VALUE!</v>
      </c>
      <c r="G157" s="74">
        <f t="shared" si="7"/>
        <v>0</v>
      </c>
      <c r="H157" s="12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7" t="e">
        <f t="shared" si="6"/>
        <v>#VALUE!</v>
      </c>
      <c r="G158" s="7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2020</v>
      </c>
      <c r="F166" s="7">
        <f t="shared" si="6"/>
        <v>8.8209606986899569</v>
      </c>
      <c r="G166" s="86">
        <f t="shared" si="7"/>
        <v>9.2237442922374431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7" t="e">
        <f t="shared" si="6"/>
        <v>#VALUE!</v>
      </c>
      <c r="G168" s="74">
        <f t="shared" si="7"/>
        <v>0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</sheetData>
  <autoFilter ref="A9:H181" xr:uid="{8FB5E5C6-4CBD-465A-86B6-71AD77822812}">
    <filterColumn colId="0">
      <filters>
        <filter val="H-BML-324-10"/>
        <filter val="H-BML-B324-10"/>
        <filter val="H-C-22"/>
        <filter val="H-C-6"/>
        <filter val="H-CR-436-36"/>
        <filter val="H-CR-436-38"/>
        <filter val="H-HCB-206N-96"/>
        <filter val="H-M-2 MAQ"/>
        <filter val="H-M-4"/>
        <filter val="H-MB-201T 10&quot;"/>
        <filter val="H-MB-501T"/>
        <filter val="H-ML-16"/>
        <filter val="H-ML-3  ( Maq)"/>
        <filter val="L-C-4"/>
      </filters>
    </filterColumn>
  </autoFilter>
  <mergeCells count="11">
    <mergeCell ref="F4:H4"/>
    <mergeCell ref="M4:M6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2C45-BD43-4746-9E16-90F407027023}">
  <sheetPr filterMode="1"/>
  <dimension ref="A1:M181"/>
  <sheetViews>
    <sheetView zoomScaleNormal="100" workbookViewId="0">
      <selection activeCell="E97" sqref="E9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  <col min="9" max="9" width="13" customWidth="1"/>
    <col min="10" max="10" width="11.7109375" customWidth="1"/>
    <col min="11" max="11" width="15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3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3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  <c r="I2" s="110"/>
      <c r="J2" s="108"/>
      <c r="K2" s="108"/>
      <c r="L2" s="107"/>
      <c r="M2" s="107"/>
    </row>
    <row r="3" spans="1:13" ht="31.5" customHeight="1" x14ac:dyDescent="0.25">
      <c r="A3" s="181"/>
      <c r="B3" s="181"/>
      <c r="C3" s="181"/>
      <c r="D3" s="182"/>
      <c r="E3" s="182"/>
      <c r="F3" s="178"/>
      <c r="G3" s="179"/>
      <c r="H3" s="180"/>
      <c r="I3" s="109" t="s">
        <v>197</v>
      </c>
      <c r="J3" s="108" t="s">
        <v>198</v>
      </c>
      <c r="K3" s="108" t="s">
        <v>4</v>
      </c>
      <c r="L3" s="108" t="s">
        <v>199</v>
      </c>
      <c r="M3" s="108" t="s">
        <v>200</v>
      </c>
    </row>
    <row r="4" spans="1:13" ht="21" x14ac:dyDescent="0.3">
      <c r="A4" s="82">
        <v>1</v>
      </c>
      <c r="B4" s="71" t="s">
        <v>193</v>
      </c>
      <c r="C4" s="71" t="s">
        <v>7</v>
      </c>
      <c r="D4" s="65">
        <v>5</v>
      </c>
      <c r="E4" s="66">
        <f>B4*C4*D4</f>
        <v>680</v>
      </c>
      <c r="F4" s="165">
        <f>SUBTOTAL(9,G51:G61,H73,F82,H83,G90,F95,H100,H114:H129,F138,H141:H158)</f>
        <v>1116.4520817862838</v>
      </c>
      <c r="G4" s="166"/>
      <c r="H4" s="167"/>
      <c r="I4" s="108">
        <v>4</v>
      </c>
      <c r="J4" s="108">
        <v>8.5</v>
      </c>
      <c r="K4" s="108">
        <v>5</v>
      </c>
      <c r="L4" s="108">
        <f>I4*J4*K4</f>
        <v>170</v>
      </c>
      <c r="M4" s="183">
        <f>L6/2</f>
        <v>216.25</v>
      </c>
    </row>
    <row r="5" spans="1:13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  <c r="I5" s="108">
        <v>7</v>
      </c>
      <c r="J5" s="108">
        <v>7.5</v>
      </c>
      <c r="K5" s="108">
        <v>5</v>
      </c>
      <c r="L5" s="108">
        <f>I5*J5*K5</f>
        <v>262.5</v>
      </c>
      <c r="M5" s="183"/>
    </row>
    <row r="6" spans="1:13" ht="21" x14ac:dyDescent="0.35">
      <c r="C6" s="2"/>
      <c r="D6" s="3"/>
      <c r="E6" s="50">
        <f>SUM(E4:E5,M4)</f>
        <v>1196.25</v>
      </c>
      <c r="F6" s="98"/>
      <c r="G6" s="104">
        <f>F4-E6</f>
        <v>-79.79791821371623</v>
      </c>
      <c r="H6" s="70" t="s">
        <v>9</v>
      </c>
      <c r="I6" s="108"/>
      <c r="J6" s="108"/>
      <c r="K6" s="108"/>
      <c r="L6" s="108">
        <f>SUBTOTAL(9,L4:L5)</f>
        <v>432.5</v>
      </c>
      <c r="M6" s="183"/>
    </row>
    <row r="7" spans="1:13" ht="21" x14ac:dyDescent="0.35">
      <c r="C7" s="2"/>
      <c r="D7" s="2" t="s">
        <v>203</v>
      </c>
      <c r="E7" s="54">
        <f>E6-D7</f>
        <v>1111.25</v>
      </c>
      <c r="F7" s="98"/>
      <c r="G7" s="99"/>
    </row>
    <row r="8" spans="1:13" ht="29.25" customHeight="1" x14ac:dyDescent="0.25">
      <c r="A8" s="81" t="s">
        <v>10</v>
      </c>
      <c r="B8" s="168" t="s">
        <v>11</v>
      </c>
      <c r="C8" s="168"/>
      <c r="D8" s="168"/>
      <c r="E8" s="57" t="s">
        <v>12</v>
      </c>
      <c r="F8" s="168" t="s">
        <v>13</v>
      </c>
      <c r="G8" s="168"/>
      <c r="H8" s="168"/>
      <c r="K8">
        <f>SUBTOTAL(9,G51,H59,G61,G73,F82,H83,G90,F95,G100,H114,G128,H129,G138,H141:H158)</f>
        <v>1073.8440306377984</v>
      </c>
    </row>
    <row r="9" spans="1:13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13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E10" s="36"/>
      <c r="F10" s="93" t="e">
        <f t="shared" ref="F10:F73" si="0">E10/B10</f>
        <v>#VALUE!</v>
      </c>
      <c r="G10" s="94">
        <f t="shared" ref="G10:G73" si="1">E10/C10</f>
        <v>0</v>
      </c>
      <c r="H10" s="95" t="e">
        <f t="shared" ref="H10:H73" si="2">E10/D10</f>
        <v>#VALUE!</v>
      </c>
    </row>
    <row r="11" spans="1:13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7" t="e">
        <f t="shared" si="0"/>
        <v>#VALUE!</v>
      </c>
      <c r="G11" s="74">
        <f t="shared" si="1"/>
        <v>0</v>
      </c>
      <c r="H11" s="12" t="e">
        <f t="shared" si="2"/>
        <v>#VALUE!</v>
      </c>
    </row>
    <row r="12" spans="1:13" hidden="1" x14ac:dyDescent="0.3">
      <c r="A12" s="77" t="s">
        <v>20</v>
      </c>
      <c r="B12" s="6"/>
      <c r="C12" s="72">
        <v>184</v>
      </c>
      <c r="D12" s="10"/>
      <c r="F12" s="7" t="e">
        <f t="shared" si="0"/>
        <v>#DIV/0!</v>
      </c>
      <c r="G12" s="74">
        <f t="shared" si="1"/>
        <v>0</v>
      </c>
      <c r="H12" s="12" t="e">
        <f t="shared" si="2"/>
        <v>#DIV/0!</v>
      </c>
    </row>
    <row r="13" spans="1:13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7" t="e">
        <f t="shared" si="0"/>
        <v>#VALUE!</v>
      </c>
      <c r="G13" s="74">
        <f t="shared" si="1"/>
        <v>0</v>
      </c>
      <c r="H13" s="12" t="e">
        <f t="shared" si="2"/>
        <v>#VALUE!</v>
      </c>
    </row>
    <row r="14" spans="1:13" hidden="1" x14ac:dyDescent="0.3">
      <c r="A14" s="77" t="s">
        <v>22</v>
      </c>
      <c r="B14" s="6">
        <v>112</v>
      </c>
      <c r="C14" s="72">
        <v>115</v>
      </c>
      <c r="D14" s="11"/>
      <c r="F14" s="7">
        <f t="shared" si="0"/>
        <v>0</v>
      </c>
      <c r="G14" s="74">
        <f t="shared" si="1"/>
        <v>0</v>
      </c>
      <c r="H14" s="12" t="e">
        <f t="shared" si="2"/>
        <v>#DIV/0!</v>
      </c>
    </row>
    <row r="15" spans="1:13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7">
        <f t="shared" si="0"/>
        <v>0</v>
      </c>
      <c r="G15" s="74">
        <f t="shared" si="1"/>
        <v>0</v>
      </c>
      <c r="H15" s="12" t="e">
        <f t="shared" si="2"/>
        <v>#VALUE!</v>
      </c>
    </row>
    <row r="16" spans="1:13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7" t="e">
        <f t="shared" si="0"/>
        <v>#VALUE!</v>
      </c>
      <c r="G16" s="74" t="e">
        <f t="shared" si="1"/>
        <v>#VALUE!</v>
      </c>
      <c r="H16" s="12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7" t="e">
        <f t="shared" si="0"/>
        <v>#DIV/0!</v>
      </c>
      <c r="G17" s="74" t="e">
        <f t="shared" si="1"/>
        <v>#VALUE!</v>
      </c>
      <c r="H17" s="12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7" t="e">
        <f t="shared" si="0"/>
        <v>#VALUE!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x14ac:dyDescent="0.3">
      <c r="A21" s="77" t="s">
        <v>31</v>
      </c>
      <c r="B21" s="6" t="s">
        <v>24</v>
      </c>
      <c r="C21" s="72" t="s">
        <v>24</v>
      </c>
      <c r="D21" s="10">
        <v>124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88">
        <f t="shared" si="2"/>
        <v>0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7" t="e">
        <f t="shared" si="0"/>
        <v>#VALUE!</v>
      </c>
      <c r="G23" s="74" t="e">
        <f t="shared" si="1"/>
        <v>#VALUE!</v>
      </c>
      <c r="H23" s="12">
        <f t="shared" si="2"/>
        <v>0</v>
      </c>
    </row>
    <row r="24" spans="1:8" x14ac:dyDescent="0.3">
      <c r="A24" s="77" t="s">
        <v>34</v>
      </c>
      <c r="B24" s="6"/>
      <c r="C24" s="72"/>
      <c r="D24" s="10">
        <v>113</v>
      </c>
      <c r="E24" s="22">
        <v>0</v>
      </c>
      <c r="F24" s="7" t="e">
        <f t="shared" si="0"/>
        <v>#DIV/0!</v>
      </c>
      <c r="G24" s="74" t="e">
        <f t="shared" si="1"/>
        <v>#DIV/0!</v>
      </c>
      <c r="H24" s="88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7" t="e">
        <f t="shared" si="0"/>
        <v>#VALUE!</v>
      </c>
      <c r="G25" s="74" t="e">
        <f t="shared" si="1"/>
        <v>#VALUE!</v>
      </c>
      <c r="H25" s="12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93" t="e">
        <f t="shared" si="0"/>
        <v>#VALUE!</v>
      </c>
      <c r="G26" s="94" t="e">
        <f t="shared" si="1"/>
        <v>#VALUE!</v>
      </c>
      <c r="H26" s="95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7" t="e">
        <f t="shared" si="0"/>
        <v>#VALUE!</v>
      </c>
      <c r="G27" s="74">
        <f t="shared" si="1"/>
        <v>0</v>
      </c>
      <c r="H27" s="12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7">
        <f t="shared" si="0"/>
        <v>0</v>
      </c>
      <c r="G28" s="74">
        <f t="shared" si="1"/>
        <v>0</v>
      </c>
      <c r="H28" s="12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7" t="e">
        <f t="shared" si="0"/>
        <v>#VALUE!</v>
      </c>
      <c r="G29" s="74">
        <f t="shared" si="1"/>
        <v>0</v>
      </c>
      <c r="H29" s="12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7">
        <f t="shared" si="0"/>
        <v>0</v>
      </c>
      <c r="G30" s="74">
        <f t="shared" si="1"/>
        <v>0</v>
      </c>
      <c r="H30" s="12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7">
        <f t="shared" si="0"/>
        <v>0</v>
      </c>
      <c r="G31" s="74">
        <f t="shared" si="1"/>
        <v>0</v>
      </c>
      <c r="H31" s="12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7">
        <f t="shared" si="0"/>
        <v>0</v>
      </c>
      <c r="G32" s="74">
        <f t="shared" si="1"/>
        <v>0</v>
      </c>
      <c r="H32" s="12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7">
        <f t="shared" si="0"/>
        <v>0</v>
      </c>
      <c r="G33" s="74">
        <f t="shared" si="1"/>
        <v>0</v>
      </c>
      <c r="H33" s="12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7" t="e">
        <f t="shared" si="0"/>
        <v>#VALUE!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7">
        <f t="shared" si="0"/>
        <v>0</v>
      </c>
      <c r="G35" s="74">
        <f t="shared" si="1"/>
        <v>0</v>
      </c>
      <c r="H35" s="12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7" t="e">
        <f t="shared" si="0"/>
        <v>#VALUE!</v>
      </c>
      <c r="G36" s="74">
        <f t="shared" si="1"/>
        <v>0</v>
      </c>
      <c r="H36" s="12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7">
        <f t="shared" si="0"/>
        <v>0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7" t="e">
        <f t="shared" si="0"/>
        <v>#DIV/0!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49</v>
      </c>
      <c r="B39" s="6">
        <v>203</v>
      </c>
      <c r="C39" s="72">
        <v>200</v>
      </c>
      <c r="D39" s="10">
        <v>184</v>
      </c>
      <c r="F39" s="93">
        <f t="shared" si="0"/>
        <v>0</v>
      </c>
      <c r="G39" s="94">
        <f t="shared" si="1"/>
        <v>0</v>
      </c>
      <c r="H39" s="95">
        <f t="shared" si="2"/>
        <v>0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7">
        <f t="shared" si="0"/>
        <v>0</v>
      </c>
      <c r="G40" s="74">
        <f t="shared" si="1"/>
        <v>0</v>
      </c>
      <c r="H40" s="12">
        <f t="shared" si="2"/>
        <v>0</v>
      </c>
    </row>
    <row r="41" spans="1:8" hidden="1" x14ac:dyDescent="0.3">
      <c r="A41" s="77" t="s">
        <v>51</v>
      </c>
      <c r="B41" s="6">
        <v>201</v>
      </c>
      <c r="C41" s="72">
        <v>202</v>
      </c>
      <c r="D41" s="10">
        <v>168</v>
      </c>
      <c r="E41" s="36"/>
      <c r="F41" s="93">
        <f t="shared" si="0"/>
        <v>0</v>
      </c>
      <c r="G41" s="94">
        <f t="shared" si="1"/>
        <v>0</v>
      </c>
      <c r="H41" s="95">
        <f t="shared" si="2"/>
        <v>0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7" t="e">
        <f t="shared" si="0"/>
        <v>#VALUE!</v>
      </c>
      <c r="G42" s="74">
        <f t="shared" si="1"/>
        <v>0</v>
      </c>
      <c r="H42" s="12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7" t="e">
        <f t="shared" si="0"/>
        <v>#VALUE!</v>
      </c>
      <c r="G44" s="74">
        <f t="shared" si="1"/>
        <v>0</v>
      </c>
      <c r="H44" s="12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7">
        <f t="shared" si="0"/>
        <v>0</v>
      </c>
      <c r="G45" s="74">
        <f t="shared" si="1"/>
        <v>0</v>
      </c>
      <c r="H45" s="12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7" t="e">
        <f t="shared" si="0"/>
        <v>#VALUE!</v>
      </c>
      <c r="G46" s="74" t="e">
        <f t="shared" si="1"/>
        <v>#VALUE!</v>
      </c>
      <c r="H46" s="12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7" t="e">
        <f t="shared" si="0"/>
        <v>#VALUE!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7">
        <f t="shared" si="0"/>
        <v>0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61</v>
      </c>
      <c r="B51" s="6" t="s">
        <v>24</v>
      </c>
      <c r="C51" s="72">
        <v>142</v>
      </c>
      <c r="D51" s="10" t="s">
        <v>24</v>
      </c>
      <c r="E51" s="22">
        <v>4040</v>
      </c>
      <c r="F51" s="93" t="e">
        <f t="shared" si="0"/>
        <v>#VALUE!</v>
      </c>
      <c r="G51" s="86">
        <f t="shared" si="1"/>
        <v>28.450704225352112</v>
      </c>
      <c r="H51" s="95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7">
        <f t="shared" si="0"/>
        <v>0</v>
      </c>
      <c r="G52" s="74">
        <f t="shared" si="1"/>
        <v>0</v>
      </c>
      <c r="H52" s="12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7" t="e">
        <f t="shared" si="0"/>
        <v>#VALUE!</v>
      </c>
      <c r="G53" s="74" t="e">
        <f t="shared" si="1"/>
        <v>#VALUE!</v>
      </c>
      <c r="H53" s="12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7" t="e">
        <f t="shared" si="0"/>
        <v>#VALUE!</v>
      </c>
      <c r="G55" s="74">
        <f t="shared" si="1"/>
        <v>0</v>
      </c>
      <c r="H55" s="12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93" t="e">
        <f t="shared" si="0"/>
        <v>#VALUE!</v>
      </c>
      <c r="G56" s="94">
        <f t="shared" si="1"/>
        <v>0</v>
      </c>
      <c r="H56" s="95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93" t="e">
        <f t="shared" si="0"/>
        <v>#VALUE!</v>
      </c>
      <c r="G57" s="94" t="e">
        <f t="shared" si="1"/>
        <v>#VALUE!</v>
      </c>
      <c r="H57" s="95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7" t="e">
        <f t="shared" si="0"/>
        <v>#VALUE!</v>
      </c>
      <c r="G58" s="74" t="e">
        <f t="shared" si="1"/>
        <v>#VALUE!</v>
      </c>
      <c r="H58" s="12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12">
        <v>269</v>
      </c>
      <c r="E59" s="36">
        <v>70700</v>
      </c>
      <c r="F59" s="93">
        <f t="shared" si="0"/>
        <v>298.31223628691981</v>
      </c>
      <c r="G59" s="86">
        <f>E59/C59</f>
        <v>300.85106382978722</v>
      </c>
      <c r="H59" s="113">
        <f t="shared" si="2"/>
        <v>262.82527881040892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7">
        <f t="shared" si="0"/>
        <v>0</v>
      </c>
      <c r="G60" s="74">
        <f t="shared" si="1"/>
        <v>0</v>
      </c>
      <c r="H60" s="12" t="e">
        <f t="shared" si="2"/>
        <v>#VALUE!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50500</v>
      </c>
      <c r="F61" s="93" t="e">
        <f t="shared" si="0"/>
        <v>#VALUE!</v>
      </c>
      <c r="G61" s="86">
        <f>E61/C61</f>
        <v>209.5435684647303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74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x14ac:dyDescent="0.3">
      <c r="A72" s="77" t="s">
        <v>81</v>
      </c>
      <c r="B72" s="6" t="s">
        <v>24</v>
      </c>
      <c r="C72" s="72"/>
      <c r="D72" s="103">
        <v>150</v>
      </c>
      <c r="E72" s="22">
        <v>0</v>
      </c>
      <c r="F72" s="93" t="e">
        <f t="shared" si="0"/>
        <v>#VALUE!</v>
      </c>
      <c r="G72" s="94" t="e">
        <f t="shared" si="1"/>
        <v>#DIV/0!</v>
      </c>
      <c r="H72" s="88">
        <f t="shared" si="2"/>
        <v>0</v>
      </c>
    </row>
    <row r="73" spans="1:8" x14ac:dyDescent="0.3">
      <c r="A73" s="77" t="s">
        <v>82</v>
      </c>
      <c r="B73" s="6" t="s">
        <v>24</v>
      </c>
      <c r="C73" s="111">
        <v>195</v>
      </c>
      <c r="D73" s="10">
        <v>150</v>
      </c>
      <c r="E73" s="36">
        <v>5050</v>
      </c>
      <c r="F73" s="93" t="e">
        <f t="shared" si="0"/>
        <v>#VALUE!</v>
      </c>
      <c r="G73" s="114">
        <f t="shared" si="1"/>
        <v>25.897435897435898</v>
      </c>
      <c r="H73" s="88">
        <f t="shared" si="2"/>
        <v>33.666666666666664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ref="F74:F137" si="3">E74/B74</f>
        <v>#VALUE!</v>
      </c>
      <c r="G74" s="74" t="e">
        <f t="shared" ref="G74:G137" si="4">E74/C74</f>
        <v>#VALUE!</v>
      </c>
      <c r="H74" s="12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si="3"/>
        <v>#VALUE!</v>
      </c>
      <c r="G75" s="94" t="e">
        <f t="shared" si="4"/>
        <v>#VALUE!</v>
      </c>
      <c r="H75" s="95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23460</v>
      </c>
      <c r="F82" s="87">
        <f t="shared" si="3"/>
        <v>30.038412291933419</v>
      </c>
      <c r="G82" s="74" t="e">
        <f t="shared" si="4"/>
        <v>#VALUE!</v>
      </c>
      <c r="H82" s="95">
        <f t="shared" si="5"/>
        <v>179.08396946564886</v>
      </c>
    </row>
    <row r="83" spans="1:8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1020</v>
      </c>
      <c r="F83" s="7" t="e">
        <f t="shared" si="3"/>
        <v>#VALUE!</v>
      </c>
      <c r="G83" s="74" t="e">
        <f t="shared" si="4"/>
        <v>#VALUE!</v>
      </c>
      <c r="H83" s="88">
        <f t="shared" si="5"/>
        <v>8.8695652173913047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/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x14ac:dyDescent="0.3">
      <c r="A90" s="77" t="s">
        <v>99</v>
      </c>
      <c r="B90" s="6">
        <v>141</v>
      </c>
      <c r="C90" s="111">
        <v>200</v>
      </c>
      <c r="D90" s="10" t="s">
        <v>24</v>
      </c>
      <c r="E90" s="22">
        <v>31310</v>
      </c>
      <c r="F90" s="7">
        <f t="shared" si="3"/>
        <v>222.05673758865248</v>
      </c>
      <c r="G90" s="114">
        <f t="shared" si="4"/>
        <v>156.55000000000001</v>
      </c>
      <c r="H90" s="12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97">
        <v>1300</v>
      </c>
      <c r="C92" s="73" t="s">
        <v>24</v>
      </c>
      <c r="D92" s="13" t="s">
        <v>24</v>
      </c>
      <c r="E92" s="36"/>
      <c r="F92" s="93">
        <f>E92/B92</f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40400</v>
      </c>
      <c r="F95" s="87">
        <f t="shared" si="3"/>
        <v>16.16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86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816</v>
      </c>
      <c r="F100" s="93" t="e">
        <f t="shared" si="3"/>
        <v>#VALUE!</v>
      </c>
      <c r="G100" s="114">
        <f t="shared" si="4"/>
        <v>6.1818181818181817</v>
      </c>
      <c r="H100" s="88">
        <f t="shared" si="5"/>
        <v>6.8571428571428568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12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7" t="e">
        <f t="shared" si="3"/>
        <v>#DIV/0!</v>
      </c>
      <c r="G104" s="74" t="e">
        <f t="shared" si="4"/>
        <v>#DIV/0!</v>
      </c>
      <c r="H104" s="12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12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0</v>
      </c>
      <c r="F107" s="7" t="e">
        <f t="shared" si="3"/>
        <v>#VALUE!</v>
      </c>
      <c r="G107" s="74" t="e">
        <f t="shared" si="4"/>
        <v>#VALUE!</v>
      </c>
      <c r="H107" s="88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105">
        <v>400</v>
      </c>
      <c r="C109" s="74">
        <v>600</v>
      </c>
      <c r="D109" s="35"/>
      <c r="E109" s="36"/>
      <c r="F109" s="93">
        <f t="shared" si="3"/>
        <v>0</v>
      </c>
      <c r="G109" s="94">
        <f t="shared" si="4"/>
        <v>0</v>
      </c>
      <c r="H109" s="95" t="e">
        <f t="shared" si="5"/>
        <v>#DIV/0!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x14ac:dyDescent="0.3">
      <c r="A114" s="63" t="s">
        <v>124</v>
      </c>
      <c r="B114" s="7"/>
      <c r="C114" s="74"/>
      <c r="D114" s="12">
        <v>112</v>
      </c>
      <c r="E114" s="36">
        <v>1326</v>
      </c>
      <c r="F114" s="93" t="e">
        <f t="shared" si="3"/>
        <v>#DIV/0!</v>
      </c>
      <c r="G114" s="94" t="e">
        <f t="shared" si="4"/>
        <v>#DIV/0!</v>
      </c>
      <c r="H114" s="88">
        <f t="shared" si="5"/>
        <v>11.839285714285714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93" t="e">
        <f t="shared" si="3"/>
        <v>#VALUE!</v>
      </c>
      <c r="G123" s="94" t="e">
        <f t="shared" si="4"/>
        <v>#VALUE!</v>
      </c>
      <c r="H123" s="95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93" t="e">
        <f t="shared" si="3"/>
        <v>#VALUE!</v>
      </c>
      <c r="G126" s="94" t="e">
        <f t="shared" si="4"/>
        <v>#VALUE!</v>
      </c>
      <c r="H126" s="95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11220</v>
      </c>
      <c r="F128" s="7" t="e">
        <f t="shared" si="3"/>
        <v>#VALUE!</v>
      </c>
      <c r="G128" s="114">
        <f t="shared" si="4"/>
        <v>72.387096774193552</v>
      </c>
      <c r="H128" s="88">
        <f t="shared" si="5"/>
        <v>76.849315068493155</v>
      </c>
    </row>
    <row r="129" spans="1:8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2550</v>
      </c>
      <c r="F129" s="93" t="e">
        <f t="shared" si="3"/>
        <v>#VALUE!</v>
      </c>
      <c r="G129" s="94" t="e">
        <f t="shared" si="4"/>
        <v>#VALUE!</v>
      </c>
      <c r="H129" s="88">
        <f t="shared" si="5"/>
        <v>24.51923076923077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/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x14ac:dyDescent="0.3">
      <c r="A138" s="63" t="s">
        <v>148</v>
      </c>
      <c r="B138" s="7">
        <v>781</v>
      </c>
      <c r="C138" s="74">
        <v>722</v>
      </c>
      <c r="D138" s="12"/>
      <c r="E138" s="36">
        <v>79560</v>
      </c>
      <c r="F138" s="87">
        <f t="shared" ref="F138:F181" si="6">E138/B138</f>
        <v>101.86939820742637</v>
      </c>
      <c r="G138" s="94">
        <f t="shared" ref="G138:G181" si="7">E138/C138</f>
        <v>110.19390581717451</v>
      </c>
      <c r="H138" s="95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si="6"/>
        <v>#VALUE!</v>
      </c>
      <c r="G139" s="74" t="e">
        <f t="shared" si="7"/>
        <v>#VALUE!</v>
      </c>
      <c r="H139" s="12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200</v>
      </c>
      <c r="F141" s="93" t="e">
        <f t="shared" si="6"/>
        <v>#VALUE!</v>
      </c>
      <c r="G141" s="94" t="e">
        <f t="shared" si="7"/>
        <v>#VALUE!</v>
      </c>
      <c r="H141" s="88">
        <f t="shared" si="8"/>
        <v>1.5503875968992249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200</v>
      </c>
      <c r="F142" s="7" t="e">
        <f t="shared" si="6"/>
        <v>#VALUE!</v>
      </c>
      <c r="G142" s="74" t="e">
        <f t="shared" si="7"/>
        <v>#VALUE!</v>
      </c>
      <c r="H142" s="88">
        <f t="shared" si="8"/>
        <v>1.9801980198019802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/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7" t="e">
        <f t="shared" si="6"/>
        <v>#VALUE!</v>
      </c>
      <c r="G145" s="74" t="e">
        <f t="shared" si="7"/>
        <v>#VALUE!</v>
      </c>
      <c r="H145" s="12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12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7" t="e">
        <f t="shared" si="6"/>
        <v>#VALUE!</v>
      </c>
      <c r="G157" s="74">
        <f t="shared" si="7"/>
        <v>0</v>
      </c>
      <c r="H157" s="12">
        <f t="shared" si="8"/>
        <v>0</v>
      </c>
    </row>
    <row r="158" spans="1:8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11220</v>
      </c>
      <c r="F158" s="7" t="e">
        <f t="shared" si="6"/>
        <v>#VALUE!</v>
      </c>
      <c r="G158" s="74" t="e">
        <f t="shared" si="7"/>
        <v>#VALUE!</v>
      </c>
      <c r="H158" s="88">
        <f t="shared" si="8"/>
        <v>106.85714285714286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7">
        <f t="shared" si="6"/>
        <v>0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7" t="e">
        <f t="shared" si="6"/>
        <v>#VALUE!</v>
      </c>
      <c r="G168" s="74">
        <f t="shared" si="7"/>
        <v>0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</sheetData>
  <autoFilter ref="A9:H181" xr:uid="{8FB5E5C6-4CBD-465A-86B6-71AD77822812}">
    <filterColumn colId="0">
      <filters>
        <filter val="H-BML-324-10"/>
        <filter val="H-BML-B324-10"/>
        <filter val="H-C-6"/>
        <filter val="H-CR-436-36"/>
        <filter val="H-CR-436-38"/>
        <filter val="H-HCB-206N-96"/>
        <filter val="H-HCB-306N-96"/>
        <filter val="H-HML-8-95"/>
        <filter val="H-HML-9-95"/>
        <filter val="H-M-1-05"/>
        <filter val="H-M-3 ( Maq)"/>
        <filter val="H-M-4"/>
        <filter val="H-MB-10"/>
        <filter val="H-MB-201T 10&quot;"/>
        <filter val="H-MB-401-N"/>
        <filter val="H-ML-14"/>
        <filter val="H-ML-15"/>
        <filter val="H-ML-3  ( Maq)"/>
        <filter val="H-ML-4"/>
        <filter val="H-ML-5"/>
        <filter val="H-ML-9-5"/>
      </filters>
    </filterColumn>
  </autoFilter>
  <mergeCells count="11">
    <mergeCell ref="F4:H4"/>
    <mergeCell ref="M4:M6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AE91-F727-43F9-8BDB-16ECF59818AD}">
  <sheetPr filterMode="1"/>
  <dimension ref="A1:M181"/>
  <sheetViews>
    <sheetView zoomScaleNormal="100" workbookViewId="0">
      <selection activeCell="K61" sqref="K61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  <col min="9" max="9" width="13" customWidth="1"/>
    <col min="10" max="10" width="11.7109375" customWidth="1"/>
    <col min="11" max="11" width="15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3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3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  <c r="I2" s="110"/>
      <c r="J2" s="108"/>
      <c r="K2" s="108"/>
      <c r="L2" s="107"/>
      <c r="M2" s="107"/>
    </row>
    <row r="3" spans="1:13" ht="31.5" customHeight="1" x14ac:dyDescent="0.25">
      <c r="A3" s="181"/>
      <c r="B3" s="181"/>
      <c r="C3" s="181"/>
      <c r="D3" s="182"/>
      <c r="E3" s="182"/>
      <c r="F3" s="178"/>
      <c r="G3" s="179"/>
      <c r="H3" s="180"/>
      <c r="I3" s="109" t="s">
        <v>197</v>
      </c>
      <c r="J3" s="108" t="s">
        <v>198</v>
      </c>
      <c r="K3" s="108" t="s">
        <v>4</v>
      </c>
      <c r="L3" s="108" t="s">
        <v>199</v>
      </c>
      <c r="M3" s="108" t="s">
        <v>200</v>
      </c>
    </row>
    <row r="4" spans="1:13" ht="21" x14ac:dyDescent="0.3">
      <c r="A4" s="82">
        <v>1</v>
      </c>
      <c r="B4" s="71" t="s">
        <v>193</v>
      </c>
      <c r="C4" s="71" t="s">
        <v>7</v>
      </c>
      <c r="D4" s="65">
        <v>5</v>
      </c>
      <c r="E4" s="66">
        <f>B4*C4*D4</f>
        <v>680</v>
      </c>
      <c r="F4" s="165">
        <f>SUBTOTAL(9,G10:G61,H73,F92,F95,G97:G99,H100:H123,F127:F138,H152,F163:F165)</f>
        <v>1207.5158883171762</v>
      </c>
      <c r="G4" s="166"/>
      <c r="H4" s="167"/>
      <c r="I4" s="108">
        <v>4</v>
      </c>
      <c r="J4" s="108">
        <v>8.5</v>
      </c>
      <c r="K4" s="108">
        <v>5</v>
      </c>
      <c r="L4" s="108">
        <f>I4*J4*K4</f>
        <v>170</v>
      </c>
      <c r="M4" s="183">
        <f>L6/2</f>
        <v>216.25</v>
      </c>
    </row>
    <row r="5" spans="1:13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  <c r="I5" s="108">
        <v>7</v>
      </c>
      <c r="J5" s="108">
        <v>7.5</v>
      </c>
      <c r="K5" s="108">
        <v>5</v>
      </c>
      <c r="L5" s="108">
        <f>I5*J5*K5</f>
        <v>262.5</v>
      </c>
      <c r="M5" s="183"/>
    </row>
    <row r="6" spans="1:13" ht="21" x14ac:dyDescent="0.35">
      <c r="C6" s="2"/>
      <c r="D6" s="3"/>
      <c r="E6" s="50">
        <f>SUM(E4:E5,M4)</f>
        <v>1196.25</v>
      </c>
      <c r="F6" s="98"/>
      <c r="G6" s="104">
        <f>F4-E6</f>
        <v>11.265888317176177</v>
      </c>
      <c r="H6" s="70" t="s">
        <v>9</v>
      </c>
      <c r="I6" s="108"/>
      <c r="J6" s="108"/>
      <c r="K6" s="108"/>
      <c r="L6" s="108">
        <f>SUBTOTAL(9,L4:L5)</f>
        <v>432.5</v>
      </c>
      <c r="M6" s="183"/>
    </row>
    <row r="7" spans="1:13" ht="21" x14ac:dyDescent="0.35">
      <c r="C7" s="2"/>
      <c r="D7" s="3"/>
      <c r="E7" s="54"/>
      <c r="F7" s="98"/>
      <c r="G7" s="99"/>
    </row>
    <row r="8" spans="1:13" ht="29.25" customHeight="1" x14ac:dyDescent="0.25">
      <c r="A8" s="81" t="s">
        <v>10</v>
      </c>
      <c r="B8" s="168" t="s">
        <v>11</v>
      </c>
      <c r="C8" s="168"/>
      <c r="D8" s="168"/>
      <c r="E8" s="57" t="s">
        <v>12</v>
      </c>
      <c r="F8" s="168" t="s">
        <v>13</v>
      </c>
      <c r="G8" s="168"/>
      <c r="H8" s="168"/>
    </row>
    <row r="9" spans="1:13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13" x14ac:dyDescent="0.3">
      <c r="A10" s="77" t="s">
        <v>17</v>
      </c>
      <c r="B10" s="6" t="s">
        <v>18</v>
      </c>
      <c r="C10" s="72">
        <v>230</v>
      </c>
      <c r="D10" s="10" t="s">
        <v>18</v>
      </c>
      <c r="E10" s="22">
        <v>8100</v>
      </c>
      <c r="F10" s="7" t="e">
        <f t="shared" ref="F10:F73" si="0">E10/B10</f>
        <v>#VALUE!</v>
      </c>
      <c r="G10" s="86">
        <f t="shared" ref="G10:G73" si="1">E10/C10</f>
        <v>35.217391304347828</v>
      </c>
      <c r="H10" s="12" t="e">
        <f t="shared" ref="H10:H73" si="2">E10/D10</f>
        <v>#VALUE!</v>
      </c>
    </row>
    <row r="11" spans="1:13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7" t="e">
        <f t="shared" si="0"/>
        <v>#VALUE!</v>
      </c>
      <c r="G11" s="74">
        <f t="shared" si="1"/>
        <v>0</v>
      </c>
      <c r="H11" s="12" t="e">
        <f t="shared" si="2"/>
        <v>#VALUE!</v>
      </c>
    </row>
    <row r="12" spans="1:13" hidden="1" x14ac:dyDescent="0.3">
      <c r="A12" s="77" t="s">
        <v>20</v>
      </c>
      <c r="B12" s="6"/>
      <c r="C12" s="72">
        <v>184</v>
      </c>
      <c r="D12" s="10"/>
      <c r="F12" s="7" t="e">
        <f t="shared" si="0"/>
        <v>#DIV/0!</v>
      </c>
      <c r="G12" s="74">
        <f t="shared" si="1"/>
        <v>0</v>
      </c>
      <c r="H12" s="12" t="e">
        <f t="shared" si="2"/>
        <v>#DIV/0!</v>
      </c>
    </row>
    <row r="13" spans="1:13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7" t="e">
        <f t="shared" si="0"/>
        <v>#VALUE!</v>
      </c>
      <c r="G13" s="74">
        <f t="shared" si="1"/>
        <v>0</v>
      </c>
      <c r="H13" s="12" t="e">
        <f t="shared" si="2"/>
        <v>#VALUE!</v>
      </c>
    </row>
    <row r="14" spans="1:13" hidden="1" x14ac:dyDescent="0.3">
      <c r="A14" s="77" t="s">
        <v>22</v>
      </c>
      <c r="B14" s="6">
        <v>112</v>
      </c>
      <c r="C14" s="72">
        <v>115</v>
      </c>
      <c r="D14" s="11"/>
      <c r="F14" s="7">
        <f t="shared" si="0"/>
        <v>0</v>
      </c>
      <c r="G14" s="74">
        <f t="shared" si="1"/>
        <v>0</v>
      </c>
      <c r="H14" s="12" t="e">
        <f t="shared" si="2"/>
        <v>#DIV/0!</v>
      </c>
    </row>
    <row r="15" spans="1:13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7">
        <f t="shared" si="0"/>
        <v>0</v>
      </c>
      <c r="G15" s="74">
        <f t="shared" si="1"/>
        <v>0</v>
      </c>
      <c r="H15" s="12" t="e">
        <f t="shared" si="2"/>
        <v>#VALUE!</v>
      </c>
    </row>
    <row r="16" spans="1:13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7" t="e">
        <f t="shared" si="0"/>
        <v>#VALUE!</v>
      </c>
      <c r="G16" s="74" t="e">
        <f t="shared" si="1"/>
        <v>#VALUE!</v>
      </c>
      <c r="H16" s="12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7" t="e">
        <f t="shared" si="0"/>
        <v>#DIV/0!</v>
      </c>
      <c r="G17" s="74" t="e">
        <f t="shared" si="1"/>
        <v>#VALUE!</v>
      </c>
      <c r="H17" s="12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7" t="e">
        <f t="shared" si="0"/>
        <v>#VALUE!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31</v>
      </c>
      <c r="B21" s="6" t="s">
        <v>24</v>
      </c>
      <c r="C21" s="72" t="s">
        <v>24</v>
      </c>
      <c r="D21" s="10">
        <v>124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7" t="e">
        <f t="shared" si="0"/>
        <v>#VALUE!</v>
      </c>
      <c r="G23" s="74" t="e">
        <f t="shared" si="1"/>
        <v>#VALUE!</v>
      </c>
      <c r="H23" s="12">
        <f t="shared" si="2"/>
        <v>0</v>
      </c>
    </row>
    <row r="24" spans="1:8" hidden="1" x14ac:dyDescent="0.3">
      <c r="A24" s="77" t="s">
        <v>34</v>
      </c>
      <c r="B24" s="6"/>
      <c r="C24" s="72"/>
      <c r="D24" s="10">
        <v>113</v>
      </c>
      <c r="F24" s="7" t="e">
        <f t="shared" si="0"/>
        <v>#DIV/0!</v>
      </c>
      <c r="G24" s="74" t="e">
        <f t="shared" si="1"/>
        <v>#DIV/0!</v>
      </c>
      <c r="H24" s="12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7" t="e">
        <f t="shared" si="0"/>
        <v>#VALUE!</v>
      </c>
      <c r="G25" s="74" t="e">
        <f t="shared" si="1"/>
        <v>#VALUE!</v>
      </c>
      <c r="H25" s="12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93" t="e">
        <f t="shared" si="0"/>
        <v>#VALUE!</v>
      </c>
      <c r="G26" s="94" t="e">
        <f t="shared" si="1"/>
        <v>#VALUE!</v>
      </c>
      <c r="H26" s="95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7" t="e">
        <f t="shared" si="0"/>
        <v>#VALUE!</v>
      </c>
      <c r="G27" s="74">
        <f t="shared" si="1"/>
        <v>0</v>
      </c>
      <c r="H27" s="12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7">
        <f t="shared" si="0"/>
        <v>0</v>
      </c>
      <c r="G28" s="74">
        <f t="shared" si="1"/>
        <v>0</v>
      </c>
      <c r="H28" s="12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7" t="e">
        <f t="shared" si="0"/>
        <v>#VALUE!</v>
      </c>
      <c r="G29" s="74">
        <f t="shared" si="1"/>
        <v>0</v>
      </c>
      <c r="H29" s="12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7">
        <f t="shared" si="0"/>
        <v>0</v>
      </c>
      <c r="G30" s="74">
        <f t="shared" si="1"/>
        <v>0</v>
      </c>
      <c r="H30" s="12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7">
        <f t="shared" si="0"/>
        <v>0</v>
      </c>
      <c r="G31" s="74">
        <f t="shared" si="1"/>
        <v>0</v>
      </c>
      <c r="H31" s="12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7">
        <f t="shared" si="0"/>
        <v>0</v>
      </c>
      <c r="G32" s="74">
        <f t="shared" si="1"/>
        <v>0</v>
      </c>
      <c r="H32" s="12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7">
        <f t="shared" si="0"/>
        <v>0</v>
      </c>
      <c r="G33" s="74">
        <f t="shared" si="1"/>
        <v>0</v>
      </c>
      <c r="H33" s="12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7" t="e">
        <f t="shared" si="0"/>
        <v>#VALUE!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7">
        <f t="shared" si="0"/>
        <v>0</v>
      </c>
      <c r="G35" s="74">
        <f t="shared" si="1"/>
        <v>0</v>
      </c>
      <c r="H35" s="12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7" t="e">
        <f t="shared" si="0"/>
        <v>#VALUE!</v>
      </c>
      <c r="G36" s="74">
        <f t="shared" si="1"/>
        <v>0</v>
      </c>
      <c r="H36" s="12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7">
        <f t="shared" si="0"/>
        <v>0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7" t="e">
        <f t="shared" si="0"/>
        <v>#DIV/0!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49</v>
      </c>
      <c r="B39" s="6">
        <v>203</v>
      </c>
      <c r="C39" s="72">
        <v>200</v>
      </c>
      <c r="D39" s="10">
        <v>184</v>
      </c>
      <c r="F39" s="93">
        <f t="shared" si="0"/>
        <v>0</v>
      </c>
      <c r="G39" s="94">
        <f t="shared" si="1"/>
        <v>0</v>
      </c>
      <c r="H39" s="95">
        <f t="shared" si="2"/>
        <v>0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7">
        <f t="shared" si="0"/>
        <v>0</v>
      </c>
      <c r="G40" s="74">
        <f t="shared" si="1"/>
        <v>0</v>
      </c>
      <c r="H40" s="12">
        <f t="shared" si="2"/>
        <v>0</v>
      </c>
    </row>
    <row r="41" spans="1:8" x14ac:dyDescent="0.3">
      <c r="A41" s="77" t="s">
        <v>51</v>
      </c>
      <c r="B41" s="6">
        <v>201</v>
      </c>
      <c r="C41" s="72">
        <v>202</v>
      </c>
      <c r="D41" s="10">
        <v>168</v>
      </c>
      <c r="E41" s="36">
        <v>5050</v>
      </c>
      <c r="F41" s="93">
        <f t="shared" si="0"/>
        <v>25.124378109452735</v>
      </c>
      <c r="G41" s="86">
        <f t="shared" si="1"/>
        <v>25</v>
      </c>
      <c r="H41" s="95">
        <f t="shared" si="2"/>
        <v>30.05952380952381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7" t="e">
        <f t="shared" si="0"/>
        <v>#VALUE!</v>
      </c>
      <c r="G42" s="74">
        <f t="shared" si="1"/>
        <v>0</v>
      </c>
      <c r="H42" s="12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7" t="e">
        <f t="shared" si="0"/>
        <v>#VALUE!</v>
      </c>
      <c r="G44" s="74">
        <f t="shared" si="1"/>
        <v>0</v>
      </c>
      <c r="H44" s="12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7">
        <f t="shared" si="0"/>
        <v>0</v>
      </c>
      <c r="G45" s="74">
        <f t="shared" si="1"/>
        <v>0</v>
      </c>
      <c r="H45" s="12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7" t="e">
        <f t="shared" si="0"/>
        <v>#VALUE!</v>
      </c>
      <c r="G46" s="74" t="e">
        <f t="shared" si="1"/>
        <v>#VALUE!</v>
      </c>
      <c r="H46" s="12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7" t="e">
        <f t="shared" si="0"/>
        <v>#VALUE!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7">
        <f t="shared" si="0"/>
        <v>0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61</v>
      </c>
      <c r="B51" s="6" t="s">
        <v>24</v>
      </c>
      <c r="C51" s="72">
        <v>142</v>
      </c>
      <c r="D51" s="10" t="s">
        <v>24</v>
      </c>
      <c r="F51" s="93" t="e">
        <f t="shared" si="0"/>
        <v>#VALUE!</v>
      </c>
      <c r="G51" s="94">
        <f t="shared" si="1"/>
        <v>0</v>
      </c>
      <c r="H51" s="95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7">
        <f t="shared" si="0"/>
        <v>0</v>
      </c>
      <c r="G52" s="74">
        <f t="shared" si="1"/>
        <v>0</v>
      </c>
      <c r="H52" s="12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7" t="e">
        <f t="shared" si="0"/>
        <v>#VALUE!</v>
      </c>
      <c r="G53" s="74" t="e">
        <f t="shared" si="1"/>
        <v>#VALUE!</v>
      </c>
      <c r="H53" s="12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7" t="e">
        <f t="shared" si="0"/>
        <v>#VALUE!</v>
      </c>
      <c r="G55" s="74">
        <f t="shared" si="1"/>
        <v>0</v>
      </c>
      <c r="H55" s="12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93" t="e">
        <f t="shared" si="0"/>
        <v>#VALUE!</v>
      </c>
      <c r="G56" s="94">
        <f t="shared" si="1"/>
        <v>0</v>
      </c>
      <c r="H56" s="95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93" t="e">
        <f t="shared" si="0"/>
        <v>#VALUE!</v>
      </c>
      <c r="G57" s="94" t="e">
        <f t="shared" si="1"/>
        <v>#VALUE!</v>
      </c>
      <c r="H57" s="95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7" t="e">
        <f t="shared" si="0"/>
        <v>#VALUE!</v>
      </c>
      <c r="G58" s="74" t="e">
        <f t="shared" si="1"/>
        <v>#VALUE!</v>
      </c>
      <c r="H58" s="12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0" t="s">
        <v>24</v>
      </c>
      <c r="E59" s="36">
        <v>34340</v>
      </c>
      <c r="F59" s="93">
        <f t="shared" si="0"/>
        <v>144.89451476793249</v>
      </c>
      <c r="G59" s="86">
        <f>E59/C59</f>
        <v>146.12765957446808</v>
      </c>
      <c r="H59" s="95" t="e">
        <f t="shared" si="2"/>
        <v>#VALUE!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7">
        <f t="shared" si="0"/>
        <v>0</v>
      </c>
      <c r="G60" s="74">
        <f t="shared" si="1"/>
        <v>0</v>
      </c>
      <c r="H60" s="12" t="e">
        <f t="shared" si="2"/>
        <v>#VALUE!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98980</v>
      </c>
      <c r="F61" s="93" t="e">
        <f t="shared" si="0"/>
        <v>#VALUE!</v>
      </c>
      <c r="G61" s="86">
        <f>E61/C61</f>
        <v>410.70539419087135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74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x14ac:dyDescent="0.3">
      <c r="A73" s="77" t="s">
        <v>82</v>
      </c>
      <c r="B73" s="6" t="s">
        <v>24</v>
      </c>
      <c r="C73" s="72" t="s">
        <v>24</v>
      </c>
      <c r="D73" s="10">
        <v>150</v>
      </c>
      <c r="E73" s="31">
        <v>5100</v>
      </c>
      <c r="F73" s="7" t="e">
        <f t="shared" si="0"/>
        <v>#VALUE!</v>
      </c>
      <c r="G73" s="74" t="e">
        <f t="shared" si="1"/>
        <v>#VALUE!</v>
      </c>
      <c r="H73" s="88">
        <f t="shared" si="2"/>
        <v>34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ref="F74:F137" si="3">E74/B74</f>
        <v>#VALUE!</v>
      </c>
      <c r="G74" s="74" t="e">
        <f t="shared" ref="G74:G137" si="4">E74/C74</f>
        <v>#VALUE!</v>
      </c>
      <c r="H74" s="12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si="3"/>
        <v>#VALUE!</v>
      </c>
      <c r="G75" s="94" t="e">
        <f t="shared" si="4"/>
        <v>#VALUE!</v>
      </c>
      <c r="H75" s="95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 t="s">
        <v>24</v>
      </c>
      <c r="C82" s="72" t="s">
        <v>24</v>
      </c>
      <c r="D82" s="10">
        <v>131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7" t="e">
        <f t="shared" si="3"/>
        <v>#VALUE!</v>
      </c>
      <c r="G83" s="74" t="e">
        <f t="shared" si="4"/>
        <v>#VALUE!</v>
      </c>
      <c r="H83" s="12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/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 t="s">
        <v>24</v>
      </c>
      <c r="C90" s="72">
        <v>141</v>
      </c>
      <c r="D90" s="10" t="s">
        <v>24</v>
      </c>
      <c r="F90" s="7" t="e">
        <f t="shared" si="3"/>
        <v>#VALUE!</v>
      </c>
      <c r="G90" s="74">
        <f t="shared" si="4"/>
        <v>0</v>
      </c>
      <c r="H90" s="12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97">
        <v>1300</v>
      </c>
      <c r="C92" s="73" t="s">
        <v>24</v>
      </c>
      <c r="D92" s="13" t="s">
        <v>24</v>
      </c>
      <c r="E92" s="36">
        <v>30300</v>
      </c>
      <c r="F92" s="87">
        <f>E92/B92</f>
        <v>23.307692307692307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60600</v>
      </c>
      <c r="F95" s="87">
        <f t="shared" si="3"/>
        <v>24.24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20200</v>
      </c>
      <c r="F97" s="93">
        <f t="shared" si="3"/>
        <v>119.52662721893491</v>
      </c>
      <c r="G97" s="86">
        <f t="shared" si="4"/>
        <v>99.019607843137251</v>
      </c>
      <c r="H97" s="95">
        <f t="shared" si="5"/>
        <v>116.0919540229885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20200</v>
      </c>
      <c r="F99" s="93">
        <f t="shared" si="3"/>
        <v>121.68674698795181</v>
      </c>
      <c r="G99" s="86">
        <f t="shared" si="4"/>
        <v>121.68674698795181</v>
      </c>
      <c r="H99" s="95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72" t="s">
        <v>24</v>
      </c>
      <c r="D100" s="10">
        <v>119</v>
      </c>
      <c r="E100" s="22">
        <v>10200</v>
      </c>
      <c r="F100" s="7" t="e">
        <f t="shared" si="3"/>
        <v>#VALUE!</v>
      </c>
      <c r="G100" s="74" t="e">
        <f t="shared" si="4"/>
        <v>#VALUE!</v>
      </c>
      <c r="H100" s="88">
        <f t="shared" si="5"/>
        <v>85.714285714285708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12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7" t="e">
        <f t="shared" si="3"/>
        <v>#DIV/0!</v>
      </c>
      <c r="G104" s="74" t="e">
        <f t="shared" si="4"/>
        <v>#DIV/0!</v>
      </c>
      <c r="H104" s="12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12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105">
        <v>400</v>
      </c>
      <c r="C109" s="74">
        <v>600</v>
      </c>
      <c r="D109" s="35"/>
      <c r="E109" s="36"/>
      <c r="F109" s="93">
        <f t="shared" si="3"/>
        <v>0</v>
      </c>
      <c r="G109" s="94">
        <f t="shared" si="4"/>
        <v>0</v>
      </c>
      <c r="H109" s="95" t="e">
        <f t="shared" si="5"/>
        <v>#DIV/0!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x14ac:dyDescent="0.3">
      <c r="A114" s="63" t="s">
        <v>124</v>
      </c>
      <c r="B114" s="7"/>
      <c r="C114" s="74"/>
      <c r="D114" s="12">
        <v>112</v>
      </c>
      <c r="E114" s="22">
        <v>1020</v>
      </c>
      <c r="F114" s="7" t="e">
        <f t="shared" si="3"/>
        <v>#DIV/0!</v>
      </c>
      <c r="G114" s="74" t="e">
        <f t="shared" si="4"/>
        <v>#DIV/0!</v>
      </c>
      <c r="H114" s="88">
        <f t="shared" si="5"/>
        <v>9.1071428571428577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1020</v>
      </c>
      <c r="F123" s="93" t="e">
        <f t="shared" si="3"/>
        <v>#VALUE!</v>
      </c>
      <c r="G123" s="94" t="e">
        <f t="shared" si="4"/>
        <v>#VALUE!</v>
      </c>
      <c r="H123" s="88">
        <f t="shared" si="5"/>
        <v>8.8695652173913047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93" t="e">
        <f t="shared" si="3"/>
        <v>#VALUE!</v>
      </c>
      <c r="G126" s="94" t="e">
        <f t="shared" si="4"/>
        <v>#VALUE!</v>
      </c>
      <c r="H126" s="95">
        <f t="shared" si="5"/>
        <v>0</v>
      </c>
    </row>
    <row r="127" spans="1:8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22">
        <v>51000</v>
      </c>
      <c r="F127" s="87">
        <f t="shared" si="3"/>
        <v>65.300896286811778</v>
      </c>
      <c r="G127" s="94" t="e">
        <f t="shared" si="4"/>
        <v>#VALUE!</v>
      </c>
      <c r="H127" s="95">
        <f t="shared" si="5"/>
        <v>356.64335664335664</v>
      </c>
    </row>
    <row r="128" spans="1:8" hidden="1" x14ac:dyDescent="0.3">
      <c r="A128" s="63" t="s">
        <v>138</v>
      </c>
      <c r="B128" s="7" t="s">
        <v>24</v>
      </c>
      <c r="C128" s="74" t="s">
        <v>24</v>
      </c>
      <c r="D128" s="12">
        <v>146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11220</v>
      </c>
      <c r="F133" s="87">
        <f t="shared" si="3"/>
        <v>14.366197183098592</v>
      </c>
      <c r="G133" s="74" t="e">
        <f t="shared" si="4"/>
        <v>#VALUE!</v>
      </c>
      <c r="H133" s="12">
        <f t="shared" si="5"/>
        <v>78.461538461538467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x14ac:dyDescent="0.3">
      <c r="A138" s="63" t="s">
        <v>148</v>
      </c>
      <c r="B138" s="7">
        <v>781</v>
      </c>
      <c r="C138" s="74"/>
      <c r="D138" s="12"/>
      <c r="E138" s="31">
        <v>40800</v>
      </c>
      <c r="F138" s="87">
        <f t="shared" ref="F138:F181" si="6">E138/B138</f>
        <v>52.240717029449421</v>
      </c>
      <c r="G138" s="74" t="e">
        <f t="shared" ref="G138:G181" si="7">E138/C138</f>
        <v>#DIV/0!</v>
      </c>
      <c r="H138" s="12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si="6"/>
        <v>#VALUE!</v>
      </c>
      <c r="G139" s="74" t="e">
        <f t="shared" si="7"/>
        <v>#VALUE!</v>
      </c>
      <c r="H139" s="12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/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7" t="e">
        <f t="shared" si="6"/>
        <v>#VALUE!</v>
      </c>
      <c r="G145" s="74" t="e">
        <f t="shared" si="7"/>
        <v>#VALUE!</v>
      </c>
      <c r="H145" s="12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12">
        <f t="shared" si="8"/>
        <v>0</v>
      </c>
    </row>
    <row r="152" spans="1:8" x14ac:dyDescent="0.3">
      <c r="A152" s="63" t="s">
        <v>162</v>
      </c>
      <c r="B152" s="7"/>
      <c r="C152" s="74"/>
      <c r="D152" s="12">
        <v>146</v>
      </c>
      <c r="E152" s="22">
        <v>816</v>
      </c>
      <c r="F152" s="7" t="e">
        <f t="shared" si="6"/>
        <v>#DIV/0!</v>
      </c>
      <c r="G152" s="74" t="e">
        <f t="shared" si="7"/>
        <v>#DIV/0!</v>
      </c>
      <c r="H152" s="88">
        <f t="shared" si="8"/>
        <v>5.5890410958904111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7" t="e">
        <f t="shared" si="6"/>
        <v>#VALUE!</v>
      </c>
      <c r="G157" s="74">
        <f t="shared" si="7"/>
        <v>0</v>
      </c>
      <c r="H157" s="12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7" t="e">
        <f t="shared" si="6"/>
        <v>#VALUE!</v>
      </c>
      <c r="G158" s="74" t="e">
        <f t="shared" si="7"/>
        <v>#VALUE!</v>
      </c>
      <c r="H158" s="88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x14ac:dyDescent="0.3">
      <c r="A163" s="63" t="s">
        <v>173</v>
      </c>
      <c r="B163" s="7">
        <v>2400</v>
      </c>
      <c r="C163" s="74"/>
      <c r="D163" s="12"/>
      <c r="E163" s="22">
        <v>70700</v>
      </c>
      <c r="F163" s="87">
        <f t="shared" si="6"/>
        <v>29.458333333333332</v>
      </c>
      <c r="G163" s="74" t="e">
        <f t="shared" si="7"/>
        <v>#DIV/0!</v>
      </c>
      <c r="H163" s="12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22">
        <v>40400</v>
      </c>
      <c r="F165" s="87">
        <f t="shared" si="6"/>
        <v>17.565217391304348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7">
        <f t="shared" si="6"/>
        <v>0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7" t="e">
        <f t="shared" si="6"/>
        <v>#VALUE!</v>
      </c>
      <c r="G168" s="74">
        <f t="shared" si="7"/>
        <v>0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</sheetData>
  <autoFilter ref="A9:H181" xr:uid="{8FB5E5C6-4CBD-465A-86B6-71AD77822812}">
    <filterColumn colId="0">
      <filters>
        <filter val="E-C-249-8"/>
        <filter val="H-C4-4"/>
        <filter val="H-CR-436-36"/>
        <filter val="H-CR-436-38"/>
        <filter val="H-HCB-306N-96"/>
        <filter val="H-M-2 MAQ"/>
        <filter val="H-M-3 ( Maq)"/>
        <filter val="H-M-4"/>
        <filter val="H-M-5"/>
        <filter val="H-MB-10"/>
        <filter val="H-MB-401-N"/>
        <filter val="H-ML-10"/>
        <filter val="H-ML-13"/>
        <filter val="H-ML-18"/>
        <filter val="H-ML-3  ( Maq)"/>
        <filter val="H-ML-8-6"/>
        <filter val="L-C-2 MAQ"/>
        <filter val="L-C-3  MAQ"/>
      </filters>
    </filterColumn>
  </autoFilter>
  <mergeCells count="11">
    <mergeCell ref="F4:H4"/>
    <mergeCell ref="M4:M6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B608-8BEF-45BA-A483-C0D0070888ED}">
  <sheetPr codeName="Hoja11" filterMode="1"/>
  <dimension ref="A1:M181"/>
  <sheetViews>
    <sheetView zoomScaleNormal="100" workbookViewId="0">
      <selection activeCell="C56" sqref="C5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  <col min="9" max="9" width="13" customWidth="1"/>
    <col min="10" max="10" width="11.7109375" customWidth="1"/>
    <col min="11" max="11" width="15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3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3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  <c r="I2" s="110"/>
      <c r="J2" s="108"/>
      <c r="K2" s="108"/>
      <c r="L2" s="107"/>
      <c r="M2" s="107"/>
    </row>
    <row r="3" spans="1:13" ht="31.5" customHeight="1" x14ac:dyDescent="0.25">
      <c r="A3" s="181"/>
      <c r="B3" s="181"/>
      <c r="C3" s="181"/>
      <c r="D3" s="182"/>
      <c r="E3" s="182"/>
      <c r="F3" s="178"/>
      <c r="G3" s="179"/>
      <c r="H3" s="180"/>
      <c r="I3" s="109" t="s">
        <v>197</v>
      </c>
      <c r="J3" s="108" t="s">
        <v>198</v>
      </c>
      <c r="K3" s="108" t="s">
        <v>4</v>
      </c>
      <c r="L3" s="108" t="s">
        <v>199</v>
      </c>
      <c r="M3" s="108" t="s">
        <v>200</v>
      </c>
    </row>
    <row r="4" spans="1:13" ht="21" x14ac:dyDescent="0.3">
      <c r="A4" s="82">
        <v>1</v>
      </c>
      <c r="B4" s="71" t="s">
        <v>204</v>
      </c>
      <c r="C4" s="71" t="s">
        <v>7</v>
      </c>
      <c r="D4" s="65">
        <v>5</v>
      </c>
      <c r="E4" s="66">
        <f>B4*C4*D4</f>
        <v>722.5</v>
      </c>
      <c r="F4" s="165">
        <f>SUBTOTAL(9,G39:G56,H57,G59:G61,H72:H75,G89,F92:F95,G97:G99,F109,F127,H130,F149,H156,F165)</f>
        <v>1392.7755792181576</v>
      </c>
      <c r="G4" s="166"/>
      <c r="H4" s="167"/>
      <c r="I4" s="108">
        <v>5</v>
      </c>
      <c r="J4" s="108">
        <v>8.5</v>
      </c>
      <c r="K4" s="108">
        <v>5</v>
      </c>
      <c r="L4" s="108">
        <f>I4*J4*K4</f>
        <v>212.5</v>
      </c>
      <c r="M4" s="183">
        <f>L6/2</f>
        <v>218.75</v>
      </c>
    </row>
    <row r="5" spans="1:13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  <c r="I5" s="108">
        <v>6</v>
      </c>
      <c r="J5" s="108">
        <v>7.5</v>
      </c>
      <c r="K5" s="108">
        <v>5</v>
      </c>
      <c r="L5" s="108">
        <f>I5*J5*K5</f>
        <v>225</v>
      </c>
      <c r="M5" s="183"/>
    </row>
    <row r="6" spans="1:13" ht="21" x14ac:dyDescent="0.35">
      <c r="C6" s="2"/>
      <c r="D6" s="3"/>
      <c r="E6" s="50">
        <f>SUM(E4:E5,M4)</f>
        <v>1241.25</v>
      </c>
      <c r="F6" s="98">
        <f>F4-E7</f>
        <v>166.52557921815765</v>
      </c>
      <c r="G6" s="104">
        <f>F4-E6</f>
        <v>151.52557921815765</v>
      </c>
      <c r="H6" s="70" t="s">
        <v>9</v>
      </c>
      <c r="I6" s="108"/>
      <c r="J6" s="108"/>
      <c r="K6" s="108"/>
      <c r="L6" s="108">
        <f>SUBTOTAL(9,L4:L5)</f>
        <v>437.5</v>
      </c>
      <c r="M6" s="183"/>
    </row>
    <row r="7" spans="1:13" ht="21" x14ac:dyDescent="0.35">
      <c r="C7" s="2"/>
      <c r="D7" s="3" t="s">
        <v>205</v>
      </c>
      <c r="E7" s="54">
        <f>E6-D7</f>
        <v>1226.25</v>
      </c>
      <c r="F7" s="98"/>
      <c r="G7" s="99"/>
    </row>
    <row r="8" spans="1:13" ht="29.25" customHeight="1" x14ac:dyDescent="0.25">
      <c r="A8" s="81" t="s">
        <v>10</v>
      </c>
      <c r="B8" s="168" t="s">
        <v>11</v>
      </c>
      <c r="C8" s="168"/>
      <c r="D8" s="168"/>
      <c r="E8" s="57" t="s">
        <v>12</v>
      </c>
      <c r="F8" s="168" t="s">
        <v>13</v>
      </c>
      <c r="G8" s="168"/>
      <c r="H8" s="168"/>
    </row>
    <row r="9" spans="1:13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13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F10" s="7" t="e">
        <f t="shared" ref="F10:F73" si="0">E10/B10</f>
        <v>#VALUE!</v>
      </c>
      <c r="G10" s="74">
        <f t="shared" ref="G10:G73" si="1">E10/C10</f>
        <v>0</v>
      </c>
      <c r="H10" s="12" t="e">
        <f t="shared" ref="H10:H73" si="2">E10/D10</f>
        <v>#VALUE!</v>
      </c>
    </row>
    <row r="11" spans="1:13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7" t="e">
        <f t="shared" si="0"/>
        <v>#VALUE!</v>
      </c>
      <c r="G11" s="74">
        <f t="shared" si="1"/>
        <v>0</v>
      </c>
      <c r="H11" s="12" t="e">
        <f t="shared" si="2"/>
        <v>#VALUE!</v>
      </c>
    </row>
    <row r="12" spans="1:13" hidden="1" x14ac:dyDescent="0.3">
      <c r="A12" s="77" t="s">
        <v>20</v>
      </c>
      <c r="B12" s="6"/>
      <c r="C12" s="72">
        <v>184</v>
      </c>
      <c r="D12" s="10"/>
      <c r="F12" s="7" t="e">
        <f t="shared" si="0"/>
        <v>#DIV/0!</v>
      </c>
      <c r="G12" s="74">
        <f t="shared" si="1"/>
        <v>0</v>
      </c>
      <c r="H12" s="12" t="e">
        <f t="shared" si="2"/>
        <v>#DIV/0!</v>
      </c>
    </row>
    <row r="13" spans="1:13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7" t="e">
        <f t="shared" si="0"/>
        <v>#VALUE!</v>
      </c>
      <c r="G13" s="74">
        <f t="shared" si="1"/>
        <v>0</v>
      </c>
      <c r="H13" s="12" t="e">
        <f t="shared" si="2"/>
        <v>#VALUE!</v>
      </c>
    </row>
    <row r="14" spans="1:13" hidden="1" x14ac:dyDescent="0.3">
      <c r="A14" s="77" t="s">
        <v>22</v>
      </c>
      <c r="B14" s="6">
        <v>112</v>
      </c>
      <c r="C14" s="72">
        <v>115</v>
      </c>
      <c r="D14" s="11"/>
      <c r="F14" s="7">
        <f t="shared" si="0"/>
        <v>0</v>
      </c>
      <c r="G14" s="74">
        <f t="shared" si="1"/>
        <v>0</v>
      </c>
      <c r="H14" s="12" t="e">
        <f t="shared" si="2"/>
        <v>#DIV/0!</v>
      </c>
    </row>
    <row r="15" spans="1:13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7">
        <f t="shared" si="0"/>
        <v>0</v>
      </c>
      <c r="G15" s="74">
        <f t="shared" si="1"/>
        <v>0</v>
      </c>
      <c r="H15" s="12" t="e">
        <f t="shared" si="2"/>
        <v>#VALUE!</v>
      </c>
    </row>
    <row r="16" spans="1:13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7" t="e">
        <f t="shared" si="0"/>
        <v>#VALUE!</v>
      </c>
      <c r="G16" s="74" t="e">
        <f t="shared" si="1"/>
        <v>#VALUE!</v>
      </c>
      <c r="H16" s="12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7" t="e">
        <f t="shared" si="0"/>
        <v>#DIV/0!</v>
      </c>
      <c r="G17" s="74" t="e">
        <f t="shared" si="1"/>
        <v>#VALUE!</v>
      </c>
      <c r="H17" s="12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7" t="e">
        <f t="shared" si="0"/>
        <v>#VALUE!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31</v>
      </c>
      <c r="B21" s="6" t="s">
        <v>24</v>
      </c>
      <c r="C21" s="72" t="s">
        <v>24</v>
      </c>
      <c r="D21" s="10">
        <v>124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7" t="e">
        <f t="shared" si="0"/>
        <v>#VALUE!</v>
      </c>
      <c r="G23" s="74" t="e">
        <f t="shared" si="1"/>
        <v>#VALUE!</v>
      </c>
      <c r="H23" s="12">
        <f t="shared" si="2"/>
        <v>0</v>
      </c>
    </row>
    <row r="24" spans="1:8" hidden="1" x14ac:dyDescent="0.3">
      <c r="A24" s="77" t="s">
        <v>34</v>
      </c>
      <c r="B24" s="6"/>
      <c r="C24" s="72"/>
      <c r="D24" s="10">
        <v>113</v>
      </c>
      <c r="F24" s="7" t="e">
        <f t="shared" si="0"/>
        <v>#DIV/0!</v>
      </c>
      <c r="G24" s="74" t="e">
        <f t="shared" si="1"/>
        <v>#DIV/0!</v>
      </c>
      <c r="H24" s="12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7" t="e">
        <f t="shared" si="0"/>
        <v>#VALUE!</v>
      </c>
      <c r="G25" s="74" t="e">
        <f t="shared" si="1"/>
        <v>#VALUE!</v>
      </c>
      <c r="H25" s="12">
        <f t="shared" si="2"/>
        <v>0</v>
      </c>
    </row>
    <row r="26" spans="1:8" x14ac:dyDescent="0.3">
      <c r="A26" s="77" t="s">
        <v>36</v>
      </c>
      <c r="B26" s="6" t="s">
        <v>24</v>
      </c>
      <c r="C26" s="72" t="s">
        <v>26</v>
      </c>
      <c r="D26" s="10" t="s">
        <v>26</v>
      </c>
      <c r="E26" s="22">
        <v>5000</v>
      </c>
      <c r="F26" s="7" t="e">
        <f t="shared" si="0"/>
        <v>#VALUE!</v>
      </c>
      <c r="G26" s="74" t="e">
        <f t="shared" si="1"/>
        <v>#VALUE!</v>
      </c>
      <c r="H26" s="12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7" t="e">
        <f t="shared" si="0"/>
        <v>#VALUE!</v>
      </c>
      <c r="G27" s="74">
        <f t="shared" si="1"/>
        <v>0</v>
      </c>
      <c r="H27" s="12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7">
        <f t="shared" si="0"/>
        <v>0</v>
      </c>
      <c r="G28" s="74">
        <f t="shared" si="1"/>
        <v>0</v>
      </c>
      <c r="H28" s="12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7" t="e">
        <f t="shared" si="0"/>
        <v>#VALUE!</v>
      </c>
      <c r="G29" s="74">
        <f t="shared" si="1"/>
        <v>0</v>
      </c>
      <c r="H29" s="12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7">
        <f t="shared" si="0"/>
        <v>0</v>
      </c>
      <c r="G30" s="74">
        <f t="shared" si="1"/>
        <v>0</v>
      </c>
      <c r="H30" s="12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7">
        <f t="shared" si="0"/>
        <v>0</v>
      </c>
      <c r="G31" s="74">
        <f t="shared" si="1"/>
        <v>0</v>
      </c>
      <c r="H31" s="12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7">
        <f t="shared" si="0"/>
        <v>0</v>
      </c>
      <c r="G32" s="74">
        <f t="shared" si="1"/>
        <v>0</v>
      </c>
      <c r="H32" s="12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7">
        <f t="shared" si="0"/>
        <v>0</v>
      </c>
      <c r="G33" s="74">
        <f t="shared" si="1"/>
        <v>0</v>
      </c>
      <c r="H33" s="12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7" t="e">
        <f t="shared" si="0"/>
        <v>#VALUE!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7">
        <f t="shared" si="0"/>
        <v>0</v>
      </c>
      <c r="G35" s="74">
        <f t="shared" si="1"/>
        <v>0</v>
      </c>
      <c r="H35" s="12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7" t="e">
        <f t="shared" si="0"/>
        <v>#VALUE!</v>
      </c>
      <c r="G36" s="74">
        <f t="shared" si="1"/>
        <v>0</v>
      </c>
      <c r="H36" s="12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7">
        <f t="shared" si="0"/>
        <v>0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7" t="e">
        <f t="shared" si="0"/>
        <v>#DIV/0!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49</v>
      </c>
      <c r="B39" s="6">
        <v>203</v>
      </c>
      <c r="C39" s="72">
        <v>200</v>
      </c>
      <c r="D39" s="10">
        <v>184</v>
      </c>
      <c r="E39" s="22">
        <v>1010</v>
      </c>
      <c r="F39" s="7">
        <f t="shared" si="0"/>
        <v>4.9753694581280792</v>
      </c>
      <c r="G39" s="86">
        <f t="shared" si="1"/>
        <v>5.05</v>
      </c>
      <c r="H39" s="12">
        <f t="shared" si="2"/>
        <v>5.4891304347826084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7">
        <f t="shared" si="0"/>
        <v>0</v>
      </c>
      <c r="G40" s="74">
        <f t="shared" si="1"/>
        <v>0</v>
      </c>
      <c r="H40" s="12">
        <f t="shared" si="2"/>
        <v>0</v>
      </c>
    </row>
    <row r="41" spans="1:8" x14ac:dyDescent="0.3">
      <c r="A41" s="77" t="s">
        <v>51</v>
      </c>
      <c r="B41" s="6">
        <v>201</v>
      </c>
      <c r="C41" s="72">
        <v>202</v>
      </c>
      <c r="D41" s="10">
        <v>168</v>
      </c>
      <c r="E41" s="36">
        <v>1010</v>
      </c>
      <c r="F41" s="93">
        <f t="shared" si="0"/>
        <v>5.0248756218905477</v>
      </c>
      <c r="G41" s="86">
        <f t="shared" si="1"/>
        <v>5</v>
      </c>
      <c r="H41" s="95">
        <f t="shared" si="2"/>
        <v>6.0119047619047619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7" t="e">
        <f t="shared" si="0"/>
        <v>#VALUE!</v>
      </c>
      <c r="G42" s="74">
        <f t="shared" si="1"/>
        <v>0</v>
      </c>
      <c r="H42" s="12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7" t="e">
        <f t="shared" si="0"/>
        <v>#VALUE!</v>
      </c>
      <c r="G44" s="74">
        <f t="shared" si="1"/>
        <v>0</v>
      </c>
      <c r="H44" s="12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7">
        <f t="shared" si="0"/>
        <v>0</v>
      </c>
      <c r="G45" s="74">
        <f t="shared" si="1"/>
        <v>0</v>
      </c>
      <c r="H45" s="12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7" t="e">
        <f t="shared" si="0"/>
        <v>#VALUE!</v>
      </c>
      <c r="G46" s="74" t="e">
        <f t="shared" si="1"/>
        <v>#VALUE!</v>
      </c>
      <c r="H46" s="12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7" t="e">
        <f t="shared" si="0"/>
        <v>#VALUE!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7">
        <f t="shared" si="0"/>
        <v>0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61</v>
      </c>
      <c r="B51" s="6" t="s">
        <v>24</v>
      </c>
      <c r="C51" s="72">
        <v>142</v>
      </c>
      <c r="D51" s="10" t="s">
        <v>24</v>
      </c>
      <c r="E51" s="22">
        <v>2020</v>
      </c>
      <c r="F51" s="7" t="e">
        <f t="shared" si="0"/>
        <v>#VALUE!</v>
      </c>
      <c r="G51" s="86">
        <f t="shared" si="1"/>
        <v>14.225352112676056</v>
      </c>
      <c r="H51" s="12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7">
        <f t="shared" si="0"/>
        <v>0</v>
      </c>
      <c r="G52" s="74">
        <f t="shared" si="1"/>
        <v>0</v>
      </c>
      <c r="H52" s="12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7" t="e">
        <f t="shared" si="0"/>
        <v>#VALUE!</v>
      </c>
      <c r="G53" s="74" t="e">
        <f t="shared" si="1"/>
        <v>#VALUE!</v>
      </c>
      <c r="H53" s="12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7" t="e">
        <f t="shared" si="0"/>
        <v>#VALUE!</v>
      </c>
      <c r="G55" s="74">
        <f t="shared" si="1"/>
        <v>0</v>
      </c>
      <c r="H55" s="12" t="e">
        <f t="shared" si="2"/>
        <v>#VALUE!</v>
      </c>
    </row>
    <row r="56" spans="1:8" x14ac:dyDescent="0.3">
      <c r="A56" s="77" t="s">
        <v>66</v>
      </c>
      <c r="B56" s="6" t="s">
        <v>24</v>
      </c>
      <c r="C56" s="72">
        <v>208</v>
      </c>
      <c r="D56" s="10" t="s">
        <v>24</v>
      </c>
      <c r="E56" s="22">
        <v>6120</v>
      </c>
      <c r="F56" s="7" t="e">
        <f t="shared" si="0"/>
        <v>#VALUE!</v>
      </c>
      <c r="G56" s="86">
        <f t="shared" si="1"/>
        <v>29.423076923076923</v>
      </c>
      <c r="H56" s="12" t="e">
        <f t="shared" si="2"/>
        <v>#VALUE!</v>
      </c>
    </row>
    <row r="57" spans="1:8" x14ac:dyDescent="0.3">
      <c r="A57" s="77" t="s">
        <v>67</v>
      </c>
      <c r="B57" s="6" t="s">
        <v>24</v>
      </c>
      <c r="C57" s="72" t="s">
        <v>24</v>
      </c>
      <c r="D57" s="10">
        <v>108</v>
      </c>
      <c r="E57" s="22">
        <v>6120</v>
      </c>
      <c r="F57" s="7" t="e">
        <f t="shared" si="0"/>
        <v>#VALUE!</v>
      </c>
      <c r="G57" s="74" t="e">
        <f t="shared" si="1"/>
        <v>#VALUE!</v>
      </c>
      <c r="H57" s="88">
        <f t="shared" si="2"/>
        <v>56.666666666666664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7" t="e">
        <f t="shared" si="0"/>
        <v>#VALUE!</v>
      </c>
      <c r="G58" s="74" t="e">
        <f t="shared" si="1"/>
        <v>#VALUE!</v>
      </c>
      <c r="H58" s="12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0" t="s">
        <v>24</v>
      </c>
      <c r="E59" s="36">
        <v>60600</v>
      </c>
      <c r="F59" s="7">
        <f t="shared" si="0"/>
        <v>255.69620253164558</v>
      </c>
      <c r="G59" s="86">
        <f>E59/C59</f>
        <v>257.87234042553189</v>
      </c>
      <c r="H59" s="12" t="e">
        <f t="shared" si="2"/>
        <v>#VALUE!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7">
        <f t="shared" si="0"/>
        <v>0</v>
      </c>
      <c r="G60" s="74">
        <f t="shared" si="1"/>
        <v>0</v>
      </c>
      <c r="H60" s="12" t="e">
        <f t="shared" si="2"/>
        <v>#VALUE!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62923</v>
      </c>
      <c r="F61" s="7" t="e">
        <f t="shared" si="0"/>
        <v>#VALUE!</v>
      </c>
      <c r="G61" s="86">
        <f>E61/C61</f>
        <v>261.09128630705396</v>
      </c>
      <c r="H61" s="12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74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x14ac:dyDescent="0.3">
      <c r="A72" s="77" t="s">
        <v>81</v>
      </c>
      <c r="B72" s="6" t="s">
        <v>24</v>
      </c>
      <c r="C72" s="72"/>
      <c r="D72" s="103">
        <v>150</v>
      </c>
      <c r="E72" s="22">
        <v>1020</v>
      </c>
      <c r="F72" s="7" t="e">
        <f t="shared" si="0"/>
        <v>#VALUE!</v>
      </c>
      <c r="G72" s="74" t="e">
        <f t="shared" si="1"/>
        <v>#DIV/0!</v>
      </c>
      <c r="H72" s="88">
        <f t="shared" si="2"/>
        <v>6.8</v>
      </c>
    </row>
    <row r="73" spans="1:8" hidden="1" x14ac:dyDescent="0.3">
      <c r="A73" s="77" t="s">
        <v>82</v>
      </c>
      <c r="B73" s="6" t="s">
        <v>24</v>
      </c>
      <c r="C73" s="72" t="s">
        <v>24</v>
      </c>
      <c r="D73" s="10">
        <v>150</v>
      </c>
      <c r="E73" s="31"/>
      <c r="F73" s="7" t="e">
        <f t="shared" si="0"/>
        <v>#VALUE!</v>
      </c>
      <c r="G73" s="74" t="e">
        <f t="shared" si="1"/>
        <v>#VALUE!</v>
      </c>
      <c r="H73" s="12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ref="F74:F137" si="3">E74/B74</f>
        <v>#VALUE!</v>
      </c>
      <c r="G74" s="74" t="e">
        <f t="shared" ref="G74:G137" si="4">E74/C74</f>
        <v>#VALUE!</v>
      </c>
      <c r="H74" s="12">
        <f t="shared" ref="H74:H137" si="5">E74/D74</f>
        <v>0</v>
      </c>
    </row>
    <row r="75" spans="1:8" x14ac:dyDescent="0.3">
      <c r="A75" s="77" t="s">
        <v>84</v>
      </c>
      <c r="B75" s="6" t="s">
        <v>24</v>
      </c>
      <c r="C75" s="72" t="s">
        <v>24</v>
      </c>
      <c r="D75" s="10">
        <v>87</v>
      </c>
      <c r="E75" s="22">
        <v>204</v>
      </c>
      <c r="F75" s="7" t="e">
        <f t="shared" si="3"/>
        <v>#VALUE!</v>
      </c>
      <c r="G75" s="74" t="e">
        <f t="shared" si="4"/>
        <v>#VALUE!</v>
      </c>
      <c r="H75" s="88">
        <f t="shared" si="5"/>
        <v>2.3448275862068964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 t="s">
        <v>24</v>
      </c>
      <c r="C82" s="72" t="s">
        <v>24</v>
      </c>
      <c r="D82" s="10">
        <v>131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7" t="e">
        <f t="shared" si="3"/>
        <v>#VALUE!</v>
      </c>
      <c r="G83" s="74" t="e">
        <f t="shared" si="4"/>
        <v>#VALUE!</v>
      </c>
      <c r="H83" s="12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20200</v>
      </c>
      <c r="F89" s="7">
        <f t="shared" si="3"/>
        <v>78.90625</v>
      </c>
      <c r="G89" s="86">
        <f t="shared" si="4"/>
        <v>88.209606986899558</v>
      </c>
      <c r="H89" s="12" t="e">
        <f t="shared" si="5"/>
        <v>#VALUE!</v>
      </c>
    </row>
    <row r="90" spans="1:8" hidden="1" x14ac:dyDescent="0.3">
      <c r="A90" s="77" t="s">
        <v>99</v>
      </c>
      <c r="B90" s="6" t="s">
        <v>24</v>
      </c>
      <c r="C90" s="72">
        <v>141</v>
      </c>
      <c r="D90" s="10" t="s">
        <v>24</v>
      </c>
      <c r="F90" s="7" t="e">
        <f t="shared" si="3"/>
        <v>#VALUE!</v>
      </c>
      <c r="G90" s="74">
        <f t="shared" si="4"/>
        <v>0</v>
      </c>
      <c r="H90" s="12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97">
        <v>1300</v>
      </c>
      <c r="C92" s="73" t="s">
        <v>24</v>
      </c>
      <c r="D92" s="13" t="s">
        <v>24</v>
      </c>
      <c r="E92" s="36">
        <v>50500</v>
      </c>
      <c r="F92" s="87">
        <f>E92/B92</f>
        <v>38.846153846153847</v>
      </c>
      <c r="G92" s="74" t="e">
        <f t="shared" si="4"/>
        <v>#VALUE!</v>
      </c>
      <c r="H92" s="12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101000</v>
      </c>
      <c r="F95" s="87">
        <f t="shared" si="3"/>
        <v>40.4</v>
      </c>
      <c r="G95" s="74" t="e">
        <f t="shared" si="4"/>
        <v>#DIV/0!</v>
      </c>
      <c r="H95" s="12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20200</v>
      </c>
      <c r="F97" s="7">
        <f t="shared" si="3"/>
        <v>119.52662721893491</v>
      </c>
      <c r="G97" s="86">
        <f t="shared" si="4"/>
        <v>99.019607843137251</v>
      </c>
      <c r="H97" s="12">
        <f t="shared" si="5"/>
        <v>116.0919540229885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40400</v>
      </c>
      <c r="F99" s="93">
        <f t="shared" si="3"/>
        <v>243.37349397590361</v>
      </c>
      <c r="G99" s="86">
        <f t="shared" si="4"/>
        <v>243.37349397590361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72" t="s">
        <v>24</v>
      </c>
      <c r="D100" s="10">
        <v>119</v>
      </c>
      <c r="E100" s="22">
        <v>0</v>
      </c>
      <c r="F100" s="7" t="e">
        <f t="shared" si="3"/>
        <v>#VALUE!</v>
      </c>
      <c r="G100" s="74" t="e">
        <f t="shared" si="4"/>
        <v>#VALUE!</v>
      </c>
      <c r="H100" s="12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12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7" t="e">
        <f t="shared" si="3"/>
        <v>#DIV/0!</v>
      </c>
      <c r="G104" s="74" t="e">
        <f t="shared" si="4"/>
        <v>#DIV/0!</v>
      </c>
      <c r="H104" s="12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12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x14ac:dyDescent="0.3">
      <c r="A109" s="63" t="s">
        <v>118</v>
      </c>
      <c r="B109" s="105">
        <v>400</v>
      </c>
      <c r="C109" s="74">
        <v>600</v>
      </c>
      <c r="D109" s="35"/>
      <c r="E109" s="36">
        <v>25500</v>
      </c>
      <c r="F109" s="87">
        <f t="shared" si="3"/>
        <v>63.75</v>
      </c>
      <c r="G109" s="74">
        <f t="shared" si="4"/>
        <v>42.5</v>
      </c>
      <c r="H109" s="12" t="e">
        <f t="shared" si="5"/>
        <v>#DIV/0!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22">
        <v>0</v>
      </c>
      <c r="F114" s="7" t="e">
        <f t="shared" si="3"/>
        <v>#DIV/0!</v>
      </c>
      <c r="G114" s="74" t="e">
        <f t="shared" si="4"/>
        <v>#DIV/0!</v>
      </c>
      <c r="H114" s="12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93" t="e">
        <f t="shared" si="3"/>
        <v>#VALUE!</v>
      </c>
      <c r="G123" s="94" t="e">
        <f t="shared" si="4"/>
        <v>#VALUE!</v>
      </c>
      <c r="H123" s="95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93" t="e">
        <f t="shared" si="3"/>
        <v>#VALUE!</v>
      </c>
      <c r="G126" s="94" t="e">
        <f t="shared" si="4"/>
        <v>#VALUE!</v>
      </c>
      <c r="H126" s="95">
        <f t="shared" si="5"/>
        <v>0</v>
      </c>
    </row>
    <row r="127" spans="1:8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22">
        <v>37500</v>
      </c>
      <c r="F127" s="87">
        <f t="shared" si="3"/>
        <v>48.015364916773365</v>
      </c>
      <c r="G127" s="74" t="e">
        <f t="shared" si="4"/>
        <v>#VALUE!</v>
      </c>
      <c r="H127" s="12">
        <f t="shared" si="5"/>
        <v>262.23776223776224</v>
      </c>
    </row>
    <row r="128" spans="1:8" hidden="1" x14ac:dyDescent="0.3">
      <c r="A128" s="63" t="s">
        <v>138</v>
      </c>
      <c r="B128" s="7" t="s">
        <v>24</v>
      </c>
      <c r="C128" s="74" t="s">
        <v>24</v>
      </c>
      <c r="D128" s="12">
        <v>146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1020</v>
      </c>
      <c r="F130" s="93" t="e">
        <f t="shared" si="3"/>
        <v>#VALUE!</v>
      </c>
      <c r="G130" s="94" t="e">
        <f t="shared" si="4"/>
        <v>#VALUE!</v>
      </c>
      <c r="H130" s="88">
        <f t="shared" si="5"/>
        <v>7.3913043478260869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 t="s">
        <v>24</v>
      </c>
      <c r="C133" s="74" t="s">
        <v>24</v>
      </c>
      <c r="D133" s="12">
        <v>143</v>
      </c>
      <c r="E133" s="36"/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/>
      <c r="D138" s="12"/>
      <c r="E138" s="31"/>
      <c r="F138" s="7">
        <f t="shared" ref="F138:F181" si="6">E138/B138</f>
        <v>0</v>
      </c>
      <c r="G138" s="74" t="e">
        <f t="shared" ref="G138:G181" si="7">E138/C138</f>
        <v>#DIV/0!</v>
      </c>
      <c r="H138" s="12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si="6"/>
        <v>#VALUE!</v>
      </c>
      <c r="G139" s="74" t="e">
        <f t="shared" si="7"/>
        <v>#VALUE!</v>
      </c>
      <c r="H139" s="12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/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7" t="e">
        <f t="shared" si="6"/>
        <v>#VALUE!</v>
      </c>
      <c r="G145" s="74" t="e">
        <f t="shared" si="7"/>
        <v>#VALUE!</v>
      </c>
      <c r="H145" s="12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>
        <v>8568</v>
      </c>
      <c r="F149" s="87">
        <f t="shared" si="6"/>
        <v>10.97055057618438</v>
      </c>
      <c r="G149" s="74" t="e">
        <f t="shared" si="7"/>
        <v>#VALUE!</v>
      </c>
      <c r="H149" s="12">
        <f t="shared" si="8"/>
        <v>63.466666666666669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12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F152" s="7" t="e">
        <f t="shared" si="6"/>
        <v>#DIV/0!</v>
      </c>
      <c r="G152" s="74" t="e">
        <f t="shared" si="7"/>
        <v>#DIV/0!</v>
      </c>
      <c r="H152" s="12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22">
        <v>10914</v>
      </c>
      <c r="F156" s="7" t="e">
        <f t="shared" si="6"/>
        <v>#VALUE!</v>
      </c>
      <c r="G156" s="74" t="e">
        <f t="shared" si="7"/>
        <v>#VALUE!</v>
      </c>
      <c r="H156" s="88">
        <f t="shared" si="8"/>
        <v>70.412903225806446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7" t="e">
        <f t="shared" si="6"/>
        <v>#VALUE!</v>
      </c>
      <c r="G157" s="74">
        <f t="shared" si="7"/>
        <v>0</v>
      </c>
      <c r="H157" s="12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F163" s="7">
        <f t="shared" si="6"/>
        <v>0</v>
      </c>
      <c r="G163" s="74" t="e">
        <f t="shared" si="7"/>
        <v>#DIV/0!</v>
      </c>
      <c r="H163" s="12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22">
        <v>101000</v>
      </c>
      <c r="F165" s="7">
        <f t="shared" si="6"/>
        <v>43.913043478260867</v>
      </c>
      <c r="G165" s="74" t="e">
        <f t="shared" si="7"/>
        <v>#VALUE!</v>
      </c>
      <c r="H165" s="12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7">
        <f t="shared" si="6"/>
        <v>0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7" t="e">
        <f t="shared" si="6"/>
        <v>#VALUE!</v>
      </c>
      <c r="G168" s="74">
        <f t="shared" si="7"/>
        <v>0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</sheetData>
  <autoFilter ref="A9:H181" xr:uid="{8FB5E5C6-4CBD-465A-86B6-71AD77822812}">
    <filterColumn colId="0">
      <filters>
        <filter val="H-C-001***"/>
        <filter val="H-C4-2"/>
        <filter val="H-C4-4"/>
        <filter val="H-C-6"/>
        <filter val="H-CL-181-3222-Y C/G"/>
        <filter val="H-CL-181-3222-Y S/G"/>
        <filter val="H-CR-436-36"/>
        <filter val="H-CR-436-38"/>
        <filter val="H-HCB-206N-96"/>
        <filter val="H-HCB-612N"/>
        <filter val="H-M-1"/>
        <filter val="H-M-2 MAQ"/>
        <filter val="H-M-3 ( Maq)"/>
        <filter val="H-M-4"/>
        <filter val="H-M-5"/>
        <filter val="H-MB-301N"/>
        <filter val="H-ML-13"/>
        <filter val="H-ML-16"/>
        <filter val="H-ML-8"/>
        <filter val="H-ML-8-93-01"/>
        <filter val="L-C-3  MAQ"/>
      </filters>
    </filterColumn>
  </autoFilter>
  <mergeCells count="11">
    <mergeCell ref="F4:H4"/>
    <mergeCell ref="M4:M6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833B-DE09-41C0-A141-818FC2F4D002}">
  <sheetPr codeName="Hoja1" filterMode="1"/>
  <dimension ref="A1:M181"/>
  <sheetViews>
    <sheetView zoomScaleNormal="100" workbookViewId="0">
      <selection activeCell="K104" sqref="K10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  <col min="9" max="9" width="13" customWidth="1"/>
    <col min="10" max="10" width="11.7109375" customWidth="1"/>
    <col min="11" max="11" width="15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3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3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  <c r="I2" s="110"/>
      <c r="J2" s="108"/>
      <c r="K2" s="108"/>
      <c r="L2" s="107"/>
      <c r="M2" s="107"/>
    </row>
    <row r="3" spans="1:13" ht="31.5" customHeight="1" x14ac:dyDescent="0.25">
      <c r="A3" s="181"/>
      <c r="B3" s="181"/>
      <c r="C3" s="181"/>
      <c r="D3" s="182"/>
      <c r="E3" s="182"/>
      <c r="F3" s="178"/>
      <c r="G3" s="179"/>
      <c r="H3" s="180"/>
      <c r="I3" s="109" t="s">
        <v>197</v>
      </c>
      <c r="J3" s="108" t="s">
        <v>198</v>
      </c>
      <c r="K3" s="108" t="s">
        <v>4</v>
      </c>
      <c r="L3" s="108" t="s">
        <v>199</v>
      </c>
      <c r="M3" s="108" t="s">
        <v>200</v>
      </c>
    </row>
    <row r="4" spans="1:13" ht="21" x14ac:dyDescent="0.3">
      <c r="A4" s="82">
        <v>1</v>
      </c>
      <c r="B4" s="71" t="s">
        <v>193</v>
      </c>
      <c r="C4" s="71" t="s">
        <v>7</v>
      </c>
      <c r="D4" s="65">
        <v>5</v>
      </c>
      <c r="E4" s="66">
        <f>B4*C4*D4</f>
        <v>680</v>
      </c>
      <c r="F4" s="165">
        <f>SUBTOTAL(9,G38:G59,H72,G89,F92,F95,G97,H104,F109,F149,H157)</f>
        <v>1330.5810886792601</v>
      </c>
      <c r="G4" s="166"/>
      <c r="H4" s="167"/>
      <c r="I4" s="108">
        <v>5</v>
      </c>
      <c r="J4" s="108">
        <v>8.5</v>
      </c>
      <c r="K4" s="108">
        <v>5</v>
      </c>
      <c r="L4" s="108">
        <f>I4*J4*K4</f>
        <v>212.5</v>
      </c>
      <c r="M4" s="183">
        <f>L6/2</f>
        <v>275</v>
      </c>
    </row>
    <row r="5" spans="1:13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  <c r="I5" s="108">
        <v>9</v>
      </c>
      <c r="J5" s="108">
        <v>7.5</v>
      </c>
      <c r="K5" s="108">
        <v>5</v>
      </c>
      <c r="L5" s="108">
        <f>I5*J5*K5</f>
        <v>337.5</v>
      </c>
      <c r="M5" s="183"/>
    </row>
    <row r="6" spans="1:13" ht="21" x14ac:dyDescent="0.35">
      <c r="C6" s="2"/>
      <c r="D6" s="3"/>
      <c r="E6" s="50">
        <f>SUM(E4:E5,M4)</f>
        <v>1255</v>
      </c>
      <c r="F6" s="98"/>
      <c r="G6" s="104">
        <f>F4-E6</f>
        <v>75.58108867926012</v>
      </c>
      <c r="H6" s="70" t="s">
        <v>9</v>
      </c>
      <c r="I6" s="108"/>
      <c r="J6" s="108"/>
      <c r="K6" s="108"/>
      <c r="L6" s="108">
        <f>SUBTOTAL(9,L4:L5)</f>
        <v>550</v>
      </c>
      <c r="M6" s="183"/>
    </row>
    <row r="7" spans="1:13" ht="21" x14ac:dyDescent="0.35">
      <c r="C7" s="2"/>
      <c r="D7" s="3"/>
      <c r="E7" s="54"/>
      <c r="F7" s="98"/>
      <c r="G7" s="99"/>
    </row>
    <row r="8" spans="1:13" ht="29.25" customHeight="1" x14ac:dyDescent="0.25">
      <c r="A8" s="81" t="s">
        <v>10</v>
      </c>
      <c r="B8" s="168" t="s">
        <v>11</v>
      </c>
      <c r="C8" s="168"/>
      <c r="D8" s="168"/>
      <c r="E8" s="57" t="s">
        <v>12</v>
      </c>
      <c r="F8" s="168" t="s">
        <v>13</v>
      </c>
      <c r="G8" s="168"/>
      <c r="H8" s="168"/>
      <c r="J8" t="s">
        <v>206</v>
      </c>
    </row>
    <row r="9" spans="1:13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13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F10" s="7" t="e">
        <f t="shared" ref="F10:F73" si="0">E10/B10</f>
        <v>#VALUE!</v>
      </c>
      <c r="G10" s="74">
        <f t="shared" ref="G10:G73" si="1">E10/C10</f>
        <v>0</v>
      </c>
      <c r="H10" s="12" t="e">
        <f t="shared" ref="H10:H73" si="2">E10/D10</f>
        <v>#VALUE!</v>
      </c>
    </row>
    <row r="11" spans="1:13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7" t="e">
        <f t="shared" si="0"/>
        <v>#VALUE!</v>
      </c>
      <c r="G11" s="74">
        <f t="shared" si="1"/>
        <v>0</v>
      </c>
      <c r="H11" s="12" t="e">
        <f t="shared" si="2"/>
        <v>#VALUE!</v>
      </c>
    </row>
    <row r="12" spans="1:13" hidden="1" x14ac:dyDescent="0.3">
      <c r="A12" s="77" t="s">
        <v>20</v>
      </c>
      <c r="B12" s="6"/>
      <c r="C12" s="72">
        <v>184</v>
      </c>
      <c r="D12" s="10"/>
      <c r="F12" s="7" t="e">
        <f t="shared" si="0"/>
        <v>#DIV/0!</v>
      </c>
      <c r="G12" s="74">
        <f t="shared" si="1"/>
        <v>0</v>
      </c>
      <c r="H12" s="12" t="e">
        <f t="shared" si="2"/>
        <v>#DIV/0!</v>
      </c>
    </row>
    <row r="13" spans="1:13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7" t="e">
        <f t="shared" si="0"/>
        <v>#VALUE!</v>
      </c>
      <c r="G13" s="74">
        <f t="shared" si="1"/>
        <v>0</v>
      </c>
      <c r="H13" s="12" t="e">
        <f t="shared" si="2"/>
        <v>#VALUE!</v>
      </c>
    </row>
    <row r="14" spans="1:13" hidden="1" x14ac:dyDescent="0.3">
      <c r="A14" s="77" t="s">
        <v>22</v>
      </c>
      <c r="B14" s="6">
        <v>112</v>
      </c>
      <c r="C14" s="72">
        <v>115</v>
      </c>
      <c r="D14" s="11"/>
      <c r="F14" s="7">
        <f t="shared" si="0"/>
        <v>0</v>
      </c>
      <c r="G14" s="74">
        <f t="shared" si="1"/>
        <v>0</v>
      </c>
      <c r="H14" s="12" t="e">
        <f t="shared" si="2"/>
        <v>#DIV/0!</v>
      </c>
    </row>
    <row r="15" spans="1:13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7">
        <f t="shared" si="0"/>
        <v>0</v>
      </c>
      <c r="G15" s="74">
        <f t="shared" si="1"/>
        <v>0</v>
      </c>
      <c r="H15" s="12" t="e">
        <f t="shared" si="2"/>
        <v>#VALUE!</v>
      </c>
    </row>
    <row r="16" spans="1:13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7" t="e">
        <f t="shared" si="0"/>
        <v>#VALUE!</v>
      </c>
      <c r="G16" s="74" t="e">
        <f t="shared" si="1"/>
        <v>#VALUE!</v>
      </c>
      <c r="H16" s="12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7" t="e">
        <f t="shared" si="0"/>
        <v>#DIV/0!</v>
      </c>
      <c r="G17" s="74" t="e">
        <f t="shared" si="1"/>
        <v>#VALUE!</v>
      </c>
      <c r="H17" s="12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7" t="e">
        <f t="shared" si="0"/>
        <v>#VALUE!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31</v>
      </c>
      <c r="B21" s="6" t="s">
        <v>24</v>
      </c>
      <c r="C21" s="72" t="s">
        <v>24</v>
      </c>
      <c r="D21" s="10">
        <v>124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7" t="e">
        <f t="shared" si="0"/>
        <v>#VALUE!</v>
      </c>
      <c r="G23" s="74" t="e">
        <f t="shared" si="1"/>
        <v>#VALUE!</v>
      </c>
      <c r="H23" s="12">
        <f t="shared" si="2"/>
        <v>0</v>
      </c>
    </row>
    <row r="24" spans="1:8" hidden="1" x14ac:dyDescent="0.3">
      <c r="A24" s="77" t="s">
        <v>34</v>
      </c>
      <c r="B24" s="6"/>
      <c r="C24" s="72"/>
      <c r="D24" s="10">
        <v>113</v>
      </c>
      <c r="F24" s="7" t="e">
        <f t="shared" si="0"/>
        <v>#DIV/0!</v>
      </c>
      <c r="G24" s="74" t="e">
        <f t="shared" si="1"/>
        <v>#DIV/0!</v>
      </c>
      <c r="H24" s="12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7" t="e">
        <f t="shared" si="0"/>
        <v>#VALUE!</v>
      </c>
      <c r="G25" s="74" t="e">
        <f t="shared" si="1"/>
        <v>#VALUE!</v>
      </c>
      <c r="H25" s="12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7" t="e">
        <f t="shared" si="0"/>
        <v>#VALUE!</v>
      </c>
      <c r="G26" s="74" t="e">
        <f t="shared" si="1"/>
        <v>#VALUE!</v>
      </c>
      <c r="H26" s="12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7" t="e">
        <f t="shared" si="0"/>
        <v>#VALUE!</v>
      </c>
      <c r="G27" s="74">
        <f t="shared" si="1"/>
        <v>0</v>
      </c>
      <c r="H27" s="12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7">
        <f t="shared" si="0"/>
        <v>0</v>
      </c>
      <c r="G28" s="74">
        <f t="shared" si="1"/>
        <v>0</v>
      </c>
      <c r="H28" s="12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7" t="e">
        <f t="shared" si="0"/>
        <v>#VALUE!</v>
      </c>
      <c r="G29" s="74">
        <f t="shared" si="1"/>
        <v>0</v>
      </c>
      <c r="H29" s="12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7">
        <f t="shared" si="0"/>
        <v>0</v>
      </c>
      <c r="G30" s="74">
        <f t="shared" si="1"/>
        <v>0</v>
      </c>
      <c r="H30" s="12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7">
        <f t="shared" si="0"/>
        <v>0</v>
      </c>
      <c r="G31" s="74">
        <f t="shared" si="1"/>
        <v>0</v>
      </c>
      <c r="H31" s="12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7">
        <f t="shared" si="0"/>
        <v>0</v>
      </c>
      <c r="G32" s="74">
        <f t="shared" si="1"/>
        <v>0</v>
      </c>
      <c r="H32" s="12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7">
        <f t="shared" si="0"/>
        <v>0</v>
      </c>
      <c r="G33" s="74">
        <f t="shared" si="1"/>
        <v>0</v>
      </c>
      <c r="H33" s="12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7" t="e">
        <f t="shared" si="0"/>
        <v>#VALUE!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7">
        <f t="shared" si="0"/>
        <v>0</v>
      </c>
      <c r="G35" s="74">
        <f t="shared" si="1"/>
        <v>0</v>
      </c>
      <c r="H35" s="12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7" t="e">
        <f t="shared" si="0"/>
        <v>#VALUE!</v>
      </c>
      <c r="G36" s="74">
        <f t="shared" si="1"/>
        <v>0</v>
      </c>
      <c r="H36" s="12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7">
        <f t="shared" si="0"/>
        <v>0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48</v>
      </c>
      <c r="B38" s="6"/>
      <c r="C38" s="72">
        <v>183</v>
      </c>
      <c r="D38" s="10" t="s">
        <v>24</v>
      </c>
      <c r="E38" s="22">
        <v>12120</v>
      </c>
      <c r="F38" s="7" t="e">
        <f t="shared" si="0"/>
        <v>#DIV/0!</v>
      </c>
      <c r="G38" s="100">
        <f t="shared" si="1"/>
        <v>66.229508196721312</v>
      </c>
      <c r="H38" s="12" t="e">
        <f t="shared" si="2"/>
        <v>#VALUE!</v>
      </c>
    </row>
    <row r="39" spans="1:8" x14ac:dyDescent="0.3">
      <c r="A39" s="77" t="s">
        <v>49</v>
      </c>
      <c r="B39" s="6">
        <v>203</v>
      </c>
      <c r="C39" s="72">
        <v>200</v>
      </c>
      <c r="D39" s="10">
        <v>184</v>
      </c>
      <c r="E39" s="22">
        <v>12120</v>
      </c>
      <c r="F39" s="7">
        <f t="shared" si="0"/>
        <v>59.704433497536947</v>
      </c>
      <c r="G39" s="100">
        <f t="shared" si="1"/>
        <v>60.6</v>
      </c>
      <c r="H39" s="12">
        <f t="shared" si="2"/>
        <v>65.869565217391298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7">
        <f t="shared" si="0"/>
        <v>0</v>
      </c>
      <c r="G40" s="74">
        <f t="shared" si="1"/>
        <v>0</v>
      </c>
      <c r="H40" s="12">
        <f t="shared" si="2"/>
        <v>0</v>
      </c>
    </row>
    <row r="41" spans="1:8" hidden="1" x14ac:dyDescent="0.3">
      <c r="A41" s="77" t="s">
        <v>51</v>
      </c>
      <c r="B41" s="6">
        <v>201</v>
      </c>
      <c r="C41" s="72">
        <v>202</v>
      </c>
      <c r="D41" s="10">
        <v>168</v>
      </c>
      <c r="E41" s="36"/>
      <c r="F41" s="93">
        <f t="shared" si="0"/>
        <v>0</v>
      </c>
      <c r="G41" s="94">
        <f t="shared" si="1"/>
        <v>0</v>
      </c>
      <c r="H41" s="95">
        <f t="shared" si="2"/>
        <v>0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7" t="e">
        <f t="shared" si="0"/>
        <v>#VALUE!</v>
      </c>
      <c r="G42" s="74">
        <f t="shared" si="1"/>
        <v>0</v>
      </c>
      <c r="H42" s="12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7" t="e">
        <f t="shared" si="0"/>
        <v>#VALUE!</v>
      </c>
      <c r="G44" s="74">
        <f t="shared" si="1"/>
        <v>0</v>
      </c>
      <c r="H44" s="12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7">
        <f t="shared" si="0"/>
        <v>0</v>
      </c>
      <c r="G45" s="74">
        <f t="shared" si="1"/>
        <v>0</v>
      </c>
      <c r="H45" s="12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7" t="e">
        <f t="shared" si="0"/>
        <v>#VALUE!</v>
      </c>
      <c r="G46" s="74" t="e">
        <f t="shared" si="1"/>
        <v>#VALUE!</v>
      </c>
      <c r="H46" s="12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7" t="e">
        <f t="shared" si="0"/>
        <v>#VALUE!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7">
        <f t="shared" si="0"/>
        <v>0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61</v>
      </c>
      <c r="B51" s="6" t="s">
        <v>24</v>
      </c>
      <c r="C51" s="72">
        <v>142</v>
      </c>
      <c r="D51" s="10" t="s">
        <v>24</v>
      </c>
      <c r="F51" s="7" t="e">
        <f t="shared" si="0"/>
        <v>#VALUE!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7">
        <f t="shared" si="0"/>
        <v>0</v>
      </c>
      <c r="G52" s="74">
        <f t="shared" si="1"/>
        <v>0</v>
      </c>
      <c r="H52" s="12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7" t="e">
        <f t="shared" si="0"/>
        <v>#VALUE!</v>
      </c>
      <c r="G53" s="74" t="e">
        <f t="shared" si="1"/>
        <v>#VALUE!</v>
      </c>
      <c r="H53" s="12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7" t="e">
        <f t="shared" si="0"/>
        <v>#VALUE!</v>
      </c>
      <c r="G55" s="74">
        <f t="shared" si="1"/>
        <v>0</v>
      </c>
      <c r="H55" s="12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7" t="e">
        <f t="shared" si="0"/>
        <v>#VALUE!</v>
      </c>
      <c r="G57" s="74" t="e">
        <f t="shared" si="1"/>
        <v>#VALUE!</v>
      </c>
      <c r="H57" s="12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7" t="e">
        <f t="shared" si="0"/>
        <v>#VALUE!</v>
      </c>
      <c r="G58" s="74" t="e">
        <f t="shared" si="1"/>
        <v>#VALUE!</v>
      </c>
      <c r="H58" s="12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0" t="s">
        <v>24</v>
      </c>
      <c r="E59" s="36">
        <v>80800</v>
      </c>
      <c r="F59" s="93">
        <f t="shared" si="0"/>
        <v>340.92827004219407</v>
      </c>
      <c r="G59" s="100">
        <f>E59/C59</f>
        <v>343.82978723404256</v>
      </c>
      <c r="H59" s="95" t="e">
        <f t="shared" si="2"/>
        <v>#VALUE!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7">
        <f t="shared" si="0"/>
        <v>0</v>
      </c>
      <c r="G60" s="74">
        <f t="shared" si="1"/>
        <v>0</v>
      </c>
      <c r="H60" s="12" t="e">
        <f t="shared" si="2"/>
        <v>#VALUE!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/>
      <c r="F61" s="7" t="e">
        <f t="shared" si="0"/>
        <v>#VALUE!</v>
      </c>
      <c r="G61" s="74">
        <f>E61/C61</f>
        <v>0</v>
      </c>
      <c r="H61" s="12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74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x14ac:dyDescent="0.3">
      <c r="A72" s="77" t="s">
        <v>81</v>
      </c>
      <c r="B72" s="6" t="s">
        <v>24</v>
      </c>
      <c r="C72" s="72"/>
      <c r="D72" s="103">
        <v>150</v>
      </c>
      <c r="E72" s="22">
        <v>1020</v>
      </c>
      <c r="F72" s="7" t="e">
        <f t="shared" si="0"/>
        <v>#VALUE!</v>
      </c>
      <c r="G72" s="74" t="e">
        <f t="shared" si="1"/>
        <v>#DIV/0!</v>
      </c>
      <c r="H72" s="12">
        <f t="shared" si="2"/>
        <v>6.8</v>
      </c>
    </row>
    <row r="73" spans="1:8" hidden="1" x14ac:dyDescent="0.3">
      <c r="A73" s="77" t="s">
        <v>82</v>
      </c>
      <c r="B73" s="6" t="s">
        <v>24</v>
      </c>
      <c r="C73" s="72" t="s">
        <v>24</v>
      </c>
      <c r="D73" s="10">
        <v>150</v>
      </c>
      <c r="E73" s="31"/>
      <c r="F73" s="7" t="e">
        <f t="shared" si="0"/>
        <v>#VALUE!</v>
      </c>
      <c r="G73" s="74" t="e">
        <f t="shared" si="1"/>
        <v>#VALUE!</v>
      </c>
      <c r="H73" s="12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ref="F74:F137" si="3">E74/B74</f>
        <v>#VALUE!</v>
      </c>
      <c r="G74" s="74" t="e">
        <f t="shared" ref="G74:G137" si="4">E74/C74</f>
        <v>#VALUE!</v>
      </c>
      <c r="H74" s="12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7" t="e">
        <f t="shared" si="3"/>
        <v>#VALUE!</v>
      </c>
      <c r="G75" s="74" t="e">
        <f t="shared" si="4"/>
        <v>#VALUE!</v>
      </c>
      <c r="H75" s="12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 t="s">
        <v>24</v>
      </c>
      <c r="C82" s="72" t="s">
        <v>24</v>
      </c>
      <c r="D82" s="10">
        <v>131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7" t="e">
        <f t="shared" si="3"/>
        <v>#VALUE!</v>
      </c>
      <c r="G83" s="74" t="e">
        <f t="shared" si="4"/>
        <v>#VALUE!</v>
      </c>
      <c r="H83" s="12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50500</v>
      </c>
      <c r="F89" s="93">
        <f t="shared" si="3"/>
        <v>197.265625</v>
      </c>
      <c r="G89" s="100">
        <f t="shared" si="4"/>
        <v>220.52401746724891</v>
      </c>
      <c r="H89" s="95" t="e">
        <f t="shared" si="5"/>
        <v>#VALUE!</v>
      </c>
    </row>
    <row r="90" spans="1:8" hidden="1" x14ac:dyDescent="0.3">
      <c r="A90" s="77" t="s">
        <v>99</v>
      </c>
      <c r="B90" s="6" t="s">
        <v>24</v>
      </c>
      <c r="C90" s="72">
        <v>141</v>
      </c>
      <c r="D90" s="10" t="s">
        <v>24</v>
      </c>
      <c r="F90" s="7" t="e">
        <f t="shared" si="3"/>
        <v>#VALUE!</v>
      </c>
      <c r="G90" s="74">
        <f t="shared" si="4"/>
        <v>0</v>
      </c>
      <c r="H90" s="12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97">
        <v>1300</v>
      </c>
      <c r="C92" s="73" t="s">
        <v>24</v>
      </c>
      <c r="D92" s="13" t="s">
        <v>24</v>
      </c>
      <c r="E92" s="36">
        <v>50500</v>
      </c>
      <c r="F92" s="93">
        <f>E92/B92</f>
        <v>38.846153846153847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101000</v>
      </c>
      <c r="F95" s="101">
        <f t="shared" si="3"/>
        <v>40.4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50500</v>
      </c>
      <c r="F97" s="93">
        <f t="shared" si="3"/>
        <v>298.81656804733728</v>
      </c>
      <c r="G97" s="100">
        <f t="shared" si="4"/>
        <v>247.54901960784315</v>
      </c>
      <c r="H97" s="95">
        <f t="shared" si="5"/>
        <v>290.22988505747128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72" t="s">
        <v>24</v>
      </c>
      <c r="D100" s="10">
        <v>119</v>
      </c>
      <c r="F100" s="7" t="e">
        <f t="shared" si="3"/>
        <v>#VALUE!</v>
      </c>
      <c r="G100" s="74" t="e">
        <f t="shared" si="4"/>
        <v>#VALUE!</v>
      </c>
      <c r="H100" s="12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12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x14ac:dyDescent="0.3">
      <c r="A104" s="63" t="s">
        <v>113</v>
      </c>
      <c r="B104" s="7"/>
      <c r="C104" s="74"/>
      <c r="D104" s="12">
        <v>156</v>
      </c>
      <c r="E104" s="22">
        <v>2754</v>
      </c>
      <c r="F104" s="7" t="e">
        <f t="shared" si="3"/>
        <v>#DIV/0!</v>
      </c>
      <c r="G104" s="74" t="e">
        <f t="shared" si="4"/>
        <v>#DIV/0!</v>
      </c>
      <c r="H104" s="102">
        <f t="shared" si="5"/>
        <v>17.653846153846153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12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x14ac:dyDescent="0.3">
      <c r="A109" s="63" t="s">
        <v>118</v>
      </c>
      <c r="B109" s="105">
        <v>400</v>
      </c>
      <c r="C109" s="74">
        <v>600</v>
      </c>
      <c r="D109" s="35"/>
      <c r="E109" s="36">
        <v>25500</v>
      </c>
      <c r="F109" s="101">
        <f t="shared" si="3"/>
        <v>63.75</v>
      </c>
      <c r="G109" s="74">
        <f t="shared" si="4"/>
        <v>42.5</v>
      </c>
      <c r="H109" s="12" t="e">
        <f t="shared" si="5"/>
        <v>#DIV/0!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F114" s="7" t="e">
        <f t="shared" si="3"/>
        <v>#DIV/0!</v>
      </c>
      <c r="G114" s="74" t="e">
        <f t="shared" si="4"/>
        <v>#DIV/0!</v>
      </c>
      <c r="H114" s="12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93" t="e">
        <f t="shared" si="3"/>
        <v>#VALUE!</v>
      </c>
      <c r="G123" s="94" t="e">
        <f t="shared" si="4"/>
        <v>#VALUE!</v>
      </c>
      <c r="H123" s="95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93" t="e">
        <f t="shared" si="3"/>
        <v>#VALUE!</v>
      </c>
      <c r="G126" s="94" t="e">
        <f t="shared" si="4"/>
        <v>#VALUE!</v>
      </c>
      <c r="H126" s="95">
        <f t="shared" si="5"/>
        <v>0</v>
      </c>
    </row>
    <row r="127" spans="1:8" hidden="1" x14ac:dyDescent="0.3">
      <c r="A127" s="63" t="s">
        <v>137</v>
      </c>
      <c r="B127" s="7" t="s">
        <v>24</v>
      </c>
      <c r="C127" s="74" t="s">
        <v>24</v>
      </c>
      <c r="D127" s="12">
        <v>143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138</v>
      </c>
      <c r="B128" s="7" t="s">
        <v>24</v>
      </c>
      <c r="C128" s="74" t="s">
        <v>24</v>
      </c>
      <c r="D128" s="12">
        <v>146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 t="s">
        <v>24</v>
      </c>
      <c r="C133" s="74" t="s">
        <v>24</v>
      </c>
      <c r="D133" s="12">
        <v>143</v>
      </c>
      <c r="E133" s="36"/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/>
      <c r="D138" s="12"/>
      <c r="E138" s="31"/>
      <c r="F138" s="7">
        <f t="shared" ref="F138:F181" si="6">E138/B138</f>
        <v>0</v>
      </c>
      <c r="G138" s="74" t="e">
        <f t="shared" ref="G138:G181" si="7">E138/C138</f>
        <v>#DIV/0!</v>
      </c>
      <c r="H138" s="12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si="6"/>
        <v>#VALUE!</v>
      </c>
      <c r="G139" s="74" t="e">
        <f t="shared" si="7"/>
        <v>#VALUE!</v>
      </c>
      <c r="H139" s="12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/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7" t="e">
        <f t="shared" si="6"/>
        <v>#VALUE!</v>
      </c>
      <c r="G145" s="74" t="e">
        <f t="shared" si="7"/>
        <v>#VALUE!</v>
      </c>
      <c r="H145" s="12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>
        <v>91800</v>
      </c>
      <c r="F149" s="101">
        <f t="shared" si="6"/>
        <v>117.54161331626121</v>
      </c>
      <c r="G149" s="94" t="e">
        <f t="shared" si="7"/>
        <v>#VALUE!</v>
      </c>
      <c r="H149" s="95">
        <f t="shared" si="8"/>
        <v>680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12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F152" s="7" t="e">
        <f t="shared" si="6"/>
        <v>#DIV/0!</v>
      </c>
      <c r="G152" s="74" t="e">
        <f t="shared" si="7"/>
        <v>#DIV/0!</v>
      </c>
      <c r="H152" s="12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11220</v>
      </c>
      <c r="F157" s="93" t="e">
        <f t="shared" si="6"/>
        <v>#VALUE!</v>
      </c>
      <c r="G157" s="94">
        <f t="shared" si="7"/>
        <v>80.719424460431654</v>
      </c>
      <c r="H157" s="102">
        <f t="shared" si="8"/>
        <v>106.85714285714286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F163" s="7">
        <f t="shared" si="6"/>
        <v>0</v>
      </c>
      <c r="G163" s="74" t="e">
        <f t="shared" si="7"/>
        <v>#DIV/0!</v>
      </c>
      <c r="H163" s="12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F165" s="7">
        <f t="shared" si="6"/>
        <v>0</v>
      </c>
      <c r="G165" s="74" t="e">
        <f t="shared" si="7"/>
        <v>#VALUE!</v>
      </c>
      <c r="H165" s="12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7">
        <f t="shared" si="6"/>
        <v>0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7" t="e">
        <f t="shared" si="6"/>
        <v>#VALUE!</v>
      </c>
      <c r="G168" s="74">
        <f t="shared" si="7"/>
        <v>0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</sheetData>
  <autoFilter ref="A9:H181" xr:uid="{8FB5E5C6-4CBD-465A-86B6-71AD77822812}">
    <filterColumn colId="0">
      <filters>
        <filter val="H-C4-1"/>
        <filter val="H-C4-2"/>
        <filter val="H-CR-436-36"/>
        <filter val="H-HCB-206N-96"/>
        <filter val="H-M-1"/>
        <filter val="H-M-2 MAQ"/>
        <filter val="H-M-3 ( Maq)"/>
        <filter val="H-M-4"/>
        <filter val="H-MB-2"/>
        <filter val="H-MB-301N"/>
        <filter val="H-ML-8"/>
        <filter val="H-ML-9"/>
      </filters>
    </filterColumn>
  </autoFilter>
  <mergeCells count="11">
    <mergeCell ref="M4:M6"/>
    <mergeCell ref="F4:H4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00C3-06A2-49D1-9979-7B7DA945BD0C}">
  <sheetPr codeName="Hoja2" filterMode="1"/>
  <dimension ref="A1:H181"/>
  <sheetViews>
    <sheetView zoomScaleNormal="100" workbookViewId="0">
      <selection activeCell="F7" sqref="F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customWidth="1"/>
    <col min="7" max="7" width="15.28515625" customWidth="1"/>
    <col min="8" max="8" width="14.85546875" customWidth="1"/>
    <col min="9" max="9" width="13" customWidth="1"/>
    <col min="10" max="10" width="9.5703125" bestFit="1" customWidth="1"/>
    <col min="11" max="11" width="13.7109375" bestFit="1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204</v>
      </c>
      <c r="C4" s="71" t="s">
        <v>7</v>
      </c>
      <c r="D4" s="65">
        <v>5</v>
      </c>
      <c r="E4" s="66">
        <f>B4*C4*D4</f>
        <v>722.5</v>
      </c>
      <c r="F4" s="184">
        <f>SUBTOTAL(9,G41,G59,H71,G89,F92,F95,G97,H103:H144,F149)</f>
        <v>1056.1665548505687</v>
      </c>
      <c r="G4" s="185"/>
      <c r="H4" s="186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32">
        <v>19</v>
      </c>
      <c r="C6" s="2"/>
      <c r="D6" s="3"/>
      <c r="E6" s="50">
        <f>SUM(E4:E5)</f>
        <v>1022.5</v>
      </c>
      <c r="F6" s="39"/>
      <c r="G6" s="51">
        <f>F4-E6</f>
        <v>33.666554850568673</v>
      </c>
      <c r="H6" s="70" t="s">
        <v>9</v>
      </c>
    </row>
    <row r="7" spans="1:8" ht="21" x14ac:dyDescent="0.35">
      <c r="B7" s="32">
        <v>10</v>
      </c>
      <c r="C7" s="2"/>
      <c r="D7" s="3"/>
      <c r="E7" s="54">
        <v>74.5</v>
      </c>
      <c r="F7" s="106">
        <f>E6-E7</f>
        <v>948</v>
      </c>
      <c r="G7" s="55"/>
      <c r="H7" s="56"/>
    </row>
    <row r="8" spans="1:8" ht="29.25" customHeight="1" x14ac:dyDescent="0.35">
      <c r="A8" s="81" t="s">
        <v>10</v>
      </c>
      <c r="B8" s="168" t="s">
        <v>11</v>
      </c>
      <c r="C8" s="168"/>
      <c r="D8" s="168"/>
      <c r="E8" s="57" t="s">
        <v>12</v>
      </c>
      <c r="F8" s="187" t="s">
        <v>13</v>
      </c>
      <c r="G8" s="187"/>
      <c r="H8" s="187"/>
    </row>
    <row r="9" spans="1:8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8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F10" s="5" t="e">
        <f t="shared" ref="F10:F73" si="0">E10/B10</f>
        <v>#VALUE!</v>
      </c>
      <c r="G10" s="75">
        <f t="shared" ref="G10:G73" si="1">E10/C10</f>
        <v>0</v>
      </c>
      <c r="H10" s="9" t="e">
        <f t="shared" ref="H10:H73" si="2">E10/D10</f>
        <v>#VALUE!</v>
      </c>
    </row>
    <row r="11" spans="1:8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5" t="e">
        <f t="shared" si="0"/>
        <v>#VALUE!</v>
      </c>
      <c r="G11" s="75">
        <f t="shared" si="1"/>
        <v>0</v>
      </c>
      <c r="H11" s="9" t="e">
        <f t="shared" si="2"/>
        <v>#VALUE!</v>
      </c>
    </row>
    <row r="12" spans="1:8" hidden="1" x14ac:dyDescent="0.3">
      <c r="A12" s="77" t="s">
        <v>20</v>
      </c>
      <c r="B12" s="6"/>
      <c r="C12" s="72">
        <v>184</v>
      </c>
      <c r="D12" s="10"/>
      <c r="F12" s="5" t="e">
        <f t="shared" si="0"/>
        <v>#DIV/0!</v>
      </c>
      <c r="G12" s="75">
        <f t="shared" si="1"/>
        <v>0</v>
      </c>
      <c r="H12" s="9" t="e">
        <f t="shared" si="2"/>
        <v>#DIV/0!</v>
      </c>
    </row>
    <row r="13" spans="1:8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5" t="e">
        <f t="shared" si="0"/>
        <v>#VALUE!</v>
      </c>
      <c r="G13" s="75">
        <f t="shared" si="1"/>
        <v>0</v>
      </c>
      <c r="H13" s="9" t="e">
        <f t="shared" si="2"/>
        <v>#VALUE!</v>
      </c>
    </row>
    <row r="14" spans="1:8" hidden="1" x14ac:dyDescent="0.3">
      <c r="A14" s="77" t="s">
        <v>22</v>
      </c>
      <c r="B14" s="6">
        <v>112</v>
      </c>
      <c r="C14" s="72">
        <v>115</v>
      </c>
      <c r="D14" s="11"/>
      <c r="F14" s="5">
        <f t="shared" si="0"/>
        <v>0</v>
      </c>
      <c r="G14" s="75">
        <f t="shared" si="1"/>
        <v>0</v>
      </c>
      <c r="H14" s="9" t="e">
        <f t="shared" si="2"/>
        <v>#DIV/0!</v>
      </c>
    </row>
    <row r="15" spans="1:8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5">
        <f t="shared" si="0"/>
        <v>0</v>
      </c>
      <c r="G15" s="75">
        <f t="shared" si="1"/>
        <v>0</v>
      </c>
      <c r="H15" s="9" t="e">
        <f t="shared" si="2"/>
        <v>#VALUE!</v>
      </c>
    </row>
    <row r="16" spans="1:8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5" t="e">
        <f t="shared" si="0"/>
        <v>#VALUE!</v>
      </c>
      <c r="G16" s="75" t="e">
        <f t="shared" si="1"/>
        <v>#VALUE!</v>
      </c>
      <c r="H16" s="9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5" t="e">
        <f t="shared" si="0"/>
        <v>#DIV/0!</v>
      </c>
      <c r="G17" s="75" t="e">
        <f t="shared" si="1"/>
        <v>#VALUE!</v>
      </c>
      <c r="H17" s="9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5" t="e">
        <f t="shared" si="0"/>
        <v>#VALUE!</v>
      </c>
      <c r="G18" s="75" t="e">
        <f t="shared" si="1"/>
        <v>#VALUE!</v>
      </c>
      <c r="H18" s="9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5" t="e">
        <f t="shared" si="0"/>
        <v>#VALUE!</v>
      </c>
      <c r="G19" s="75" t="e">
        <f t="shared" si="1"/>
        <v>#VALUE!</v>
      </c>
      <c r="H19" s="9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5" t="e">
        <f t="shared" si="0"/>
        <v>#VALUE!</v>
      </c>
      <c r="G20" s="75" t="e">
        <f t="shared" si="1"/>
        <v>#VALUE!</v>
      </c>
      <c r="H20" s="9">
        <f t="shared" si="2"/>
        <v>0</v>
      </c>
    </row>
    <row r="21" spans="1:8" hidden="1" x14ac:dyDescent="0.3">
      <c r="A21" s="77" t="s">
        <v>31</v>
      </c>
      <c r="B21" s="6" t="s">
        <v>24</v>
      </c>
      <c r="C21" s="72" t="s">
        <v>24</v>
      </c>
      <c r="D21" s="10">
        <v>124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5" t="e">
        <f t="shared" si="0"/>
        <v>#VALUE!</v>
      </c>
      <c r="G23" s="75" t="e">
        <f t="shared" si="1"/>
        <v>#VALUE!</v>
      </c>
      <c r="H23" s="9">
        <f t="shared" si="2"/>
        <v>0</v>
      </c>
    </row>
    <row r="24" spans="1:8" hidden="1" x14ac:dyDescent="0.3">
      <c r="A24" s="77" t="s">
        <v>34</v>
      </c>
      <c r="B24" s="6"/>
      <c r="C24" s="72"/>
      <c r="D24" s="10">
        <v>113</v>
      </c>
      <c r="F24" s="5" t="e">
        <f t="shared" si="0"/>
        <v>#DIV/0!</v>
      </c>
      <c r="G24" s="75" t="e">
        <f t="shared" si="1"/>
        <v>#DIV/0!</v>
      </c>
      <c r="H24" s="9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5" t="e">
        <f t="shared" si="0"/>
        <v>#VALUE!</v>
      </c>
      <c r="G25" s="75" t="e">
        <f t="shared" si="1"/>
        <v>#VALUE!</v>
      </c>
      <c r="H25" s="9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5" t="e">
        <f t="shared" si="0"/>
        <v>#VALUE!</v>
      </c>
      <c r="G26" s="75" t="e">
        <f t="shared" si="1"/>
        <v>#VALUE!</v>
      </c>
      <c r="H26" s="9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5" t="e">
        <f t="shared" si="0"/>
        <v>#VALUE!</v>
      </c>
      <c r="G27" s="75">
        <f t="shared" si="1"/>
        <v>0</v>
      </c>
      <c r="H27" s="9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5">
        <f t="shared" si="0"/>
        <v>0</v>
      </c>
      <c r="G28" s="75">
        <f t="shared" si="1"/>
        <v>0</v>
      </c>
      <c r="H28" s="9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5" t="e">
        <f t="shared" si="0"/>
        <v>#VALUE!</v>
      </c>
      <c r="G29" s="75">
        <f t="shared" si="1"/>
        <v>0</v>
      </c>
      <c r="H29" s="9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5">
        <f t="shared" si="0"/>
        <v>0</v>
      </c>
      <c r="G30" s="75">
        <f t="shared" si="1"/>
        <v>0</v>
      </c>
      <c r="H30" s="9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5">
        <f t="shared" si="0"/>
        <v>0</v>
      </c>
      <c r="G31" s="75">
        <f t="shared" si="1"/>
        <v>0</v>
      </c>
      <c r="H31" s="9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5">
        <f t="shared" si="0"/>
        <v>0</v>
      </c>
      <c r="G32" s="75">
        <f t="shared" si="1"/>
        <v>0</v>
      </c>
      <c r="H32" s="9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5">
        <f t="shared" si="0"/>
        <v>0</v>
      </c>
      <c r="G33" s="75">
        <f t="shared" si="1"/>
        <v>0</v>
      </c>
      <c r="H33" s="9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5" t="e">
        <f t="shared" si="0"/>
        <v>#VALUE!</v>
      </c>
      <c r="G34" s="75">
        <f t="shared" si="1"/>
        <v>0</v>
      </c>
      <c r="H34" s="9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5">
        <f t="shared" si="0"/>
        <v>0</v>
      </c>
      <c r="G35" s="75">
        <f t="shared" si="1"/>
        <v>0</v>
      </c>
      <c r="H35" s="9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5" t="e">
        <f t="shared" si="0"/>
        <v>#VALUE!</v>
      </c>
      <c r="G36" s="75">
        <f t="shared" si="1"/>
        <v>0</v>
      </c>
      <c r="H36" s="9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5">
        <f t="shared" si="0"/>
        <v>0</v>
      </c>
      <c r="G37" s="75">
        <f t="shared" si="1"/>
        <v>0</v>
      </c>
      <c r="H37" s="9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5" t="e">
        <f t="shared" si="0"/>
        <v>#DIV/0!</v>
      </c>
      <c r="G38" s="75">
        <f t="shared" si="1"/>
        <v>0</v>
      </c>
      <c r="H38" s="9" t="e">
        <f t="shared" si="2"/>
        <v>#VALUE!</v>
      </c>
    </row>
    <row r="39" spans="1:8" hidden="1" x14ac:dyDescent="0.3">
      <c r="A39" s="77" t="s">
        <v>49</v>
      </c>
      <c r="B39" s="6">
        <v>203</v>
      </c>
      <c r="C39" s="72">
        <v>200</v>
      </c>
      <c r="D39" s="10">
        <v>184</v>
      </c>
      <c r="F39" s="5">
        <f t="shared" si="0"/>
        <v>0</v>
      </c>
      <c r="G39" s="75">
        <f t="shared" si="1"/>
        <v>0</v>
      </c>
      <c r="H39" s="9">
        <f t="shared" si="2"/>
        <v>0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5">
        <f t="shared" si="0"/>
        <v>0</v>
      </c>
      <c r="G40" s="75">
        <f t="shared" si="1"/>
        <v>0</v>
      </c>
      <c r="H40" s="9">
        <f t="shared" si="2"/>
        <v>0</v>
      </c>
    </row>
    <row r="41" spans="1:8" x14ac:dyDescent="0.3">
      <c r="A41" s="77" t="s">
        <v>51</v>
      </c>
      <c r="B41" s="6">
        <v>201</v>
      </c>
      <c r="C41" s="72">
        <v>202</v>
      </c>
      <c r="D41" s="10">
        <v>168</v>
      </c>
      <c r="E41" s="36">
        <v>1010</v>
      </c>
      <c r="F41" s="93">
        <f t="shared" si="0"/>
        <v>5.0248756218905477</v>
      </c>
      <c r="G41" s="86">
        <f t="shared" si="1"/>
        <v>5</v>
      </c>
      <c r="H41" s="95">
        <f t="shared" si="2"/>
        <v>6.0119047619047619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5" t="e">
        <f t="shared" si="0"/>
        <v>#VALUE!</v>
      </c>
      <c r="G42" s="75">
        <f t="shared" si="1"/>
        <v>0</v>
      </c>
      <c r="H42" s="9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5" t="e">
        <f t="shared" si="0"/>
        <v>#VALUE!</v>
      </c>
      <c r="G43" s="75">
        <f t="shared" si="1"/>
        <v>0</v>
      </c>
      <c r="H43" s="9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5" t="e">
        <f t="shared" si="0"/>
        <v>#VALUE!</v>
      </c>
      <c r="G44" s="75">
        <f t="shared" si="1"/>
        <v>0</v>
      </c>
      <c r="H44" s="9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5">
        <f t="shared" si="0"/>
        <v>0</v>
      </c>
      <c r="G45" s="75">
        <f t="shared" si="1"/>
        <v>0</v>
      </c>
      <c r="H45" s="9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5" t="e">
        <f t="shared" si="0"/>
        <v>#VALUE!</v>
      </c>
      <c r="G46" s="75" t="e">
        <f t="shared" si="1"/>
        <v>#VALUE!</v>
      </c>
      <c r="H46" s="9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5" t="e">
        <f t="shared" si="0"/>
        <v>#VALUE!</v>
      </c>
      <c r="G47" s="75">
        <f t="shared" si="1"/>
        <v>0</v>
      </c>
      <c r="H47" s="9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5" t="e">
        <f t="shared" si="0"/>
        <v>#VALUE!</v>
      </c>
      <c r="G48" s="75">
        <f t="shared" si="1"/>
        <v>0</v>
      </c>
      <c r="H48" s="9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5" t="e">
        <f t="shared" si="0"/>
        <v>#VALUE!</v>
      </c>
      <c r="G49" s="75">
        <f t="shared" si="1"/>
        <v>0</v>
      </c>
      <c r="H49" s="9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5">
        <f t="shared" si="0"/>
        <v>0</v>
      </c>
      <c r="G50" s="75">
        <f t="shared" si="1"/>
        <v>0</v>
      </c>
      <c r="H50" s="9" t="e">
        <f t="shared" si="2"/>
        <v>#VALUE!</v>
      </c>
    </row>
    <row r="51" spans="1:8" hidden="1" x14ac:dyDescent="0.3">
      <c r="A51" s="77" t="s">
        <v>61</v>
      </c>
      <c r="B51" s="6" t="s">
        <v>24</v>
      </c>
      <c r="C51" s="72">
        <v>142</v>
      </c>
      <c r="D51" s="10" t="s">
        <v>24</v>
      </c>
      <c r="F51" s="5" t="e">
        <f t="shared" si="0"/>
        <v>#VALUE!</v>
      </c>
      <c r="G51" s="75">
        <f t="shared" si="1"/>
        <v>0</v>
      </c>
      <c r="H51" s="9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5">
        <f t="shared" si="0"/>
        <v>0</v>
      </c>
      <c r="G52" s="75">
        <f t="shared" si="1"/>
        <v>0</v>
      </c>
      <c r="H52" s="9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5" t="e">
        <f t="shared" si="0"/>
        <v>#VALUE!</v>
      </c>
      <c r="G53" s="75" t="e">
        <f t="shared" si="1"/>
        <v>#VALUE!</v>
      </c>
      <c r="H53" s="9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5" t="e">
        <f t="shared" si="0"/>
        <v>#VALUE!</v>
      </c>
      <c r="G54" s="75" t="e">
        <f t="shared" si="1"/>
        <v>#VALUE!</v>
      </c>
      <c r="H54" s="9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5" t="e">
        <f t="shared" si="0"/>
        <v>#VALUE!</v>
      </c>
      <c r="G55" s="75">
        <f t="shared" si="1"/>
        <v>0</v>
      </c>
      <c r="H55" s="9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5" t="e">
        <f t="shared" si="0"/>
        <v>#VALUE!</v>
      </c>
      <c r="G56" s="75">
        <f t="shared" si="1"/>
        <v>0</v>
      </c>
      <c r="H56" s="9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5" t="e">
        <f t="shared" si="0"/>
        <v>#VALUE!</v>
      </c>
      <c r="G57" s="75" t="e">
        <f t="shared" si="1"/>
        <v>#VALUE!</v>
      </c>
      <c r="H57" s="9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5" t="e">
        <f t="shared" si="0"/>
        <v>#VALUE!</v>
      </c>
      <c r="G58" s="75" t="e">
        <f t="shared" si="1"/>
        <v>#VALUE!</v>
      </c>
      <c r="H58" s="9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0" t="s">
        <v>24</v>
      </c>
      <c r="E59" s="36">
        <v>60600</v>
      </c>
      <c r="F59" s="7">
        <f t="shared" si="0"/>
        <v>255.69620253164558</v>
      </c>
      <c r="G59" s="86">
        <f>E59/C59</f>
        <v>257.87234042553189</v>
      </c>
      <c r="H59" s="12" t="e">
        <f t="shared" si="2"/>
        <v>#VALUE!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5">
        <f t="shared" si="0"/>
        <v>0</v>
      </c>
      <c r="G60" s="75">
        <f t="shared" si="1"/>
        <v>0</v>
      </c>
      <c r="H60" s="9" t="e">
        <f t="shared" si="2"/>
        <v>#VALUE!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/>
      <c r="F61" s="7" t="e">
        <f t="shared" si="0"/>
        <v>#VALUE!</v>
      </c>
      <c r="G61" s="74">
        <f>E61/C61</f>
        <v>0</v>
      </c>
      <c r="H61" s="12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5">
        <f t="shared" si="0"/>
        <v>0</v>
      </c>
      <c r="G62" s="75">
        <f t="shared" si="1"/>
        <v>0</v>
      </c>
      <c r="H62" s="9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5" t="e">
        <f t="shared" si="0"/>
        <v>#VALUE!</v>
      </c>
      <c r="G63" s="75">
        <f t="shared" si="1"/>
        <v>0</v>
      </c>
      <c r="H63" s="9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5" t="e">
        <f t="shared" si="0"/>
        <v>#VALUE!</v>
      </c>
      <c r="G64" s="75">
        <f t="shared" si="1"/>
        <v>0</v>
      </c>
      <c r="H64" s="9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5" t="e">
        <f t="shared" si="0"/>
        <v>#VALUE!</v>
      </c>
      <c r="G65" s="75">
        <f t="shared" si="1"/>
        <v>0</v>
      </c>
      <c r="H65" s="9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5" t="e">
        <f t="shared" si="0"/>
        <v>#VALUE!</v>
      </c>
      <c r="G66" s="75">
        <f t="shared" si="1"/>
        <v>0</v>
      </c>
      <c r="H66" s="9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5" t="e">
        <f t="shared" si="0"/>
        <v>#VALUE!</v>
      </c>
      <c r="G67" s="75">
        <f t="shared" si="1"/>
        <v>0</v>
      </c>
      <c r="H67" s="9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5" t="e">
        <f t="shared" si="0"/>
        <v>#DIV/0!</v>
      </c>
      <c r="G68" s="75">
        <f t="shared" si="1"/>
        <v>0</v>
      </c>
      <c r="H68" s="9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74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5" t="e">
        <f t="shared" si="0"/>
        <v>#VALUE!</v>
      </c>
      <c r="G70" s="75">
        <f t="shared" si="1"/>
        <v>0</v>
      </c>
      <c r="H70" s="9" t="e">
        <f t="shared" si="2"/>
        <v>#VALUE!</v>
      </c>
    </row>
    <row r="71" spans="1:8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1020</v>
      </c>
      <c r="F71" s="7" t="e">
        <f t="shared" si="0"/>
        <v>#VALUE!</v>
      </c>
      <c r="G71" s="74" t="e">
        <f t="shared" si="1"/>
        <v>#VALUE!</v>
      </c>
      <c r="H71" s="88">
        <f t="shared" si="2"/>
        <v>7.5555555555555554</v>
      </c>
    </row>
    <row r="72" spans="1:8" hidden="1" x14ac:dyDescent="0.3">
      <c r="A72" s="77" t="s">
        <v>81</v>
      </c>
      <c r="B72" s="6" t="s">
        <v>24</v>
      </c>
      <c r="C72" s="72"/>
      <c r="D72" s="10" t="s">
        <v>26</v>
      </c>
      <c r="F72" s="5" t="e">
        <f t="shared" si="0"/>
        <v>#VALUE!</v>
      </c>
      <c r="G72" s="75" t="e">
        <f t="shared" si="1"/>
        <v>#DIV/0!</v>
      </c>
      <c r="H72" s="9" t="e">
        <f t="shared" si="2"/>
        <v>#VALUE!</v>
      </c>
    </row>
    <row r="73" spans="1:8" hidden="1" x14ac:dyDescent="0.3">
      <c r="A73" s="77" t="s">
        <v>82</v>
      </c>
      <c r="B73" s="6" t="s">
        <v>24</v>
      </c>
      <c r="C73" s="72" t="s">
        <v>24</v>
      </c>
      <c r="D73" s="10">
        <v>150</v>
      </c>
      <c r="E73" s="31"/>
      <c r="F73" s="5" t="e">
        <f t="shared" si="0"/>
        <v>#VALUE!</v>
      </c>
      <c r="G73" s="75" t="e">
        <f t="shared" si="1"/>
        <v>#VALUE!</v>
      </c>
      <c r="H73" s="9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5" t="e">
        <f t="shared" ref="F74:F137" si="3">E74/B74</f>
        <v>#VALUE!</v>
      </c>
      <c r="G74" s="75" t="e">
        <f t="shared" ref="G74:G137" si="4">E74/C74</f>
        <v>#VALUE!</v>
      </c>
      <c r="H74" s="9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5" t="e">
        <f t="shared" si="3"/>
        <v>#VALUE!</v>
      </c>
      <c r="G75" s="75" t="e">
        <f t="shared" si="4"/>
        <v>#VALUE!</v>
      </c>
      <c r="H75" s="9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5" t="e">
        <f t="shared" si="3"/>
        <v>#VALUE!</v>
      </c>
      <c r="G76" s="75" t="e">
        <f t="shared" si="4"/>
        <v>#VALUE!</v>
      </c>
      <c r="H76" s="9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5" t="e">
        <f t="shared" si="3"/>
        <v>#VALUE!</v>
      </c>
      <c r="G77" s="75" t="e">
        <f t="shared" si="4"/>
        <v>#VALUE!</v>
      </c>
      <c r="H77" s="9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5" t="e">
        <f t="shared" si="3"/>
        <v>#VALUE!</v>
      </c>
      <c r="G78" s="75" t="e">
        <f t="shared" si="4"/>
        <v>#VALUE!</v>
      </c>
      <c r="H78" s="9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5" t="e">
        <f t="shared" si="3"/>
        <v>#VALUE!</v>
      </c>
      <c r="G79" s="75">
        <f t="shared" si="4"/>
        <v>0</v>
      </c>
      <c r="H79" s="9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5" t="e">
        <f t="shared" si="3"/>
        <v>#VALUE!</v>
      </c>
      <c r="G80" s="75" t="e">
        <f t="shared" si="4"/>
        <v>#VALUE!</v>
      </c>
      <c r="H80" s="9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 t="s">
        <v>24</v>
      </c>
      <c r="C82" s="72" t="s">
        <v>24</v>
      </c>
      <c r="D82" s="10">
        <v>131</v>
      </c>
      <c r="F82" s="5" t="e">
        <f t="shared" si="3"/>
        <v>#VALUE!</v>
      </c>
      <c r="G82" s="75" t="e">
        <f t="shared" si="4"/>
        <v>#VALUE!</v>
      </c>
      <c r="H82" s="9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7" t="e">
        <f t="shared" si="3"/>
        <v>#VALUE!</v>
      </c>
      <c r="G83" s="74" t="e">
        <f t="shared" si="4"/>
        <v>#VALUE!</v>
      </c>
      <c r="H83" s="12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5">
        <f t="shared" si="3"/>
        <v>0</v>
      </c>
      <c r="G84" s="75">
        <f t="shared" si="4"/>
        <v>0</v>
      </c>
      <c r="H84" s="9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5">
        <f t="shared" si="3"/>
        <v>0</v>
      </c>
      <c r="G85" s="75">
        <f t="shared" si="4"/>
        <v>0</v>
      </c>
      <c r="H85" s="9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5" t="e">
        <f t="shared" si="3"/>
        <v>#VALUE!</v>
      </c>
      <c r="G88" s="75">
        <f t="shared" si="4"/>
        <v>0</v>
      </c>
      <c r="H88" s="9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10100</v>
      </c>
      <c r="F89" s="93">
        <f t="shared" si="3"/>
        <v>39.453125</v>
      </c>
      <c r="G89" s="86">
        <f t="shared" si="4"/>
        <v>44.104803493449779</v>
      </c>
      <c r="H89" s="95" t="e">
        <f t="shared" si="5"/>
        <v>#VALUE!</v>
      </c>
    </row>
    <row r="90" spans="1:8" hidden="1" x14ac:dyDescent="0.3">
      <c r="A90" s="77" t="s">
        <v>99</v>
      </c>
      <c r="B90" s="6" t="s">
        <v>24</v>
      </c>
      <c r="C90" s="72">
        <v>141</v>
      </c>
      <c r="D90" s="10" t="s">
        <v>24</v>
      </c>
      <c r="F90" s="5" t="e">
        <f t="shared" si="3"/>
        <v>#VALUE!</v>
      </c>
      <c r="G90" s="75">
        <f t="shared" si="4"/>
        <v>0</v>
      </c>
      <c r="H90" s="9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5">
        <f t="shared" si="3"/>
        <v>0</v>
      </c>
      <c r="G91" s="75">
        <f t="shared" si="4"/>
        <v>0</v>
      </c>
      <c r="H91" s="9" t="e">
        <f t="shared" si="5"/>
        <v>#VALUE!</v>
      </c>
    </row>
    <row r="92" spans="1:8" x14ac:dyDescent="0.3">
      <c r="A92" s="77" t="s">
        <v>101</v>
      </c>
      <c r="B92" s="97">
        <v>1300</v>
      </c>
      <c r="C92" s="73" t="s">
        <v>24</v>
      </c>
      <c r="D92" s="13" t="s">
        <v>24</v>
      </c>
      <c r="E92" s="36">
        <v>51000</v>
      </c>
      <c r="F92" s="87">
        <f>E92/B92</f>
        <v>39.230769230769234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5" t="e">
        <f t="shared" si="3"/>
        <v>#VALUE!</v>
      </c>
      <c r="G93" s="75">
        <f t="shared" si="4"/>
        <v>0</v>
      </c>
      <c r="H93" s="9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5">
        <f t="shared" si="3"/>
        <v>0</v>
      </c>
      <c r="G94" s="75">
        <f t="shared" si="4"/>
        <v>0</v>
      </c>
      <c r="H94" s="9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101000</v>
      </c>
      <c r="F95" s="87">
        <f t="shared" si="3"/>
        <v>40.4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5" t="e">
        <f t="shared" si="3"/>
        <v>#VALUE!</v>
      </c>
      <c r="G96" s="75">
        <f t="shared" si="4"/>
        <v>0</v>
      </c>
      <c r="H96" s="9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10100</v>
      </c>
      <c r="F97" s="93">
        <f t="shared" si="3"/>
        <v>59.763313609467453</v>
      </c>
      <c r="G97" s="86">
        <f t="shared" si="4"/>
        <v>49.509803921568626</v>
      </c>
      <c r="H97" s="95">
        <f t="shared" si="5"/>
        <v>58.045977011494251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5" t="e">
        <f t="shared" si="3"/>
        <v>#VALUE!</v>
      </c>
      <c r="G98" s="75">
        <f t="shared" si="4"/>
        <v>0</v>
      </c>
      <c r="H98" s="9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72" t="s">
        <v>24</v>
      </c>
      <c r="D100" s="10">
        <v>119</v>
      </c>
      <c r="F100" s="7" t="e">
        <f t="shared" si="3"/>
        <v>#VALUE!</v>
      </c>
      <c r="G100" s="74" t="e">
        <f t="shared" si="4"/>
        <v>#VALUE!</v>
      </c>
      <c r="H100" s="12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5" t="e">
        <f t="shared" si="3"/>
        <v>#VALUE!</v>
      </c>
      <c r="G101" s="75" t="e">
        <f t="shared" si="4"/>
        <v>#VALUE!</v>
      </c>
      <c r="H101" s="9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5" t="e">
        <f t="shared" si="3"/>
        <v>#VALUE!</v>
      </c>
      <c r="G102" s="75" t="e">
        <f t="shared" si="4"/>
        <v>#VALUE!</v>
      </c>
      <c r="H102" s="9">
        <f t="shared" si="5"/>
        <v>0</v>
      </c>
    </row>
    <row r="103" spans="1:8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1224</v>
      </c>
      <c r="F103" s="5" t="e">
        <f t="shared" si="3"/>
        <v>#VALUE!</v>
      </c>
      <c r="G103" s="75" t="e">
        <f t="shared" si="4"/>
        <v>#VALUE!</v>
      </c>
      <c r="H103" s="96">
        <f t="shared" si="5"/>
        <v>9.4883720930232567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5" t="e">
        <f t="shared" si="3"/>
        <v>#DIV/0!</v>
      </c>
      <c r="G104" s="75" t="e">
        <f t="shared" si="4"/>
        <v>#DIV/0!</v>
      </c>
      <c r="H104" s="9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5" t="e">
        <f t="shared" si="3"/>
        <v>#VALUE!</v>
      </c>
      <c r="G105" s="75" t="e">
        <f t="shared" si="4"/>
        <v>#DIV/0!</v>
      </c>
      <c r="H105" s="9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5" t="e">
        <f t="shared" si="3"/>
        <v>#VALUE!</v>
      </c>
      <c r="G106" s="75" t="e">
        <f t="shared" si="4"/>
        <v>#VALUE!</v>
      </c>
      <c r="H106" s="9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5" t="e">
        <f t="shared" si="3"/>
        <v>#VALUE!</v>
      </c>
      <c r="G107" s="75" t="e">
        <f t="shared" si="4"/>
        <v>#VALUE!</v>
      </c>
      <c r="H107" s="9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5" t="e">
        <f t="shared" si="3"/>
        <v>#VALUE!</v>
      </c>
      <c r="G108" s="75" t="e">
        <f t="shared" si="4"/>
        <v>#VALUE!</v>
      </c>
      <c r="H108" s="9">
        <f t="shared" si="5"/>
        <v>0</v>
      </c>
    </row>
    <row r="109" spans="1:8" hidden="1" x14ac:dyDescent="0.3">
      <c r="A109" s="63" t="s">
        <v>118</v>
      </c>
      <c r="B109" s="7"/>
      <c r="C109" s="74">
        <v>600</v>
      </c>
      <c r="D109" s="35">
        <v>450</v>
      </c>
      <c r="E109" s="36"/>
      <c r="F109" s="5" t="e">
        <f t="shared" si="3"/>
        <v>#DIV/0!</v>
      </c>
      <c r="G109" s="75">
        <f t="shared" si="4"/>
        <v>0</v>
      </c>
      <c r="H109" s="9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5" t="e">
        <f t="shared" si="3"/>
        <v>#VALUE!</v>
      </c>
      <c r="G110" s="75" t="e">
        <f t="shared" si="4"/>
        <v>#VALUE!</v>
      </c>
      <c r="H110" s="9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5" t="e">
        <f t="shared" si="3"/>
        <v>#VALUE!</v>
      </c>
      <c r="G111" s="75" t="e">
        <f t="shared" si="4"/>
        <v>#VALUE!</v>
      </c>
      <c r="H111" s="9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5" t="e">
        <f t="shared" si="3"/>
        <v>#VALUE!</v>
      </c>
      <c r="G112" s="75" t="e">
        <f t="shared" si="4"/>
        <v>#VALUE!</v>
      </c>
      <c r="H112" s="9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5" t="e">
        <f t="shared" si="3"/>
        <v>#VALUE!</v>
      </c>
      <c r="G113" s="75" t="e">
        <f t="shared" si="4"/>
        <v>#VALUE!</v>
      </c>
      <c r="H113" s="9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F114" s="5" t="e">
        <f t="shared" si="3"/>
        <v>#DIV/0!</v>
      </c>
      <c r="G114" s="75" t="e">
        <f t="shared" si="4"/>
        <v>#DIV/0!</v>
      </c>
      <c r="H114" s="9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5" t="e">
        <f t="shared" si="3"/>
        <v>#VALUE!</v>
      </c>
      <c r="G115" s="75" t="e">
        <f t="shared" si="4"/>
        <v>#VALUE!</v>
      </c>
      <c r="H115" s="9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5" t="e">
        <f t="shared" si="3"/>
        <v>#VALUE!</v>
      </c>
      <c r="G117" s="75" t="e">
        <f t="shared" si="4"/>
        <v>#VALUE!</v>
      </c>
      <c r="H117" s="9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5" t="e">
        <f t="shared" si="3"/>
        <v>#VALUE!</v>
      </c>
      <c r="G118" s="75" t="e">
        <f t="shared" si="4"/>
        <v>#VALUE!</v>
      </c>
      <c r="H118" s="9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5" t="e">
        <f t="shared" si="3"/>
        <v>#VALUE!</v>
      </c>
      <c r="G119" s="75" t="e">
        <f t="shared" si="4"/>
        <v>#VALUE!</v>
      </c>
      <c r="H119" s="9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5" t="e">
        <f t="shared" si="3"/>
        <v>#VALUE!</v>
      </c>
      <c r="G120" s="75" t="e">
        <f t="shared" si="4"/>
        <v>#VALUE!</v>
      </c>
      <c r="H120" s="9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5" t="e">
        <f t="shared" si="3"/>
        <v>#VALUE!</v>
      </c>
      <c r="G121" s="75" t="e">
        <f t="shared" si="4"/>
        <v>#VALUE!</v>
      </c>
      <c r="H121" s="9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5" t="e">
        <f t="shared" si="3"/>
        <v>#VALUE!</v>
      </c>
      <c r="G122" s="75" t="e">
        <f t="shared" si="4"/>
        <v>#VALUE!</v>
      </c>
      <c r="H122" s="9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11220</v>
      </c>
      <c r="F123" s="7" t="e">
        <f t="shared" si="3"/>
        <v>#VALUE!</v>
      </c>
      <c r="G123" s="74" t="e">
        <f t="shared" si="4"/>
        <v>#VALUE!</v>
      </c>
      <c r="H123" s="88">
        <f t="shared" si="5"/>
        <v>97.565217391304344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5" t="e">
        <f t="shared" si="3"/>
        <v>#VALUE!</v>
      </c>
      <c r="G124" s="75" t="e">
        <f t="shared" si="4"/>
        <v>#VALUE!</v>
      </c>
      <c r="H124" s="9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5" t="e">
        <f t="shared" si="3"/>
        <v>#VALUE!</v>
      </c>
      <c r="G125" s="75" t="e">
        <f t="shared" si="4"/>
        <v>#VALUE!</v>
      </c>
      <c r="H125" s="9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93" t="e">
        <f t="shared" si="3"/>
        <v>#VALUE!</v>
      </c>
      <c r="G126" s="94" t="e">
        <f t="shared" si="4"/>
        <v>#VALUE!</v>
      </c>
      <c r="H126" s="95">
        <f t="shared" si="5"/>
        <v>0</v>
      </c>
    </row>
    <row r="127" spans="1:8" hidden="1" x14ac:dyDescent="0.3">
      <c r="A127" s="63" t="s">
        <v>137</v>
      </c>
      <c r="B127" s="7" t="s">
        <v>24</v>
      </c>
      <c r="C127" s="74" t="s">
        <v>24</v>
      </c>
      <c r="D127" s="12">
        <v>143</v>
      </c>
      <c r="F127" s="5" t="e">
        <f t="shared" si="3"/>
        <v>#VALUE!</v>
      </c>
      <c r="G127" s="75" t="e">
        <f t="shared" si="4"/>
        <v>#VALUE!</v>
      </c>
      <c r="H127" s="9">
        <f t="shared" si="5"/>
        <v>0</v>
      </c>
    </row>
    <row r="128" spans="1:8" hidden="1" x14ac:dyDescent="0.3">
      <c r="A128" s="63" t="s">
        <v>138</v>
      </c>
      <c r="B128" s="7" t="s">
        <v>24</v>
      </c>
      <c r="C128" s="74" t="s">
        <v>24</v>
      </c>
      <c r="D128" s="12">
        <v>146</v>
      </c>
      <c r="F128" s="5" t="e">
        <f t="shared" si="3"/>
        <v>#VALUE!</v>
      </c>
      <c r="G128" s="75" t="e">
        <f t="shared" si="4"/>
        <v>#VALUE!</v>
      </c>
      <c r="H128" s="9">
        <f t="shared" si="5"/>
        <v>0</v>
      </c>
    </row>
    <row r="129" spans="1:8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10302</v>
      </c>
      <c r="F129" s="5" t="e">
        <f t="shared" si="3"/>
        <v>#VALUE!</v>
      </c>
      <c r="G129" s="75" t="e">
        <f t="shared" si="4"/>
        <v>#VALUE!</v>
      </c>
      <c r="H129" s="96">
        <f t="shared" si="5"/>
        <v>99.057692307692307</v>
      </c>
    </row>
    <row r="130" spans="1:8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1020</v>
      </c>
      <c r="F130" s="5" t="e">
        <f t="shared" si="3"/>
        <v>#VALUE!</v>
      </c>
      <c r="G130" s="75" t="e">
        <f t="shared" si="4"/>
        <v>#VALUE!</v>
      </c>
      <c r="H130" s="96">
        <f t="shared" si="5"/>
        <v>7.3913043478260869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5" t="e">
        <f t="shared" si="3"/>
        <v>#VALUE!</v>
      </c>
      <c r="G132" s="75" t="e">
        <f t="shared" si="4"/>
        <v>#VALUE!</v>
      </c>
      <c r="H132" s="9">
        <f t="shared" si="5"/>
        <v>0</v>
      </c>
    </row>
    <row r="133" spans="1:8" hidden="1" x14ac:dyDescent="0.3">
      <c r="A133" s="63" t="s">
        <v>143</v>
      </c>
      <c r="B133" s="7" t="s">
        <v>24</v>
      </c>
      <c r="C133" s="74" t="s">
        <v>24</v>
      </c>
      <c r="D133" s="12">
        <v>143</v>
      </c>
      <c r="E133" s="36"/>
      <c r="F133" s="5" t="e">
        <f t="shared" si="3"/>
        <v>#VALUE!</v>
      </c>
      <c r="G133" s="75" t="e">
        <f t="shared" si="4"/>
        <v>#VALUE!</v>
      </c>
      <c r="H133" s="9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5" t="e">
        <f t="shared" si="3"/>
        <v>#VALUE!</v>
      </c>
      <c r="G134" s="75" t="e">
        <f t="shared" si="4"/>
        <v>#VALUE!</v>
      </c>
      <c r="H134" s="9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5" t="e">
        <f t="shared" si="3"/>
        <v>#VALUE!</v>
      </c>
      <c r="G135" s="75" t="e">
        <f t="shared" si="4"/>
        <v>#VALUE!</v>
      </c>
      <c r="H135" s="9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5" t="e">
        <f t="shared" si="3"/>
        <v>#VALUE!</v>
      </c>
      <c r="G137" s="75" t="e">
        <f t="shared" si="4"/>
        <v>#VALUE!</v>
      </c>
      <c r="H137" s="9">
        <f t="shared" si="5"/>
        <v>0</v>
      </c>
    </row>
    <row r="138" spans="1:8" hidden="1" x14ac:dyDescent="0.3">
      <c r="A138" s="63" t="s">
        <v>148</v>
      </c>
      <c r="B138" s="7">
        <v>781</v>
      </c>
      <c r="C138" s="74"/>
      <c r="D138" s="12"/>
      <c r="E138" s="31"/>
      <c r="F138" s="5">
        <f t="shared" ref="F138:F181" si="6">E138/B138</f>
        <v>0</v>
      </c>
      <c r="G138" s="75" t="e">
        <f t="shared" ref="G138:G181" si="7">E138/C138</f>
        <v>#DIV/0!</v>
      </c>
      <c r="H138" s="9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5" t="e">
        <f t="shared" si="6"/>
        <v>#VALUE!</v>
      </c>
      <c r="G139" s="75" t="e">
        <f t="shared" si="7"/>
        <v>#VALUE!</v>
      </c>
      <c r="H139" s="9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5" t="e">
        <f t="shared" si="6"/>
        <v>#VALUE!</v>
      </c>
      <c r="G140" s="75" t="e">
        <f t="shared" si="7"/>
        <v>#VALUE!</v>
      </c>
      <c r="H140" s="9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13260</v>
      </c>
      <c r="F141" s="93" t="e">
        <f t="shared" si="6"/>
        <v>#VALUE!</v>
      </c>
      <c r="G141" s="94" t="e">
        <f t="shared" si="7"/>
        <v>#VALUE!</v>
      </c>
      <c r="H141" s="88">
        <f t="shared" si="8"/>
        <v>102.79069767441861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5" t="e">
        <f t="shared" si="6"/>
        <v>#VALUE!</v>
      </c>
      <c r="G142" s="75" t="e">
        <f t="shared" si="7"/>
        <v>#VALUE!</v>
      </c>
      <c r="H142" s="9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>
        <v>28764</v>
      </c>
      <c r="F144" s="93" t="e">
        <f t="shared" si="6"/>
        <v>#VALUE!</v>
      </c>
      <c r="G144" s="94" t="e">
        <f t="shared" si="7"/>
        <v>#VALUE!</v>
      </c>
      <c r="H144" s="88">
        <f t="shared" si="8"/>
        <v>178.65838509316771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5" t="e">
        <f t="shared" si="6"/>
        <v>#VALUE!</v>
      </c>
      <c r="G145" s="75" t="e">
        <f t="shared" si="7"/>
        <v>#VALUE!</v>
      </c>
      <c r="H145" s="9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5" t="e">
        <f t="shared" si="6"/>
        <v>#VALUE!</v>
      </c>
      <c r="G147" s="75" t="e">
        <f t="shared" si="7"/>
        <v>#VALUE!</v>
      </c>
      <c r="H147" s="9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5" t="e">
        <f t="shared" si="6"/>
        <v>#VALUE!</v>
      </c>
      <c r="G148" s="75" t="e">
        <f t="shared" si="7"/>
        <v>#VALUE!</v>
      </c>
      <c r="H148" s="9">
        <f t="shared" si="8"/>
        <v>0</v>
      </c>
    </row>
    <row r="149" spans="1:8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>
        <v>91800</v>
      </c>
      <c r="F149" s="87">
        <f t="shared" si="6"/>
        <v>117.54161331626121</v>
      </c>
      <c r="G149" s="94" t="e">
        <f t="shared" si="7"/>
        <v>#VALUE!</v>
      </c>
      <c r="H149" s="95">
        <f t="shared" si="8"/>
        <v>680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5" t="e">
        <f t="shared" si="6"/>
        <v>#VALUE!</v>
      </c>
      <c r="G150" s="75">
        <f t="shared" si="7"/>
        <v>0</v>
      </c>
      <c r="H150" s="9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5" t="e">
        <f t="shared" si="6"/>
        <v>#VALUE!</v>
      </c>
      <c r="G151" s="75" t="e">
        <f t="shared" si="7"/>
        <v>#VALUE!</v>
      </c>
      <c r="H151" s="9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F152" s="5" t="e">
        <f t="shared" si="6"/>
        <v>#DIV/0!</v>
      </c>
      <c r="G152" s="75" t="e">
        <f t="shared" si="7"/>
        <v>#DIV/0!</v>
      </c>
      <c r="H152" s="9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5" t="e">
        <f t="shared" si="6"/>
        <v>#VALUE!</v>
      </c>
      <c r="G153" s="75" t="e">
        <f t="shared" si="7"/>
        <v>#VALUE!</v>
      </c>
      <c r="H153" s="9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5" t="e">
        <f t="shared" si="6"/>
        <v>#VALUE!</v>
      </c>
      <c r="G155" s="75" t="e">
        <f t="shared" si="7"/>
        <v>#VALUE!</v>
      </c>
      <c r="H155" s="9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5" t="e">
        <f t="shared" si="6"/>
        <v>#VALUE!</v>
      </c>
      <c r="G156" s="75" t="e">
        <f t="shared" si="7"/>
        <v>#VALUE!</v>
      </c>
      <c r="H156" s="9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95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5" t="e">
        <f t="shared" si="6"/>
        <v>#VALUE!</v>
      </c>
      <c r="G158" s="75" t="e">
        <f t="shared" si="7"/>
        <v>#VALUE!</v>
      </c>
      <c r="H158" s="9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5" t="e">
        <f t="shared" si="6"/>
        <v>#VALUE!</v>
      </c>
      <c r="G159" s="75">
        <f t="shared" si="7"/>
        <v>0</v>
      </c>
      <c r="H159" s="9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5">
        <f t="shared" si="6"/>
        <v>0</v>
      </c>
      <c r="G160" s="75" t="e">
        <f t="shared" si="7"/>
        <v>#VALUE!</v>
      </c>
      <c r="H160" s="9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5" t="e">
        <f t="shared" si="6"/>
        <v>#VALUE!</v>
      </c>
      <c r="G161" s="75">
        <f t="shared" si="7"/>
        <v>0</v>
      </c>
      <c r="H161" s="9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5">
        <f t="shared" si="6"/>
        <v>0</v>
      </c>
      <c r="G162" s="75">
        <f t="shared" si="7"/>
        <v>0</v>
      </c>
      <c r="H162" s="9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F163" s="5">
        <f t="shared" si="6"/>
        <v>0</v>
      </c>
      <c r="G163" s="75" t="e">
        <f t="shared" si="7"/>
        <v>#DIV/0!</v>
      </c>
      <c r="H163" s="9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5" t="e">
        <f t="shared" si="6"/>
        <v>#VALUE!</v>
      </c>
      <c r="G164" s="75">
        <f t="shared" si="7"/>
        <v>0</v>
      </c>
      <c r="H164" s="9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F165" s="7">
        <f t="shared" si="6"/>
        <v>0</v>
      </c>
      <c r="G165" s="74" t="e">
        <f t="shared" si="7"/>
        <v>#VALUE!</v>
      </c>
      <c r="H165" s="12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7">
        <f t="shared" si="6"/>
        <v>0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5">
        <f t="shared" si="6"/>
        <v>0</v>
      </c>
      <c r="G167" s="75">
        <f t="shared" si="7"/>
        <v>0</v>
      </c>
      <c r="H167" s="9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7" t="e">
        <f t="shared" si="6"/>
        <v>#VALUE!</v>
      </c>
      <c r="G168" s="74">
        <f t="shared" si="7"/>
        <v>0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5" t="e">
        <f t="shared" si="6"/>
        <v>#VALUE!</v>
      </c>
      <c r="G169" s="75">
        <f t="shared" si="7"/>
        <v>0</v>
      </c>
      <c r="H169" s="9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5" t="e">
        <f t="shared" si="6"/>
        <v>#VALUE!</v>
      </c>
      <c r="G170" s="75" t="e">
        <f t="shared" si="7"/>
        <v>#VALUE!</v>
      </c>
      <c r="H170" s="9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5" t="e">
        <f t="shared" si="6"/>
        <v>#VALUE!</v>
      </c>
      <c r="G171" s="75" t="e">
        <f t="shared" si="7"/>
        <v>#VALUE!</v>
      </c>
      <c r="H171" s="9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5" t="e">
        <f t="shared" si="6"/>
        <v>#VALUE!</v>
      </c>
      <c r="G172" s="75" t="e">
        <f t="shared" si="7"/>
        <v>#VALUE!</v>
      </c>
      <c r="H172" s="9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5" t="e">
        <f t="shared" si="6"/>
        <v>#VALUE!</v>
      </c>
      <c r="G173" s="75" t="e">
        <f t="shared" si="7"/>
        <v>#VALUE!</v>
      </c>
      <c r="H173" s="9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5" t="e">
        <f t="shared" si="6"/>
        <v>#VALUE!</v>
      </c>
      <c r="G174" s="75" t="e">
        <f t="shared" si="7"/>
        <v>#VALUE!</v>
      </c>
      <c r="H174" s="9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5" t="e">
        <f t="shared" si="6"/>
        <v>#VALUE!</v>
      </c>
      <c r="G175" s="75">
        <f t="shared" si="7"/>
        <v>0</v>
      </c>
      <c r="H175" s="9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5" t="e">
        <f t="shared" si="6"/>
        <v>#VALUE!</v>
      </c>
      <c r="G176" s="75">
        <f t="shared" si="7"/>
        <v>0</v>
      </c>
      <c r="H176" s="9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5" t="e">
        <f t="shared" si="6"/>
        <v>#VALUE!</v>
      </c>
      <c r="G177" s="75" t="e">
        <f t="shared" si="7"/>
        <v>#VALUE!</v>
      </c>
      <c r="H177" s="9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5" t="e">
        <f t="shared" si="6"/>
        <v>#VALUE!</v>
      </c>
      <c r="G178" s="75" t="e">
        <f t="shared" si="7"/>
        <v>#VALUE!</v>
      </c>
      <c r="H178" s="9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5" t="e">
        <f t="shared" si="6"/>
        <v>#VALUE!</v>
      </c>
      <c r="G179" s="75">
        <f t="shared" si="7"/>
        <v>0</v>
      </c>
      <c r="H179" s="9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5" t="e">
        <f t="shared" si="6"/>
        <v>#VALUE!</v>
      </c>
      <c r="G180" s="75">
        <f t="shared" si="7"/>
        <v>0</v>
      </c>
      <c r="H180" s="9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5" t="e">
        <f t="shared" si="6"/>
        <v>#VALUE!</v>
      </c>
      <c r="G181" s="75">
        <f t="shared" si="7"/>
        <v>0</v>
      </c>
      <c r="H181" s="9" t="e">
        <f t="shared" si="8"/>
        <v>#VALUE!</v>
      </c>
    </row>
  </sheetData>
  <autoFilter ref="A9:H181" xr:uid="{8FB5E5C6-4CBD-465A-86B6-71AD77822812}">
    <filterColumn colId="0">
      <filters>
        <filter val="H-C4-4"/>
        <filter val="H-CR-436-36"/>
        <filter val="H-HCB-106N-96"/>
        <filter val="H-M-1"/>
        <filter val="H-M-2 MAQ"/>
        <filter val="H-M-3 ( Maq)"/>
        <filter val="H-M-4"/>
        <filter val="H-MB-101T 10&quot;"/>
        <filter val="H-ML-10"/>
        <filter val="H-ML-15"/>
        <filter val="H-ML-16"/>
        <filter val="H-ML-4"/>
        <filter val="H-ML-7"/>
        <filter val="H-ML-8"/>
      </filters>
    </filterColumn>
  </autoFilter>
  <mergeCells count="10">
    <mergeCell ref="F4:H4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ADAD-F6D5-4C92-AD58-C8E4FA5621AA}">
  <sheetPr codeName="Hoja3" filterMode="1"/>
  <dimension ref="A1:H181"/>
  <sheetViews>
    <sheetView topLeftCell="A7" zoomScaleNormal="100" workbookViewId="0">
      <selection activeCell="C99" sqref="C9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customWidth="1"/>
    <col min="7" max="7" width="15.28515625" customWidth="1"/>
    <col min="8" max="8" width="14.85546875" customWidth="1"/>
    <col min="9" max="9" width="13" customWidth="1"/>
    <col min="10" max="10" width="9.5703125" bestFit="1" customWidth="1"/>
    <col min="11" max="11" width="13.7109375" bestFit="1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193</v>
      </c>
      <c r="C4" s="71" t="s">
        <v>7</v>
      </c>
      <c r="D4" s="65">
        <v>5</v>
      </c>
      <c r="E4" s="66">
        <f>B4*C4*D4</f>
        <v>680</v>
      </c>
      <c r="F4" s="184">
        <f>(H21+H22+G41+G86+G89+F92+F95+G97+G99+H126+H131+H141+H143+H144+F149+H154+H157)</f>
        <v>995.61897866008746</v>
      </c>
      <c r="G4" s="185"/>
      <c r="H4" s="186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C6" s="2"/>
      <c r="D6" s="3"/>
      <c r="E6" s="50">
        <f>SUM(E4:E5)</f>
        <v>980</v>
      </c>
      <c r="F6" s="39"/>
      <c r="G6" s="51">
        <f>F4-E6</f>
        <v>15.618978660087464</v>
      </c>
      <c r="H6" s="70" t="s">
        <v>9</v>
      </c>
    </row>
    <row r="7" spans="1:8" ht="21" x14ac:dyDescent="0.35">
      <c r="C7" s="2"/>
      <c r="D7" s="3"/>
      <c r="E7" s="54"/>
      <c r="F7" s="39"/>
      <c r="G7" s="55"/>
      <c r="H7" s="56"/>
    </row>
    <row r="8" spans="1:8" ht="29.25" customHeight="1" x14ac:dyDescent="0.35">
      <c r="A8" s="81" t="s">
        <v>10</v>
      </c>
      <c r="B8" s="168" t="s">
        <v>11</v>
      </c>
      <c r="C8" s="168"/>
      <c r="D8" s="168"/>
      <c r="E8" s="57" t="s">
        <v>12</v>
      </c>
      <c r="F8" s="187" t="s">
        <v>13</v>
      </c>
      <c r="G8" s="187"/>
      <c r="H8" s="187"/>
    </row>
    <row r="9" spans="1:8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8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F10" s="5" t="e">
        <f t="shared" ref="F10:F73" si="0">E10/B10</f>
        <v>#VALUE!</v>
      </c>
      <c r="G10" s="75">
        <f t="shared" ref="G10:G73" si="1">E10/C10</f>
        <v>0</v>
      </c>
      <c r="H10" s="9" t="e">
        <f t="shared" ref="H10:H73" si="2">E10/D10</f>
        <v>#VALUE!</v>
      </c>
    </row>
    <row r="11" spans="1:8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5" t="e">
        <f t="shared" si="0"/>
        <v>#VALUE!</v>
      </c>
      <c r="G11" s="75">
        <f t="shared" si="1"/>
        <v>0</v>
      </c>
      <c r="H11" s="9" t="e">
        <f t="shared" si="2"/>
        <v>#VALUE!</v>
      </c>
    </row>
    <row r="12" spans="1:8" hidden="1" x14ac:dyDescent="0.3">
      <c r="A12" s="77" t="s">
        <v>20</v>
      </c>
      <c r="B12" s="6"/>
      <c r="C12" s="72">
        <v>184</v>
      </c>
      <c r="D12" s="10"/>
      <c r="F12" s="5" t="e">
        <f t="shared" si="0"/>
        <v>#DIV/0!</v>
      </c>
      <c r="G12" s="75">
        <f t="shared" si="1"/>
        <v>0</v>
      </c>
      <c r="H12" s="9" t="e">
        <f t="shared" si="2"/>
        <v>#DIV/0!</v>
      </c>
    </row>
    <row r="13" spans="1:8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5" t="e">
        <f t="shared" si="0"/>
        <v>#VALUE!</v>
      </c>
      <c r="G13" s="75">
        <f t="shared" si="1"/>
        <v>0</v>
      </c>
      <c r="H13" s="9" t="e">
        <f t="shared" si="2"/>
        <v>#VALUE!</v>
      </c>
    </row>
    <row r="14" spans="1:8" hidden="1" x14ac:dyDescent="0.3">
      <c r="A14" s="77" t="s">
        <v>22</v>
      </c>
      <c r="B14" s="6">
        <v>112</v>
      </c>
      <c r="C14" s="72">
        <v>115</v>
      </c>
      <c r="D14" s="11"/>
      <c r="F14" s="5">
        <f t="shared" si="0"/>
        <v>0</v>
      </c>
      <c r="G14" s="75">
        <f t="shared" si="1"/>
        <v>0</v>
      </c>
      <c r="H14" s="9" t="e">
        <f t="shared" si="2"/>
        <v>#DIV/0!</v>
      </c>
    </row>
    <row r="15" spans="1:8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5">
        <f t="shared" si="0"/>
        <v>0</v>
      </c>
      <c r="G15" s="75">
        <f t="shared" si="1"/>
        <v>0</v>
      </c>
      <c r="H15" s="9" t="e">
        <f t="shared" si="2"/>
        <v>#VALUE!</v>
      </c>
    </row>
    <row r="16" spans="1:8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5" t="e">
        <f t="shared" si="0"/>
        <v>#VALUE!</v>
      </c>
      <c r="G16" s="75" t="e">
        <f t="shared" si="1"/>
        <v>#VALUE!</v>
      </c>
      <c r="H16" s="9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5" t="e">
        <f t="shared" si="0"/>
        <v>#DIV/0!</v>
      </c>
      <c r="G17" s="75" t="e">
        <f t="shared" si="1"/>
        <v>#VALUE!</v>
      </c>
      <c r="H17" s="9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5" t="e">
        <f t="shared" si="0"/>
        <v>#VALUE!</v>
      </c>
      <c r="G18" s="75" t="e">
        <f t="shared" si="1"/>
        <v>#VALUE!</v>
      </c>
      <c r="H18" s="9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5" t="e">
        <f t="shared" si="0"/>
        <v>#VALUE!</v>
      </c>
      <c r="G19" s="75" t="e">
        <f t="shared" si="1"/>
        <v>#VALUE!</v>
      </c>
      <c r="H19" s="9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5" t="e">
        <f t="shared" si="0"/>
        <v>#VALUE!</v>
      </c>
      <c r="G20" s="75" t="e">
        <f t="shared" si="1"/>
        <v>#VALUE!</v>
      </c>
      <c r="H20" s="9">
        <f t="shared" si="2"/>
        <v>0</v>
      </c>
    </row>
    <row r="21" spans="1:8" x14ac:dyDescent="0.3">
      <c r="A21" s="77" t="s">
        <v>31</v>
      </c>
      <c r="B21" s="6" t="s">
        <v>24</v>
      </c>
      <c r="C21" s="72" t="s">
        <v>24</v>
      </c>
      <c r="D21" s="10">
        <v>124</v>
      </c>
      <c r="E21" s="22">
        <v>2040</v>
      </c>
      <c r="F21" s="7" t="e">
        <f t="shared" si="0"/>
        <v>#VALUE!</v>
      </c>
      <c r="G21" s="74" t="e">
        <f t="shared" si="1"/>
        <v>#VALUE!</v>
      </c>
      <c r="H21" s="88">
        <f t="shared" si="2"/>
        <v>16.451612903225808</v>
      </c>
    </row>
    <row r="22" spans="1:8" x14ac:dyDescent="0.3">
      <c r="A22" s="77" t="s">
        <v>32</v>
      </c>
      <c r="B22" s="6" t="s">
        <v>24</v>
      </c>
      <c r="C22" s="72" t="s">
        <v>24</v>
      </c>
      <c r="D22" s="10">
        <v>123</v>
      </c>
      <c r="E22" s="22">
        <v>1020</v>
      </c>
      <c r="F22" s="7" t="e">
        <f t="shared" si="0"/>
        <v>#VALUE!</v>
      </c>
      <c r="G22" s="74" t="e">
        <f t="shared" si="1"/>
        <v>#VALUE!</v>
      </c>
      <c r="H22" s="88">
        <f t="shared" si="2"/>
        <v>8.2926829268292686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5" t="e">
        <f t="shared" si="0"/>
        <v>#VALUE!</v>
      </c>
      <c r="G23" s="75" t="e">
        <f t="shared" si="1"/>
        <v>#VALUE!</v>
      </c>
      <c r="H23" s="9">
        <f t="shared" si="2"/>
        <v>0</v>
      </c>
    </row>
    <row r="24" spans="1:8" hidden="1" x14ac:dyDescent="0.3">
      <c r="A24" s="77" t="s">
        <v>34</v>
      </c>
      <c r="B24" s="6"/>
      <c r="C24" s="72"/>
      <c r="D24" s="10">
        <v>113</v>
      </c>
      <c r="F24" s="5" t="e">
        <f t="shared" si="0"/>
        <v>#DIV/0!</v>
      </c>
      <c r="G24" s="75" t="e">
        <f t="shared" si="1"/>
        <v>#DIV/0!</v>
      </c>
      <c r="H24" s="9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5" t="e">
        <f t="shared" si="0"/>
        <v>#VALUE!</v>
      </c>
      <c r="G25" s="75" t="e">
        <f t="shared" si="1"/>
        <v>#VALUE!</v>
      </c>
      <c r="H25" s="9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5" t="e">
        <f t="shared" si="0"/>
        <v>#VALUE!</v>
      </c>
      <c r="G26" s="75" t="e">
        <f t="shared" si="1"/>
        <v>#VALUE!</v>
      </c>
      <c r="H26" s="9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5" t="e">
        <f t="shared" si="0"/>
        <v>#VALUE!</v>
      </c>
      <c r="G27" s="75">
        <f t="shared" si="1"/>
        <v>0</v>
      </c>
      <c r="H27" s="9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5">
        <f t="shared" si="0"/>
        <v>0</v>
      </c>
      <c r="G28" s="75">
        <f t="shared" si="1"/>
        <v>0</v>
      </c>
      <c r="H28" s="9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5" t="e">
        <f t="shared" si="0"/>
        <v>#VALUE!</v>
      </c>
      <c r="G29" s="75">
        <f t="shared" si="1"/>
        <v>0</v>
      </c>
      <c r="H29" s="9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5">
        <f t="shared" si="0"/>
        <v>0</v>
      </c>
      <c r="G30" s="75">
        <f t="shared" si="1"/>
        <v>0</v>
      </c>
      <c r="H30" s="9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5">
        <f t="shared" si="0"/>
        <v>0</v>
      </c>
      <c r="G31" s="75">
        <f t="shared" si="1"/>
        <v>0</v>
      </c>
      <c r="H31" s="9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5">
        <f t="shared" si="0"/>
        <v>0</v>
      </c>
      <c r="G32" s="75">
        <f t="shared" si="1"/>
        <v>0</v>
      </c>
      <c r="H32" s="9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5">
        <f t="shared" si="0"/>
        <v>0</v>
      </c>
      <c r="G33" s="75">
        <f t="shared" si="1"/>
        <v>0</v>
      </c>
      <c r="H33" s="9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5" t="e">
        <f t="shared" si="0"/>
        <v>#VALUE!</v>
      </c>
      <c r="G34" s="75">
        <f t="shared" si="1"/>
        <v>0</v>
      </c>
      <c r="H34" s="9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5">
        <f t="shared" si="0"/>
        <v>0</v>
      </c>
      <c r="G35" s="75">
        <f t="shared" si="1"/>
        <v>0</v>
      </c>
      <c r="H35" s="9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5" t="e">
        <f t="shared" si="0"/>
        <v>#VALUE!</v>
      </c>
      <c r="G36" s="75">
        <f t="shared" si="1"/>
        <v>0</v>
      </c>
      <c r="H36" s="9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5">
        <f t="shared" si="0"/>
        <v>0</v>
      </c>
      <c r="G37" s="75">
        <f t="shared" si="1"/>
        <v>0</v>
      </c>
      <c r="H37" s="9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5" t="e">
        <f t="shared" si="0"/>
        <v>#DIV/0!</v>
      </c>
      <c r="G38" s="75">
        <f t="shared" si="1"/>
        <v>0</v>
      </c>
      <c r="H38" s="9" t="e">
        <f t="shared" si="2"/>
        <v>#VALUE!</v>
      </c>
    </row>
    <row r="39" spans="1:8" hidden="1" x14ac:dyDescent="0.3">
      <c r="A39" s="77" t="s">
        <v>49</v>
      </c>
      <c r="B39" s="6">
        <v>203</v>
      </c>
      <c r="C39" s="72">
        <v>200</v>
      </c>
      <c r="D39" s="10">
        <v>184</v>
      </c>
      <c r="F39" s="5">
        <f t="shared" si="0"/>
        <v>0</v>
      </c>
      <c r="G39" s="75">
        <f t="shared" si="1"/>
        <v>0</v>
      </c>
      <c r="H39" s="9">
        <f t="shared" si="2"/>
        <v>0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5">
        <f t="shared" si="0"/>
        <v>0</v>
      </c>
      <c r="G40" s="75">
        <f t="shared" si="1"/>
        <v>0</v>
      </c>
      <c r="H40" s="9">
        <f t="shared" si="2"/>
        <v>0</v>
      </c>
    </row>
    <row r="41" spans="1:8" x14ac:dyDescent="0.3">
      <c r="A41" s="77" t="s">
        <v>51</v>
      </c>
      <c r="B41" s="6">
        <v>201</v>
      </c>
      <c r="C41" s="72">
        <v>202</v>
      </c>
      <c r="D41" s="10">
        <v>168</v>
      </c>
      <c r="E41" s="36">
        <v>1010</v>
      </c>
      <c r="F41" s="7">
        <f t="shared" si="0"/>
        <v>5.0248756218905477</v>
      </c>
      <c r="G41" s="86">
        <f t="shared" si="1"/>
        <v>5</v>
      </c>
      <c r="H41" s="12">
        <f t="shared" si="2"/>
        <v>6.0119047619047619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5" t="e">
        <f t="shared" si="0"/>
        <v>#VALUE!</v>
      </c>
      <c r="G42" s="75">
        <f t="shared" si="1"/>
        <v>0</v>
      </c>
      <c r="H42" s="9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5" t="e">
        <f t="shared" si="0"/>
        <v>#VALUE!</v>
      </c>
      <c r="G43" s="75">
        <f t="shared" si="1"/>
        <v>0</v>
      </c>
      <c r="H43" s="9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5" t="e">
        <f t="shared" si="0"/>
        <v>#VALUE!</v>
      </c>
      <c r="G44" s="75">
        <f t="shared" si="1"/>
        <v>0</v>
      </c>
      <c r="H44" s="9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5">
        <f t="shared" si="0"/>
        <v>0</v>
      </c>
      <c r="G45" s="75">
        <f t="shared" si="1"/>
        <v>0</v>
      </c>
      <c r="H45" s="9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5" t="e">
        <f t="shared" si="0"/>
        <v>#VALUE!</v>
      </c>
      <c r="G46" s="75" t="e">
        <f t="shared" si="1"/>
        <v>#VALUE!</v>
      </c>
      <c r="H46" s="9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5" t="e">
        <f t="shared" si="0"/>
        <v>#VALUE!</v>
      </c>
      <c r="G47" s="75">
        <f t="shared" si="1"/>
        <v>0</v>
      </c>
      <c r="H47" s="9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5" t="e">
        <f t="shared" si="0"/>
        <v>#VALUE!</v>
      </c>
      <c r="G48" s="75">
        <f t="shared" si="1"/>
        <v>0</v>
      </c>
      <c r="H48" s="9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5" t="e">
        <f t="shared" si="0"/>
        <v>#VALUE!</v>
      </c>
      <c r="G49" s="75">
        <f t="shared" si="1"/>
        <v>0</v>
      </c>
      <c r="H49" s="9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5">
        <f t="shared" si="0"/>
        <v>0</v>
      </c>
      <c r="G50" s="75">
        <f t="shared" si="1"/>
        <v>0</v>
      </c>
      <c r="H50" s="9" t="e">
        <f t="shared" si="2"/>
        <v>#VALUE!</v>
      </c>
    </row>
    <row r="51" spans="1:8" hidden="1" x14ac:dyDescent="0.3">
      <c r="A51" s="77" t="s">
        <v>61</v>
      </c>
      <c r="B51" s="6" t="s">
        <v>24</v>
      </c>
      <c r="C51" s="72">
        <v>142</v>
      </c>
      <c r="D51" s="10" t="s">
        <v>24</v>
      </c>
      <c r="F51" s="5" t="e">
        <f t="shared" si="0"/>
        <v>#VALUE!</v>
      </c>
      <c r="G51" s="75">
        <f t="shared" si="1"/>
        <v>0</v>
      </c>
      <c r="H51" s="9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5">
        <f t="shared" si="0"/>
        <v>0</v>
      </c>
      <c r="G52" s="75">
        <f t="shared" si="1"/>
        <v>0</v>
      </c>
      <c r="H52" s="9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5" t="e">
        <f t="shared" si="0"/>
        <v>#VALUE!</v>
      </c>
      <c r="G53" s="75" t="e">
        <f t="shared" si="1"/>
        <v>#VALUE!</v>
      </c>
      <c r="H53" s="9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5" t="e">
        <f t="shared" si="0"/>
        <v>#VALUE!</v>
      </c>
      <c r="G54" s="75" t="e">
        <f t="shared" si="1"/>
        <v>#VALUE!</v>
      </c>
      <c r="H54" s="9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5" t="e">
        <f t="shared" si="0"/>
        <v>#VALUE!</v>
      </c>
      <c r="G55" s="75">
        <f t="shared" si="1"/>
        <v>0</v>
      </c>
      <c r="H55" s="9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5" t="e">
        <f t="shared" si="0"/>
        <v>#VALUE!</v>
      </c>
      <c r="G56" s="75">
        <f t="shared" si="1"/>
        <v>0</v>
      </c>
      <c r="H56" s="9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5" t="e">
        <f t="shared" si="0"/>
        <v>#VALUE!</v>
      </c>
      <c r="G57" s="75" t="e">
        <f t="shared" si="1"/>
        <v>#VALUE!</v>
      </c>
      <c r="H57" s="9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5" t="e">
        <f t="shared" si="0"/>
        <v>#VALUE!</v>
      </c>
      <c r="G58" s="75" t="e">
        <f t="shared" si="1"/>
        <v>#VALUE!</v>
      </c>
      <c r="H58" s="9">
        <f t="shared" si="2"/>
        <v>0</v>
      </c>
    </row>
    <row r="59" spans="1:8" hidden="1" x14ac:dyDescent="0.3">
      <c r="A59" s="77" t="s">
        <v>69</v>
      </c>
      <c r="B59" s="6">
        <v>237</v>
      </c>
      <c r="C59" s="72">
        <v>235</v>
      </c>
      <c r="D59" s="10" t="s">
        <v>24</v>
      </c>
      <c r="E59" s="36"/>
      <c r="F59" s="7">
        <f t="shared" si="0"/>
        <v>0</v>
      </c>
      <c r="G59" s="74">
        <f>E59/C59</f>
        <v>0</v>
      </c>
      <c r="H59" s="12" t="e">
        <f t="shared" si="2"/>
        <v>#VALUE!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5">
        <f t="shared" si="0"/>
        <v>0</v>
      </c>
      <c r="G60" s="75">
        <f t="shared" si="1"/>
        <v>0</v>
      </c>
      <c r="H60" s="9" t="e">
        <f t="shared" si="2"/>
        <v>#VALUE!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/>
      <c r="F61" s="7" t="e">
        <f t="shared" si="0"/>
        <v>#VALUE!</v>
      </c>
      <c r="G61" s="74">
        <f>E61/C61</f>
        <v>0</v>
      </c>
      <c r="H61" s="12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5">
        <f t="shared" si="0"/>
        <v>0</v>
      </c>
      <c r="G62" s="75">
        <f t="shared" si="1"/>
        <v>0</v>
      </c>
      <c r="H62" s="9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5" t="e">
        <f t="shared" si="0"/>
        <v>#VALUE!</v>
      </c>
      <c r="G63" s="75">
        <f t="shared" si="1"/>
        <v>0</v>
      </c>
      <c r="H63" s="9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5" t="e">
        <f t="shared" si="0"/>
        <v>#VALUE!</v>
      </c>
      <c r="G64" s="75">
        <f t="shared" si="1"/>
        <v>0</v>
      </c>
      <c r="H64" s="9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5" t="e">
        <f t="shared" si="0"/>
        <v>#VALUE!</v>
      </c>
      <c r="G65" s="75">
        <f t="shared" si="1"/>
        <v>0</v>
      </c>
      <c r="H65" s="9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5" t="e">
        <f t="shared" si="0"/>
        <v>#VALUE!</v>
      </c>
      <c r="G66" s="75">
        <f t="shared" si="1"/>
        <v>0</v>
      </c>
      <c r="H66" s="9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5" t="e">
        <f t="shared" si="0"/>
        <v>#VALUE!</v>
      </c>
      <c r="G67" s="75">
        <f t="shared" si="1"/>
        <v>0</v>
      </c>
      <c r="H67" s="9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5" t="e">
        <f t="shared" si="0"/>
        <v>#DIV/0!</v>
      </c>
      <c r="G68" s="75">
        <f t="shared" si="1"/>
        <v>0</v>
      </c>
      <c r="H68" s="9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74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5" t="e">
        <f t="shared" si="0"/>
        <v>#VALUE!</v>
      </c>
      <c r="G70" s="75">
        <f t="shared" si="1"/>
        <v>0</v>
      </c>
      <c r="H70" s="9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7" t="e">
        <f t="shared" si="0"/>
        <v>#VALUE!</v>
      </c>
      <c r="G71" s="74" t="e">
        <f t="shared" si="1"/>
        <v>#VALUE!</v>
      </c>
      <c r="H71" s="12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" t="s">
        <v>26</v>
      </c>
      <c r="F72" s="5" t="e">
        <f t="shared" si="0"/>
        <v>#VALUE!</v>
      </c>
      <c r="G72" s="75" t="e">
        <f t="shared" si="1"/>
        <v>#DIV/0!</v>
      </c>
      <c r="H72" s="9" t="e">
        <f t="shared" si="2"/>
        <v>#VALUE!</v>
      </c>
    </row>
    <row r="73" spans="1:8" hidden="1" x14ac:dyDescent="0.3">
      <c r="A73" s="77" t="s">
        <v>82</v>
      </c>
      <c r="B73" s="6" t="s">
        <v>24</v>
      </c>
      <c r="C73" s="72" t="s">
        <v>24</v>
      </c>
      <c r="D73" s="10">
        <v>150</v>
      </c>
      <c r="E73" s="31"/>
      <c r="F73" s="5" t="e">
        <f t="shared" si="0"/>
        <v>#VALUE!</v>
      </c>
      <c r="G73" s="75" t="e">
        <f t="shared" si="1"/>
        <v>#VALUE!</v>
      </c>
      <c r="H73" s="9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5" t="e">
        <f t="shared" ref="F74:F137" si="3">E74/B74</f>
        <v>#VALUE!</v>
      </c>
      <c r="G74" s="75" t="e">
        <f t="shared" ref="G74:G137" si="4">E74/C74</f>
        <v>#VALUE!</v>
      </c>
      <c r="H74" s="9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5" t="e">
        <f t="shared" si="3"/>
        <v>#VALUE!</v>
      </c>
      <c r="G75" s="75" t="e">
        <f t="shared" si="4"/>
        <v>#VALUE!</v>
      </c>
      <c r="H75" s="9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5" t="e">
        <f t="shared" si="3"/>
        <v>#VALUE!</v>
      </c>
      <c r="G76" s="75" t="e">
        <f t="shared" si="4"/>
        <v>#VALUE!</v>
      </c>
      <c r="H76" s="9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5" t="e">
        <f t="shared" si="3"/>
        <v>#VALUE!</v>
      </c>
      <c r="G77" s="75" t="e">
        <f t="shared" si="4"/>
        <v>#VALUE!</v>
      </c>
      <c r="H77" s="9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5" t="e">
        <f t="shared" si="3"/>
        <v>#VALUE!</v>
      </c>
      <c r="G78" s="75" t="e">
        <f t="shared" si="4"/>
        <v>#VALUE!</v>
      </c>
      <c r="H78" s="9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5" t="e">
        <f t="shared" si="3"/>
        <v>#VALUE!</v>
      </c>
      <c r="G79" s="75">
        <f t="shared" si="4"/>
        <v>0</v>
      </c>
      <c r="H79" s="9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5" t="e">
        <f t="shared" si="3"/>
        <v>#VALUE!</v>
      </c>
      <c r="G80" s="75" t="e">
        <f t="shared" si="4"/>
        <v>#VALUE!</v>
      </c>
      <c r="H80" s="9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 t="s">
        <v>24</v>
      </c>
      <c r="C82" s="72" t="s">
        <v>24</v>
      </c>
      <c r="D82" s="10">
        <v>131</v>
      </c>
      <c r="F82" s="5" t="e">
        <f t="shared" si="3"/>
        <v>#VALUE!</v>
      </c>
      <c r="G82" s="75" t="e">
        <f t="shared" si="4"/>
        <v>#VALUE!</v>
      </c>
      <c r="H82" s="9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7" t="e">
        <f t="shared" si="3"/>
        <v>#VALUE!</v>
      </c>
      <c r="G83" s="74" t="e">
        <f t="shared" si="4"/>
        <v>#VALUE!</v>
      </c>
      <c r="H83" s="12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5">
        <f t="shared" si="3"/>
        <v>0</v>
      </c>
      <c r="G84" s="75">
        <f t="shared" si="4"/>
        <v>0</v>
      </c>
      <c r="H84" s="9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5">
        <f t="shared" si="3"/>
        <v>0</v>
      </c>
      <c r="G85" s="75">
        <f t="shared" si="4"/>
        <v>0</v>
      </c>
      <c r="H85" s="9" t="e">
        <f t="shared" si="5"/>
        <v>#VALUE!</v>
      </c>
    </row>
    <row r="86" spans="1:8" x14ac:dyDescent="0.3">
      <c r="A86" s="77" t="s">
        <v>95</v>
      </c>
      <c r="B86" s="6" t="s">
        <v>24</v>
      </c>
      <c r="C86" s="72">
        <v>185</v>
      </c>
      <c r="D86" s="10" t="s">
        <v>24</v>
      </c>
      <c r="E86" s="22">
        <v>1010</v>
      </c>
      <c r="F86" s="7" t="e">
        <f t="shared" si="3"/>
        <v>#VALUE!</v>
      </c>
      <c r="G86" s="86">
        <f t="shared" si="4"/>
        <v>5.4594594594594597</v>
      </c>
      <c r="H86" s="12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5" t="e">
        <f t="shared" si="3"/>
        <v>#VALUE!</v>
      </c>
      <c r="G88" s="75">
        <f t="shared" si="4"/>
        <v>0</v>
      </c>
      <c r="H88" s="9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20200</v>
      </c>
      <c r="F89" s="7">
        <f t="shared" si="3"/>
        <v>78.90625</v>
      </c>
      <c r="G89" s="86">
        <f t="shared" si="4"/>
        <v>88.209606986899558</v>
      </c>
      <c r="H89" s="12" t="e">
        <f t="shared" si="5"/>
        <v>#VALUE!</v>
      </c>
    </row>
    <row r="90" spans="1:8" hidden="1" x14ac:dyDescent="0.3">
      <c r="A90" s="77" t="s">
        <v>99</v>
      </c>
      <c r="B90" s="6" t="s">
        <v>24</v>
      </c>
      <c r="C90" s="72">
        <v>141</v>
      </c>
      <c r="D90" s="10" t="s">
        <v>24</v>
      </c>
      <c r="F90" s="5" t="e">
        <f t="shared" si="3"/>
        <v>#VALUE!</v>
      </c>
      <c r="G90" s="75">
        <f t="shared" si="4"/>
        <v>0</v>
      </c>
      <c r="H90" s="9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5">
        <f t="shared" si="3"/>
        <v>0</v>
      </c>
      <c r="G91" s="75">
        <f t="shared" si="4"/>
        <v>0</v>
      </c>
      <c r="H91" s="9" t="e">
        <f t="shared" si="5"/>
        <v>#VALUE!</v>
      </c>
    </row>
    <row r="92" spans="1:8" x14ac:dyDescent="0.3">
      <c r="A92" s="77" t="s">
        <v>101</v>
      </c>
      <c r="B92" s="8">
        <v>2200</v>
      </c>
      <c r="C92" s="73" t="s">
        <v>24</v>
      </c>
      <c r="D92" s="13" t="s">
        <v>24</v>
      </c>
      <c r="E92" s="36">
        <v>50500</v>
      </c>
      <c r="F92" s="87">
        <f t="shared" si="3"/>
        <v>22.954545454545453</v>
      </c>
      <c r="G92" s="74" t="e">
        <f t="shared" si="4"/>
        <v>#VALUE!</v>
      </c>
      <c r="H92" s="12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5" t="e">
        <f t="shared" si="3"/>
        <v>#VALUE!</v>
      </c>
      <c r="G93" s="75">
        <f t="shared" si="4"/>
        <v>0</v>
      </c>
      <c r="H93" s="9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5">
        <f t="shared" si="3"/>
        <v>0</v>
      </c>
      <c r="G94" s="75">
        <f t="shared" si="4"/>
        <v>0</v>
      </c>
      <c r="H94" s="9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101000</v>
      </c>
      <c r="F95" s="87">
        <f t="shared" si="3"/>
        <v>40.4</v>
      </c>
      <c r="G95" s="74" t="e">
        <f t="shared" si="4"/>
        <v>#DIV/0!</v>
      </c>
      <c r="H95" s="12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5" t="e">
        <f t="shared" si="3"/>
        <v>#VALUE!</v>
      </c>
      <c r="G96" s="75">
        <f t="shared" si="4"/>
        <v>0</v>
      </c>
      <c r="H96" s="9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20200</v>
      </c>
      <c r="F97" s="7">
        <f t="shared" si="3"/>
        <v>119.52662721893491</v>
      </c>
      <c r="G97" s="86">
        <f t="shared" si="4"/>
        <v>99.019607843137251</v>
      </c>
      <c r="H97" s="12">
        <f t="shared" si="5"/>
        <v>116.0919540229885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5" t="e">
        <f t="shared" si="3"/>
        <v>#VALUE!</v>
      </c>
      <c r="G98" s="75">
        <f t="shared" si="4"/>
        <v>0</v>
      </c>
      <c r="H98" s="9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20200</v>
      </c>
      <c r="F99" s="7">
        <f t="shared" si="3"/>
        <v>121.68674698795181</v>
      </c>
      <c r="G99" s="86">
        <f t="shared" si="4"/>
        <v>121.68674698795181</v>
      </c>
      <c r="H99" s="12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72" t="s">
        <v>24</v>
      </c>
      <c r="D100" s="10">
        <v>119</v>
      </c>
      <c r="F100" s="7" t="e">
        <f t="shared" si="3"/>
        <v>#VALUE!</v>
      </c>
      <c r="G100" s="74" t="e">
        <f t="shared" si="4"/>
        <v>#VALUE!</v>
      </c>
      <c r="H100" s="12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5" t="e">
        <f t="shared" si="3"/>
        <v>#VALUE!</v>
      </c>
      <c r="G101" s="75" t="e">
        <f t="shared" si="4"/>
        <v>#VALUE!</v>
      </c>
      <c r="H101" s="9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5" t="e">
        <f t="shared" si="3"/>
        <v>#VALUE!</v>
      </c>
      <c r="G102" s="75" t="e">
        <f t="shared" si="4"/>
        <v>#VALUE!</v>
      </c>
      <c r="H102" s="9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5" t="e">
        <f t="shared" si="3"/>
        <v>#VALUE!</v>
      </c>
      <c r="G103" s="75" t="e">
        <f t="shared" si="4"/>
        <v>#VALUE!</v>
      </c>
      <c r="H103" s="9">
        <f t="shared" si="5"/>
        <v>0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5" t="e">
        <f t="shared" si="3"/>
        <v>#DIV/0!</v>
      </c>
      <c r="G104" s="75" t="e">
        <f t="shared" si="4"/>
        <v>#DIV/0!</v>
      </c>
      <c r="H104" s="9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5" t="e">
        <f t="shared" si="3"/>
        <v>#VALUE!</v>
      </c>
      <c r="G105" s="75" t="e">
        <f t="shared" si="4"/>
        <v>#DIV/0!</v>
      </c>
      <c r="H105" s="9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5" t="e">
        <f t="shared" si="3"/>
        <v>#VALUE!</v>
      </c>
      <c r="G106" s="75" t="e">
        <f t="shared" si="4"/>
        <v>#VALUE!</v>
      </c>
      <c r="H106" s="9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5" t="e">
        <f t="shared" si="3"/>
        <v>#VALUE!</v>
      </c>
      <c r="G107" s="75" t="e">
        <f t="shared" si="4"/>
        <v>#VALUE!</v>
      </c>
      <c r="H107" s="9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5" t="e">
        <f t="shared" si="3"/>
        <v>#VALUE!</v>
      </c>
      <c r="G108" s="75" t="e">
        <f t="shared" si="4"/>
        <v>#VALUE!</v>
      </c>
      <c r="H108" s="9">
        <f t="shared" si="5"/>
        <v>0</v>
      </c>
    </row>
    <row r="109" spans="1:8" hidden="1" x14ac:dyDescent="0.3">
      <c r="A109" s="63" t="s">
        <v>118</v>
      </c>
      <c r="B109" s="7"/>
      <c r="C109" s="74">
        <v>600</v>
      </c>
      <c r="D109" s="35">
        <v>450</v>
      </c>
      <c r="E109" s="36"/>
      <c r="F109" s="5" t="e">
        <f t="shared" si="3"/>
        <v>#DIV/0!</v>
      </c>
      <c r="G109" s="75">
        <f t="shared" si="4"/>
        <v>0</v>
      </c>
      <c r="H109" s="9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5" t="e">
        <f t="shared" si="3"/>
        <v>#VALUE!</v>
      </c>
      <c r="G110" s="75" t="e">
        <f t="shared" si="4"/>
        <v>#VALUE!</v>
      </c>
      <c r="H110" s="9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5" t="e">
        <f t="shared" si="3"/>
        <v>#VALUE!</v>
      </c>
      <c r="G111" s="75" t="e">
        <f t="shared" si="4"/>
        <v>#VALUE!</v>
      </c>
      <c r="H111" s="9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5" t="e">
        <f t="shared" si="3"/>
        <v>#VALUE!</v>
      </c>
      <c r="G112" s="75" t="e">
        <f t="shared" si="4"/>
        <v>#VALUE!</v>
      </c>
      <c r="H112" s="9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5" t="e">
        <f t="shared" si="3"/>
        <v>#VALUE!</v>
      </c>
      <c r="G113" s="75" t="e">
        <f t="shared" si="4"/>
        <v>#VALUE!</v>
      </c>
      <c r="H113" s="9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F114" s="5" t="e">
        <f t="shared" si="3"/>
        <v>#DIV/0!</v>
      </c>
      <c r="G114" s="75" t="e">
        <f t="shared" si="4"/>
        <v>#DIV/0!</v>
      </c>
      <c r="H114" s="9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5" t="e">
        <f t="shared" si="3"/>
        <v>#VALUE!</v>
      </c>
      <c r="G115" s="75" t="e">
        <f t="shared" si="4"/>
        <v>#VALUE!</v>
      </c>
      <c r="H115" s="9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5" t="e">
        <f t="shared" si="3"/>
        <v>#VALUE!</v>
      </c>
      <c r="G117" s="75" t="e">
        <f t="shared" si="4"/>
        <v>#VALUE!</v>
      </c>
      <c r="H117" s="9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5" t="e">
        <f t="shared" si="3"/>
        <v>#VALUE!</v>
      </c>
      <c r="G118" s="75" t="e">
        <f t="shared" si="4"/>
        <v>#VALUE!</v>
      </c>
      <c r="H118" s="9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5" t="e">
        <f t="shared" si="3"/>
        <v>#VALUE!</v>
      </c>
      <c r="G119" s="75" t="e">
        <f t="shared" si="4"/>
        <v>#VALUE!</v>
      </c>
      <c r="H119" s="9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5" t="e">
        <f t="shared" si="3"/>
        <v>#VALUE!</v>
      </c>
      <c r="G120" s="75" t="e">
        <f t="shared" si="4"/>
        <v>#VALUE!</v>
      </c>
      <c r="H120" s="9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5" t="e">
        <f t="shared" si="3"/>
        <v>#VALUE!</v>
      </c>
      <c r="G121" s="75" t="e">
        <f t="shared" si="4"/>
        <v>#VALUE!</v>
      </c>
      <c r="H121" s="9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5" t="e">
        <f t="shared" si="3"/>
        <v>#VALUE!</v>
      </c>
      <c r="G122" s="75" t="e">
        <f t="shared" si="4"/>
        <v>#VALUE!</v>
      </c>
      <c r="H122" s="9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5" t="e">
        <f t="shared" si="3"/>
        <v>#VALUE!</v>
      </c>
      <c r="G124" s="75" t="e">
        <f t="shared" si="4"/>
        <v>#VALUE!</v>
      </c>
      <c r="H124" s="9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5" t="e">
        <f t="shared" si="3"/>
        <v>#VALUE!</v>
      </c>
      <c r="G125" s="75" t="e">
        <f t="shared" si="4"/>
        <v>#VALUE!</v>
      </c>
      <c r="H125" s="9">
        <f t="shared" si="5"/>
        <v>0</v>
      </c>
    </row>
    <row r="126" spans="1:8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22">
        <v>11220</v>
      </c>
      <c r="F126" s="7" t="e">
        <f t="shared" si="3"/>
        <v>#VALUE!</v>
      </c>
      <c r="G126" s="74" t="e">
        <f t="shared" si="4"/>
        <v>#VALUE!</v>
      </c>
      <c r="H126" s="88">
        <f t="shared" si="5"/>
        <v>68.41463414634147</v>
      </c>
    </row>
    <row r="127" spans="1:8" hidden="1" x14ac:dyDescent="0.3">
      <c r="A127" s="63" t="s">
        <v>137</v>
      </c>
      <c r="B127" s="7" t="s">
        <v>24</v>
      </c>
      <c r="C127" s="74" t="s">
        <v>24</v>
      </c>
      <c r="D127" s="12">
        <v>143</v>
      </c>
      <c r="F127" s="5" t="e">
        <f t="shared" si="3"/>
        <v>#VALUE!</v>
      </c>
      <c r="G127" s="75" t="e">
        <f t="shared" si="4"/>
        <v>#VALUE!</v>
      </c>
      <c r="H127" s="9">
        <f t="shared" si="5"/>
        <v>0</v>
      </c>
    </row>
    <row r="128" spans="1:8" hidden="1" x14ac:dyDescent="0.3">
      <c r="A128" s="63" t="s">
        <v>138</v>
      </c>
      <c r="B128" s="7" t="s">
        <v>24</v>
      </c>
      <c r="C128" s="74" t="s">
        <v>24</v>
      </c>
      <c r="D128" s="12">
        <v>146</v>
      </c>
      <c r="F128" s="5" t="e">
        <f t="shared" si="3"/>
        <v>#VALUE!</v>
      </c>
      <c r="G128" s="75" t="e">
        <f t="shared" si="4"/>
        <v>#VALUE!</v>
      </c>
      <c r="H128" s="9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1"/>
      <c r="F129" s="5" t="e">
        <f t="shared" si="3"/>
        <v>#VALUE!</v>
      </c>
      <c r="G129" s="75" t="e">
        <f t="shared" si="4"/>
        <v>#VALUE!</v>
      </c>
      <c r="H129" s="9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5" t="e">
        <f t="shared" si="3"/>
        <v>#VALUE!</v>
      </c>
      <c r="G130" s="75" t="e">
        <f t="shared" si="4"/>
        <v>#VALUE!</v>
      </c>
      <c r="H130" s="9">
        <f t="shared" si="5"/>
        <v>0</v>
      </c>
    </row>
    <row r="131" spans="1:8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11220</v>
      </c>
      <c r="F131" s="7" t="e">
        <f t="shared" si="3"/>
        <v>#VALUE!</v>
      </c>
      <c r="G131" s="74" t="e">
        <f t="shared" si="4"/>
        <v>#VALUE!</v>
      </c>
      <c r="H131" s="88">
        <f t="shared" si="5"/>
        <v>63.389830508474574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5" t="e">
        <f t="shared" si="3"/>
        <v>#VALUE!</v>
      </c>
      <c r="G132" s="75" t="e">
        <f t="shared" si="4"/>
        <v>#VALUE!</v>
      </c>
      <c r="H132" s="9">
        <f t="shared" si="5"/>
        <v>0</v>
      </c>
    </row>
    <row r="133" spans="1:8" hidden="1" x14ac:dyDescent="0.3">
      <c r="A133" s="63" t="s">
        <v>143</v>
      </c>
      <c r="B133" s="7" t="s">
        <v>24</v>
      </c>
      <c r="C133" s="74" t="s">
        <v>24</v>
      </c>
      <c r="D133" s="12">
        <v>143</v>
      </c>
      <c r="E133" s="36"/>
      <c r="F133" s="5" t="e">
        <f t="shared" si="3"/>
        <v>#VALUE!</v>
      </c>
      <c r="G133" s="75" t="e">
        <f t="shared" si="4"/>
        <v>#VALUE!</v>
      </c>
      <c r="H133" s="9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5" t="e">
        <f t="shared" si="3"/>
        <v>#VALUE!</v>
      </c>
      <c r="G134" s="75" t="e">
        <f t="shared" si="4"/>
        <v>#VALUE!</v>
      </c>
      <c r="H134" s="9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5" t="e">
        <f t="shared" si="3"/>
        <v>#VALUE!</v>
      </c>
      <c r="G135" s="75" t="e">
        <f t="shared" si="4"/>
        <v>#VALUE!</v>
      </c>
      <c r="H135" s="9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5" t="e">
        <f t="shared" si="3"/>
        <v>#VALUE!</v>
      </c>
      <c r="G137" s="75" t="e">
        <f t="shared" si="4"/>
        <v>#VALUE!</v>
      </c>
      <c r="H137" s="9">
        <f t="shared" si="5"/>
        <v>0</v>
      </c>
    </row>
    <row r="138" spans="1:8" hidden="1" x14ac:dyDescent="0.3">
      <c r="A138" s="63" t="s">
        <v>148</v>
      </c>
      <c r="B138" s="7">
        <v>781</v>
      </c>
      <c r="C138" s="74"/>
      <c r="D138" s="12"/>
      <c r="E138" s="31"/>
      <c r="F138" s="5">
        <f t="shared" ref="F138:F181" si="6">E138/B138</f>
        <v>0</v>
      </c>
      <c r="G138" s="75" t="e">
        <f t="shared" ref="G138:G181" si="7">E138/C138</f>
        <v>#DIV/0!</v>
      </c>
      <c r="H138" s="9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5" t="e">
        <f t="shared" si="6"/>
        <v>#VALUE!</v>
      </c>
      <c r="G139" s="75" t="e">
        <f t="shared" si="7"/>
        <v>#VALUE!</v>
      </c>
      <c r="H139" s="9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5" t="e">
        <f t="shared" si="6"/>
        <v>#VALUE!</v>
      </c>
      <c r="G140" s="75" t="e">
        <f t="shared" si="7"/>
        <v>#VALUE!</v>
      </c>
      <c r="H140" s="9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11220</v>
      </c>
      <c r="F141" s="7" t="e">
        <f t="shared" si="6"/>
        <v>#VALUE!</v>
      </c>
      <c r="G141" s="74" t="e">
        <f t="shared" si="7"/>
        <v>#VALUE!</v>
      </c>
      <c r="H141" s="88">
        <f t="shared" si="8"/>
        <v>86.976744186046517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5" t="e">
        <f t="shared" si="6"/>
        <v>#VALUE!</v>
      </c>
      <c r="G142" s="75" t="e">
        <f t="shared" si="7"/>
        <v>#VALUE!</v>
      </c>
      <c r="H142" s="9">
        <f t="shared" si="8"/>
        <v>0</v>
      </c>
    </row>
    <row r="143" spans="1:8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11200</v>
      </c>
      <c r="F143" s="7" t="e">
        <f t="shared" si="6"/>
        <v>#VALUE!</v>
      </c>
      <c r="G143" s="74" t="e">
        <f t="shared" si="7"/>
        <v>#VALUE!</v>
      </c>
      <c r="H143" s="88">
        <f t="shared" si="8"/>
        <v>80.57553956834532</v>
      </c>
    </row>
    <row r="144" spans="1:8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>
        <v>0</v>
      </c>
      <c r="F144" s="7" t="e">
        <f t="shared" si="6"/>
        <v>#VALUE!</v>
      </c>
      <c r="G144" s="74" t="e">
        <f t="shared" si="7"/>
        <v>#VALUE!</v>
      </c>
      <c r="H144" s="88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5" t="e">
        <f t="shared" si="6"/>
        <v>#VALUE!</v>
      </c>
      <c r="G145" s="75" t="e">
        <f t="shared" si="7"/>
        <v>#VALUE!</v>
      </c>
      <c r="H145" s="9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5" t="e">
        <f t="shared" si="6"/>
        <v>#VALUE!</v>
      </c>
      <c r="G147" s="75" t="e">
        <f t="shared" si="7"/>
        <v>#VALUE!</v>
      </c>
      <c r="H147" s="9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5" t="e">
        <f t="shared" si="6"/>
        <v>#VALUE!</v>
      </c>
      <c r="G148" s="75" t="e">
        <f t="shared" si="7"/>
        <v>#VALUE!</v>
      </c>
      <c r="H148" s="9">
        <f t="shared" si="8"/>
        <v>0</v>
      </c>
    </row>
    <row r="149" spans="1:8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>
        <v>102000</v>
      </c>
      <c r="F149" s="87">
        <f t="shared" si="6"/>
        <v>130.60179257362356</v>
      </c>
      <c r="G149" s="74" t="e">
        <f t="shared" si="7"/>
        <v>#VALUE!</v>
      </c>
      <c r="H149" s="12">
        <f t="shared" si="8"/>
        <v>755.55555555555554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5" t="e">
        <f t="shared" si="6"/>
        <v>#VALUE!</v>
      </c>
      <c r="G150" s="75">
        <f t="shared" si="7"/>
        <v>0</v>
      </c>
      <c r="H150" s="9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5" t="e">
        <f t="shared" si="6"/>
        <v>#VALUE!</v>
      </c>
      <c r="G151" s="75" t="e">
        <f t="shared" si="7"/>
        <v>#VALUE!</v>
      </c>
      <c r="H151" s="9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F152" s="5" t="e">
        <f t="shared" si="6"/>
        <v>#DIV/0!</v>
      </c>
      <c r="G152" s="75" t="e">
        <f t="shared" si="7"/>
        <v>#DIV/0!</v>
      </c>
      <c r="H152" s="9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5" t="e">
        <f t="shared" si="6"/>
        <v>#VALUE!</v>
      </c>
      <c r="G153" s="75" t="e">
        <f t="shared" si="7"/>
        <v>#VALUE!</v>
      </c>
      <c r="H153" s="9">
        <f t="shared" si="8"/>
        <v>0</v>
      </c>
    </row>
    <row r="154" spans="1:8" x14ac:dyDescent="0.3">
      <c r="A154" s="63" t="s">
        <v>164</v>
      </c>
      <c r="B154" s="7" t="s">
        <v>24</v>
      </c>
      <c r="C154" s="74" t="s">
        <v>24</v>
      </c>
      <c r="D154" s="12">
        <v>155</v>
      </c>
      <c r="E154" s="22">
        <v>7956</v>
      </c>
      <c r="F154" s="7" t="e">
        <f t="shared" si="6"/>
        <v>#VALUE!</v>
      </c>
      <c r="G154" s="74" t="e">
        <f t="shared" si="7"/>
        <v>#VALUE!</v>
      </c>
      <c r="H154" s="88">
        <f t="shared" si="8"/>
        <v>51.329032258064515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5" t="e">
        <f t="shared" si="6"/>
        <v>#VALUE!</v>
      </c>
      <c r="G155" s="75" t="e">
        <f t="shared" si="7"/>
        <v>#VALUE!</v>
      </c>
      <c r="H155" s="9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5" t="e">
        <f t="shared" si="6"/>
        <v>#VALUE!</v>
      </c>
      <c r="G156" s="75" t="e">
        <f t="shared" si="7"/>
        <v>#VALUE!</v>
      </c>
      <c r="H156" s="9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11220</v>
      </c>
      <c r="F157" s="7" t="e">
        <f t="shared" si="6"/>
        <v>#VALUE!</v>
      </c>
      <c r="G157" s="74">
        <f t="shared" si="7"/>
        <v>80.719424460431654</v>
      </c>
      <c r="H157" s="88">
        <f t="shared" si="8"/>
        <v>106.85714285714286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5" t="e">
        <f t="shared" si="6"/>
        <v>#VALUE!</v>
      </c>
      <c r="G158" s="75" t="e">
        <f t="shared" si="7"/>
        <v>#VALUE!</v>
      </c>
      <c r="H158" s="9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5" t="e">
        <f t="shared" si="6"/>
        <v>#VALUE!</v>
      </c>
      <c r="G159" s="75">
        <f t="shared" si="7"/>
        <v>0</v>
      </c>
      <c r="H159" s="9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5">
        <f t="shared" si="6"/>
        <v>0</v>
      </c>
      <c r="G160" s="75" t="e">
        <f t="shared" si="7"/>
        <v>#VALUE!</v>
      </c>
      <c r="H160" s="9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5" t="e">
        <f t="shared" si="6"/>
        <v>#VALUE!</v>
      </c>
      <c r="G161" s="75">
        <f t="shared" si="7"/>
        <v>0</v>
      </c>
      <c r="H161" s="9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5">
        <f t="shared" si="6"/>
        <v>0</v>
      </c>
      <c r="G162" s="75">
        <f t="shared" si="7"/>
        <v>0</v>
      </c>
      <c r="H162" s="9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F163" s="5">
        <f t="shared" si="6"/>
        <v>0</v>
      </c>
      <c r="G163" s="75" t="e">
        <f t="shared" si="7"/>
        <v>#DIV/0!</v>
      </c>
      <c r="H163" s="9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5" t="e">
        <f t="shared" si="6"/>
        <v>#VALUE!</v>
      </c>
      <c r="G164" s="75">
        <f t="shared" si="7"/>
        <v>0</v>
      </c>
      <c r="H164" s="9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F165" s="7">
        <f t="shared" si="6"/>
        <v>0</v>
      </c>
      <c r="G165" s="74" t="e">
        <f t="shared" si="7"/>
        <v>#VALUE!</v>
      </c>
      <c r="H165" s="12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7">
        <f t="shared" si="6"/>
        <v>0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5">
        <f t="shared" si="6"/>
        <v>0</v>
      </c>
      <c r="G167" s="75">
        <f t="shared" si="7"/>
        <v>0</v>
      </c>
      <c r="H167" s="9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7" t="e">
        <f t="shared" si="6"/>
        <v>#VALUE!</v>
      </c>
      <c r="G168" s="74">
        <f t="shared" si="7"/>
        <v>0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5" t="e">
        <f t="shared" si="6"/>
        <v>#VALUE!</v>
      </c>
      <c r="G169" s="75">
        <f t="shared" si="7"/>
        <v>0</v>
      </c>
      <c r="H169" s="9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5" t="e">
        <f t="shared" si="6"/>
        <v>#VALUE!</v>
      </c>
      <c r="G170" s="75" t="e">
        <f t="shared" si="7"/>
        <v>#VALUE!</v>
      </c>
      <c r="H170" s="9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5" t="e">
        <f t="shared" si="6"/>
        <v>#VALUE!</v>
      </c>
      <c r="G171" s="75" t="e">
        <f t="shared" si="7"/>
        <v>#VALUE!</v>
      </c>
      <c r="H171" s="9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5" t="e">
        <f t="shared" si="6"/>
        <v>#VALUE!</v>
      </c>
      <c r="G172" s="75" t="e">
        <f t="shared" si="7"/>
        <v>#VALUE!</v>
      </c>
      <c r="H172" s="9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5" t="e">
        <f t="shared" si="6"/>
        <v>#VALUE!</v>
      </c>
      <c r="G173" s="75" t="e">
        <f t="shared" si="7"/>
        <v>#VALUE!</v>
      </c>
      <c r="H173" s="9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5" t="e">
        <f t="shared" si="6"/>
        <v>#VALUE!</v>
      </c>
      <c r="G174" s="75" t="e">
        <f t="shared" si="7"/>
        <v>#VALUE!</v>
      </c>
      <c r="H174" s="9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5" t="e">
        <f t="shared" si="6"/>
        <v>#VALUE!</v>
      </c>
      <c r="G175" s="75">
        <f t="shared" si="7"/>
        <v>0</v>
      </c>
      <c r="H175" s="9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5" t="e">
        <f t="shared" si="6"/>
        <v>#VALUE!</v>
      </c>
      <c r="G176" s="75">
        <f t="shared" si="7"/>
        <v>0</v>
      </c>
      <c r="H176" s="9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5" t="e">
        <f t="shared" si="6"/>
        <v>#VALUE!</v>
      </c>
      <c r="G177" s="75" t="e">
        <f t="shared" si="7"/>
        <v>#VALUE!</v>
      </c>
      <c r="H177" s="9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5" t="e">
        <f t="shared" si="6"/>
        <v>#VALUE!</v>
      </c>
      <c r="G178" s="75" t="e">
        <f t="shared" si="7"/>
        <v>#VALUE!</v>
      </c>
      <c r="H178" s="9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5" t="e">
        <f t="shared" si="6"/>
        <v>#VALUE!</v>
      </c>
      <c r="G179" s="75">
        <f t="shared" si="7"/>
        <v>0</v>
      </c>
      <c r="H179" s="9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5" t="e">
        <f t="shared" si="6"/>
        <v>#VALUE!</v>
      </c>
      <c r="G180" s="75">
        <f t="shared" si="7"/>
        <v>0</v>
      </c>
      <c r="H180" s="9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5" t="e">
        <f t="shared" si="6"/>
        <v>#VALUE!</v>
      </c>
      <c r="G181" s="75">
        <f t="shared" si="7"/>
        <v>0</v>
      </c>
      <c r="H181" s="9" t="e">
        <f t="shared" si="8"/>
        <v>#VALUE!</v>
      </c>
    </row>
  </sheetData>
  <autoFilter ref="A9:H181" xr:uid="{8FB5E5C6-4CBD-465A-86B6-71AD77822812}">
    <filterColumn colId="0">
      <filters>
        <filter val="H-BML-324-10"/>
        <filter val="H-BML-424-10"/>
        <filter val="H-C4-4"/>
        <filter val="H-I-3"/>
        <filter val="H-M-1"/>
        <filter val="H-M-2 MAQ"/>
        <filter val="H-M-3 ( Maq)"/>
        <filter val="H-M-4"/>
        <filter val="H-M-5"/>
        <filter val="H-ML-12"/>
        <filter val="H-ML-17"/>
        <filter val="H-ML-4"/>
        <filter val="H-ML-6"/>
        <filter val="H-ML-7"/>
        <filter val="H-ML-8"/>
        <filter val="H-ML-8-93"/>
        <filter val="H-ML-9"/>
      </filters>
    </filterColumn>
  </autoFilter>
  <mergeCells count="10">
    <mergeCell ref="F4:H4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3405-F54D-4A00-A4CE-79BA19190CAC}">
  <sheetPr codeName="Hoja4" filterMode="1"/>
  <dimension ref="A1:N181"/>
  <sheetViews>
    <sheetView zoomScaleNormal="100" workbookViewId="0">
      <selection activeCell="C149" sqref="C14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customWidth="1"/>
    <col min="7" max="7" width="15.28515625" customWidth="1"/>
    <col min="8" max="8" width="14.85546875" customWidth="1"/>
    <col min="9" max="9" width="13" customWidth="1"/>
    <col min="10" max="10" width="9.5703125" bestFit="1" customWidth="1"/>
    <col min="11" max="11" width="13.7109375" bestFit="1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4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4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4" ht="31.5" customHeight="1" x14ac:dyDescent="0.25">
      <c r="A3" s="181"/>
      <c r="B3" s="181"/>
      <c r="C3" s="181"/>
      <c r="D3" s="182"/>
      <c r="E3" s="182"/>
      <c r="F3" s="178"/>
      <c r="G3" s="179"/>
      <c r="H3" s="180"/>
      <c r="L3" s="90">
        <v>330</v>
      </c>
      <c r="M3" s="53">
        <v>337.5</v>
      </c>
      <c r="N3" s="53">
        <v>7.5</v>
      </c>
    </row>
    <row r="4" spans="1:14" ht="23.25" x14ac:dyDescent="0.3">
      <c r="A4" s="82">
        <v>1</v>
      </c>
      <c r="B4" s="71" t="s">
        <v>194</v>
      </c>
      <c r="C4" s="71" t="s">
        <v>7</v>
      </c>
      <c r="D4" s="65">
        <v>5</v>
      </c>
      <c r="E4" s="66">
        <f>B4*C4*D4</f>
        <v>552.5</v>
      </c>
      <c r="F4" s="184">
        <f>SUBTOTAL(9,G46,G59,G61,G69,H71,H81,H83,H87,G89,F92,G97,H100,H101,H116,H123,H136,H146,F149,F165,G166,G168)</f>
        <v>901.55078569133423</v>
      </c>
      <c r="G4" s="185"/>
      <c r="H4" s="186"/>
      <c r="I4">
        <v>15</v>
      </c>
      <c r="L4" s="91">
        <v>588.5</v>
      </c>
      <c r="M4" s="53">
        <v>637.5</v>
      </c>
      <c r="N4" s="53">
        <v>49</v>
      </c>
    </row>
    <row r="5" spans="1:14" ht="26.25" x14ac:dyDescent="0.35">
      <c r="A5" s="83">
        <v>2</v>
      </c>
      <c r="B5" s="67">
        <v>9</v>
      </c>
      <c r="C5" s="67">
        <v>7.5</v>
      </c>
      <c r="D5" s="68">
        <v>5</v>
      </c>
      <c r="E5" s="69">
        <f>B5*C5*D5</f>
        <v>337.5</v>
      </c>
      <c r="L5" s="89">
        <f>SUBTOTAL(9,L3:L4)</f>
        <v>918.5</v>
      </c>
      <c r="M5" s="92">
        <f>SUBTOTAL(9,M3:M4)</f>
        <v>975</v>
      </c>
      <c r="N5" s="92">
        <f>SUBTOTAL(9,N3:N4)</f>
        <v>56.5</v>
      </c>
    </row>
    <row r="6" spans="1:14" ht="21" x14ac:dyDescent="0.35">
      <c r="C6" s="2"/>
      <c r="D6" s="3"/>
      <c r="E6" s="50">
        <f>SUM(E4:E5)</f>
        <v>890</v>
      </c>
      <c r="F6" s="39"/>
      <c r="G6" s="51">
        <f>F4-E6</f>
        <v>11.550785691334227</v>
      </c>
      <c r="H6" s="70" t="s">
        <v>9</v>
      </c>
    </row>
    <row r="7" spans="1:14" ht="21" x14ac:dyDescent="0.35">
      <c r="C7" s="2"/>
      <c r="D7" s="3"/>
      <c r="E7" s="54"/>
      <c r="F7" s="39"/>
      <c r="G7" s="55"/>
      <c r="H7" s="56"/>
    </row>
    <row r="8" spans="1:14" ht="29.25" customHeight="1" x14ac:dyDescent="0.35">
      <c r="A8" s="81" t="s">
        <v>10</v>
      </c>
      <c r="B8" s="168" t="s">
        <v>11</v>
      </c>
      <c r="C8" s="168"/>
      <c r="D8" s="168"/>
      <c r="E8" s="57" t="s">
        <v>12</v>
      </c>
      <c r="F8" s="187" t="s">
        <v>13</v>
      </c>
      <c r="G8" s="187"/>
      <c r="H8" s="187"/>
    </row>
    <row r="9" spans="1:14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14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F10" s="5" t="e">
        <f t="shared" ref="F10:F73" si="0">E10/B10</f>
        <v>#VALUE!</v>
      </c>
      <c r="G10" s="75">
        <f t="shared" ref="G10:G73" si="1">E10/C10</f>
        <v>0</v>
      </c>
      <c r="H10" s="9" t="e">
        <f t="shared" ref="H10:H73" si="2">E10/D10</f>
        <v>#VALUE!</v>
      </c>
    </row>
    <row r="11" spans="1:14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5" t="e">
        <f t="shared" si="0"/>
        <v>#VALUE!</v>
      </c>
      <c r="G11" s="75">
        <f t="shared" si="1"/>
        <v>0</v>
      </c>
      <c r="H11" s="9" t="e">
        <f t="shared" si="2"/>
        <v>#VALUE!</v>
      </c>
    </row>
    <row r="12" spans="1:14" hidden="1" x14ac:dyDescent="0.3">
      <c r="A12" s="77" t="s">
        <v>20</v>
      </c>
      <c r="B12" s="6"/>
      <c r="C12" s="72">
        <v>184</v>
      </c>
      <c r="D12" s="10"/>
      <c r="F12" s="5" t="e">
        <f t="shared" si="0"/>
        <v>#DIV/0!</v>
      </c>
      <c r="G12" s="75">
        <f t="shared" si="1"/>
        <v>0</v>
      </c>
      <c r="H12" s="9" t="e">
        <f t="shared" si="2"/>
        <v>#DIV/0!</v>
      </c>
    </row>
    <row r="13" spans="1:14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5" t="e">
        <f t="shared" si="0"/>
        <v>#VALUE!</v>
      </c>
      <c r="G13" s="75">
        <f t="shared" si="1"/>
        <v>0</v>
      </c>
      <c r="H13" s="9" t="e">
        <f t="shared" si="2"/>
        <v>#VALUE!</v>
      </c>
    </row>
    <row r="14" spans="1:14" hidden="1" x14ac:dyDescent="0.3">
      <c r="A14" s="77" t="s">
        <v>22</v>
      </c>
      <c r="B14" s="6">
        <v>112</v>
      </c>
      <c r="C14" s="72">
        <v>115</v>
      </c>
      <c r="D14" s="11"/>
      <c r="F14" s="5">
        <f t="shared" si="0"/>
        <v>0</v>
      </c>
      <c r="G14" s="75">
        <f t="shared" si="1"/>
        <v>0</v>
      </c>
      <c r="H14" s="9" t="e">
        <f t="shared" si="2"/>
        <v>#DIV/0!</v>
      </c>
    </row>
    <row r="15" spans="1:14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5">
        <f t="shared" si="0"/>
        <v>0</v>
      </c>
      <c r="G15" s="75">
        <f t="shared" si="1"/>
        <v>0</v>
      </c>
      <c r="H15" s="9" t="e">
        <f t="shared" si="2"/>
        <v>#VALUE!</v>
      </c>
    </row>
    <row r="16" spans="1:14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5" t="e">
        <f t="shared" si="0"/>
        <v>#VALUE!</v>
      </c>
      <c r="G16" s="75" t="e">
        <f t="shared" si="1"/>
        <v>#VALUE!</v>
      </c>
      <c r="H16" s="9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5" t="e">
        <f t="shared" si="0"/>
        <v>#DIV/0!</v>
      </c>
      <c r="G17" s="75" t="e">
        <f t="shared" si="1"/>
        <v>#VALUE!</v>
      </c>
      <c r="H17" s="9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5" t="e">
        <f t="shared" si="0"/>
        <v>#VALUE!</v>
      </c>
      <c r="G18" s="75" t="e">
        <f t="shared" si="1"/>
        <v>#VALUE!</v>
      </c>
      <c r="H18" s="9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5" t="e">
        <f t="shared" si="0"/>
        <v>#VALUE!</v>
      </c>
      <c r="G19" s="75" t="e">
        <f t="shared" si="1"/>
        <v>#VALUE!</v>
      </c>
      <c r="H19" s="9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5" t="e">
        <f t="shared" si="0"/>
        <v>#VALUE!</v>
      </c>
      <c r="G20" s="75" t="e">
        <f t="shared" si="1"/>
        <v>#VALUE!</v>
      </c>
      <c r="H20" s="9">
        <f t="shared" si="2"/>
        <v>0</v>
      </c>
    </row>
    <row r="21" spans="1:8" hidden="1" x14ac:dyDescent="0.3">
      <c r="A21" s="77" t="s">
        <v>31</v>
      </c>
      <c r="B21" s="6" t="s">
        <v>24</v>
      </c>
      <c r="C21" s="72" t="s">
        <v>24</v>
      </c>
      <c r="D21" s="10">
        <v>124</v>
      </c>
      <c r="F21" s="5" t="e">
        <f t="shared" si="0"/>
        <v>#VALUE!</v>
      </c>
      <c r="G21" s="75" t="e">
        <f t="shared" si="1"/>
        <v>#VALUE!</v>
      </c>
      <c r="H21" s="9">
        <f t="shared" si="2"/>
        <v>0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5" t="e">
        <f t="shared" si="0"/>
        <v>#VALUE!</v>
      </c>
      <c r="G22" s="75" t="e">
        <f t="shared" si="1"/>
        <v>#VALUE!</v>
      </c>
      <c r="H22" s="9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5" t="e">
        <f t="shared" si="0"/>
        <v>#VALUE!</v>
      </c>
      <c r="G23" s="75" t="e">
        <f t="shared" si="1"/>
        <v>#VALUE!</v>
      </c>
      <c r="H23" s="9">
        <f t="shared" si="2"/>
        <v>0</v>
      </c>
    </row>
    <row r="24" spans="1:8" hidden="1" x14ac:dyDescent="0.3">
      <c r="A24" s="77" t="s">
        <v>34</v>
      </c>
      <c r="B24" s="6"/>
      <c r="C24" s="72"/>
      <c r="D24" s="10">
        <v>113</v>
      </c>
      <c r="F24" s="5" t="e">
        <f t="shared" si="0"/>
        <v>#DIV/0!</v>
      </c>
      <c r="G24" s="75" t="e">
        <f t="shared" si="1"/>
        <v>#DIV/0!</v>
      </c>
      <c r="H24" s="9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5" t="e">
        <f t="shared" si="0"/>
        <v>#VALUE!</v>
      </c>
      <c r="G25" s="75" t="e">
        <f t="shared" si="1"/>
        <v>#VALUE!</v>
      </c>
      <c r="H25" s="9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5" t="e">
        <f t="shared" si="0"/>
        <v>#VALUE!</v>
      </c>
      <c r="G26" s="75" t="e">
        <f t="shared" si="1"/>
        <v>#VALUE!</v>
      </c>
      <c r="H26" s="9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5" t="e">
        <f t="shared" si="0"/>
        <v>#VALUE!</v>
      </c>
      <c r="G27" s="75">
        <f t="shared" si="1"/>
        <v>0</v>
      </c>
      <c r="H27" s="9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5">
        <f t="shared" si="0"/>
        <v>0</v>
      </c>
      <c r="G28" s="75">
        <f t="shared" si="1"/>
        <v>0</v>
      </c>
      <c r="H28" s="9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5" t="e">
        <f t="shared" si="0"/>
        <v>#VALUE!</v>
      </c>
      <c r="G29" s="75">
        <f t="shared" si="1"/>
        <v>0</v>
      </c>
      <c r="H29" s="9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5">
        <f t="shared" si="0"/>
        <v>0</v>
      </c>
      <c r="G30" s="75">
        <f t="shared" si="1"/>
        <v>0</v>
      </c>
      <c r="H30" s="9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5">
        <f t="shared" si="0"/>
        <v>0</v>
      </c>
      <c r="G31" s="75">
        <f t="shared" si="1"/>
        <v>0</v>
      </c>
      <c r="H31" s="9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5">
        <f t="shared" si="0"/>
        <v>0</v>
      </c>
      <c r="G32" s="75">
        <f t="shared" si="1"/>
        <v>0</v>
      </c>
      <c r="H32" s="9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5">
        <f t="shared" si="0"/>
        <v>0</v>
      </c>
      <c r="G33" s="75">
        <f t="shared" si="1"/>
        <v>0</v>
      </c>
      <c r="H33" s="9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5" t="e">
        <f t="shared" si="0"/>
        <v>#VALUE!</v>
      </c>
      <c r="G34" s="75">
        <f t="shared" si="1"/>
        <v>0</v>
      </c>
      <c r="H34" s="9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5">
        <f t="shared" si="0"/>
        <v>0</v>
      </c>
      <c r="G35" s="75">
        <f t="shared" si="1"/>
        <v>0</v>
      </c>
      <c r="H35" s="9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5" t="e">
        <f t="shared" si="0"/>
        <v>#VALUE!</v>
      </c>
      <c r="G36" s="75">
        <f t="shared" si="1"/>
        <v>0</v>
      </c>
      <c r="H36" s="9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5">
        <f t="shared" si="0"/>
        <v>0</v>
      </c>
      <c r="G37" s="75">
        <f t="shared" si="1"/>
        <v>0</v>
      </c>
      <c r="H37" s="9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5" t="e">
        <f t="shared" si="0"/>
        <v>#DIV/0!</v>
      </c>
      <c r="G38" s="75">
        <f t="shared" si="1"/>
        <v>0</v>
      </c>
      <c r="H38" s="9" t="e">
        <f t="shared" si="2"/>
        <v>#VALUE!</v>
      </c>
    </row>
    <row r="39" spans="1:8" hidden="1" x14ac:dyDescent="0.3">
      <c r="A39" s="77" t="s">
        <v>49</v>
      </c>
      <c r="B39" s="6">
        <v>203</v>
      </c>
      <c r="C39" s="72">
        <v>200</v>
      </c>
      <c r="D39" s="10">
        <v>184</v>
      </c>
      <c r="F39" s="5">
        <f t="shared" si="0"/>
        <v>0</v>
      </c>
      <c r="G39" s="75">
        <f t="shared" si="1"/>
        <v>0</v>
      </c>
      <c r="H39" s="9">
        <f t="shared" si="2"/>
        <v>0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5">
        <f t="shared" si="0"/>
        <v>0</v>
      </c>
      <c r="G40" s="75">
        <f t="shared" si="1"/>
        <v>0</v>
      </c>
      <c r="H40" s="9">
        <f t="shared" si="2"/>
        <v>0</v>
      </c>
    </row>
    <row r="41" spans="1:8" hidden="1" x14ac:dyDescent="0.3">
      <c r="A41" s="77" t="s">
        <v>51</v>
      </c>
      <c r="B41" s="6">
        <v>201</v>
      </c>
      <c r="C41" s="72">
        <v>202</v>
      </c>
      <c r="D41" s="10">
        <v>168</v>
      </c>
      <c r="E41" s="36"/>
      <c r="F41" s="5">
        <f t="shared" si="0"/>
        <v>0</v>
      </c>
      <c r="G41" s="75">
        <f t="shared" si="1"/>
        <v>0</v>
      </c>
      <c r="H41" s="9">
        <f t="shared" si="2"/>
        <v>0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5" t="e">
        <f t="shared" si="0"/>
        <v>#VALUE!</v>
      </c>
      <c r="G42" s="75">
        <f t="shared" si="1"/>
        <v>0</v>
      </c>
      <c r="H42" s="9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5" t="e">
        <f t="shared" si="0"/>
        <v>#VALUE!</v>
      </c>
      <c r="G43" s="75">
        <f t="shared" si="1"/>
        <v>0</v>
      </c>
      <c r="H43" s="9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5" t="e">
        <f t="shared" si="0"/>
        <v>#VALUE!</v>
      </c>
      <c r="G44" s="75">
        <f t="shared" si="1"/>
        <v>0</v>
      </c>
      <c r="H44" s="9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5">
        <f t="shared" si="0"/>
        <v>0</v>
      </c>
      <c r="G45" s="75">
        <f t="shared" si="1"/>
        <v>0</v>
      </c>
      <c r="H45" s="9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5" t="e">
        <f t="shared" si="0"/>
        <v>#VALUE!</v>
      </c>
      <c r="G46" s="75" t="e">
        <f t="shared" si="1"/>
        <v>#VALUE!</v>
      </c>
      <c r="H46" s="9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5" t="e">
        <f t="shared" si="0"/>
        <v>#VALUE!</v>
      </c>
      <c r="G47" s="75">
        <f t="shared" si="1"/>
        <v>0</v>
      </c>
      <c r="H47" s="9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5" t="e">
        <f t="shared" si="0"/>
        <v>#VALUE!</v>
      </c>
      <c r="G48" s="75">
        <f t="shared" si="1"/>
        <v>0</v>
      </c>
      <c r="H48" s="9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5" t="e">
        <f t="shared" si="0"/>
        <v>#VALUE!</v>
      </c>
      <c r="G49" s="75">
        <f t="shared" si="1"/>
        <v>0</v>
      </c>
      <c r="H49" s="9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5">
        <f t="shared" si="0"/>
        <v>0</v>
      </c>
      <c r="G50" s="75">
        <f t="shared" si="1"/>
        <v>0</v>
      </c>
      <c r="H50" s="9" t="e">
        <f t="shared" si="2"/>
        <v>#VALUE!</v>
      </c>
    </row>
    <row r="51" spans="1:8" hidden="1" x14ac:dyDescent="0.3">
      <c r="A51" s="77" t="s">
        <v>61</v>
      </c>
      <c r="B51" s="6" t="s">
        <v>24</v>
      </c>
      <c r="C51" s="72">
        <v>142</v>
      </c>
      <c r="D51" s="10" t="s">
        <v>24</v>
      </c>
      <c r="F51" s="5" t="e">
        <f t="shared" si="0"/>
        <v>#VALUE!</v>
      </c>
      <c r="G51" s="75">
        <f t="shared" si="1"/>
        <v>0</v>
      </c>
      <c r="H51" s="9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5">
        <f t="shared" si="0"/>
        <v>0</v>
      </c>
      <c r="G52" s="75">
        <f t="shared" si="1"/>
        <v>0</v>
      </c>
      <c r="H52" s="9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5" t="e">
        <f t="shared" si="0"/>
        <v>#VALUE!</v>
      </c>
      <c r="G53" s="75" t="e">
        <f t="shared" si="1"/>
        <v>#VALUE!</v>
      </c>
      <c r="H53" s="9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5" t="e">
        <f t="shared" si="0"/>
        <v>#VALUE!</v>
      </c>
      <c r="G54" s="75" t="e">
        <f t="shared" si="1"/>
        <v>#VALUE!</v>
      </c>
      <c r="H54" s="9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5" t="e">
        <f t="shared" si="0"/>
        <v>#VALUE!</v>
      </c>
      <c r="G55" s="75">
        <f t="shared" si="1"/>
        <v>0</v>
      </c>
      <c r="H55" s="9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5" t="e">
        <f t="shared" si="0"/>
        <v>#VALUE!</v>
      </c>
      <c r="G56" s="75">
        <f t="shared" si="1"/>
        <v>0</v>
      </c>
      <c r="H56" s="9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5" t="e">
        <f t="shared" si="0"/>
        <v>#VALUE!</v>
      </c>
      <c r="G57" s="75" t="e">
        <f t="shared" si="1"/>
        <v>#VALUE!</v>
      </c>
      <c r="H57" s="9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5" t="e">
        <f t="shared" si="0"/>
        <v>#VALUE!</v>
      </c>
      <c r="G58" s="75" t="e">
        <f t="shared" si="1"/>
        <v>#VALUE!</v>
      </c>
      <c r="H58" s="9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0" t="s">
        <v>24</v>
      </c>
      <c r="E59" s="36">
        <v>24000</v>
      </c>
      <c r="F59" s="7">
        <f t="shared" si="0"/>
        <v>101.26582278481013</v>
      </c>
      <c r="G59" s="74">
        <f>E59/C59</f>
        <v>102.12765957446808</v>
      </c>
      <c r="H59" s="12" t="e">
        <f t="shared" si="2"/>
        <v>#VALUE!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5">
        <f t="shared" si="0"/>
        <v>0</v>
      </c>
      <c r="G60" s="75">
        <f t="shared" si="1"/>
        <v>0</v>
      </c>
      <c r="H60" s="9" t="e">
        <f t="shared" si="2"/>
        <v>#VALUE!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15000</v>
      </c>
      <c r="F61" s="7" t="e">
        <f t="shared" si="0"/>
        <v>#VALUE!</v>
      </c>
      <c r="G61" s="74">
        <f>E61/C61</f>
        <v>62.240663900414937</v>
      </c>
      <c r="H61" s="12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5">
        <f t="shared" si="0"/>
        <v>0</v>
      </c>
      <c r="G62" s="75">
        <f t="shared" si="1"/>
        <v>0</v>
      </c>
      <c r="H62" s="9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5" t="e">
        <f t="shared" si="0"/>
        <v>#VALUE!</v>
      </c>
      <c r="G63" s="75">
        <f t="shared" si="1"/>
        <v>0</v>
      </c>
      <c r="H63" s="9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5" t="e">
        <f t="shared" si="0"/>
        <v>#VALUE!</v>
      </c>
      <c r="G64" s="75">
        <f t="shared" si="1"/>
        <v>0</v>
      </c>
      <c r="H64" s="9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5" t="e">
        <f t="shared" si="0"/>
        <v>#VALUE!</v>
      </c>
      <c r="G65" s="75">
        <f t="shared" si="1"/>
        <v>0</v>
      </c>
      <c r="H65" s="9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5" t="e">
        <f t="shared" si="0"/>
        <v>#VALUE!</v>
      </c>
      <c r="G66" s="75">
        <f t="shared" si="1"/>
        <v>0</v>
      </c>
      <c r="H66" s="9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5" t="e">
        <f t="shared" si="0"/>
        <v>#VALUE!</v>
      </c>
      <c r="G67" s="75">
        <f t="shared" si="1"/>
        <v>0</v>
      </c>
      <c r="H67" s="9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5" t="e">
        <f t="shared" si="0"/>
        <v>#DIV/0!</v>
      </c>
      <c r="G68" s="75">
        <f t="shared" si="1"/>
        <v>0</v>
      </c>
      <c r="H68" s="9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1000</v>
      </c>
      <c r="F69" s="7" t="e">
        <f t="shared" si="0"/>
        <v>#VALUE!</v>
      </c>
      <c r="G69" s="74">
        <f t="shared" si="1"/>
        <v>6.024096385542169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5" t="e">
        <f t="shared" si="0"/>
        <v>#VALUE!</v>
      </c>
      <c r="G70" s="75">
        <f t="shared" si="1"/>
        <v>0</v>
      </c>
      <c r="H70" s="9" t="e">
        <f t="shared" si="2"/>
        <v>#VALUE!</v>
      </c>
    </row>
    <row r="71" spans="1:8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1100</v>
      </c>
      <c r="F71" s="7" t="e">
        <f t="shared" si="0"/>
        <v>#VALUE!</v>
      </c>
      <c r="G71" s="74" t="e">
        <f t="shared" si="1"/>
        <v>#VALUE!</v>
      </c>
      <c r="H71" s="12">
        <f t="shared" si="2"/>
        <v>8.1481481481481488</v>
      </c>
    </row>
    <row r="72" spans="1:8" hidden="1" x14ac:dyDescent="0.3">
      <c r="A72" s="77" t="s">
        <v>81</v>
      </c>
      <c r="B72" s="6" t="s">
        <v>24</v>
      </c>
      <c r="C72" s="72"/>
      <c r="D72" s="10" t="s">
        <v>26</v>
      </c>
      <c r="F72" s="5" t="e">
        <f t="shared" si="0"/>
        <v>#VALUE!</v>
      </c>
      <c r="G72" s="75" t="e">
        <f t="shared" si="1"/>
        <v>#DIV/0!</v>
      </c>
      <c r="H72" s="9" t="e">
        <f t="shared" si="2"/>
        <v>#VALUE!</v>
      </c>
    </row>
    <row r="73" spans="1:8" hidden="1" x14ac:dyDescent="0.3">
      <c r="A73" s="77" t="s">
        <v>82</v>
      </c>
      <c r="B73" s="6" t="s">
        <v>24</v>
      </c>
      <c r="C73" s="72" t="s">
        <v>24</v>
      </c>
      <c r="D73" s="10">
        <v>150</v>
      </c>
      <c r="E73" s="31"/>
      <c r="F73" s="5" t="e">
        <f t="shared" si="0"/>
        <v>#VALUE!</v>
      </c>
      <c r="G73" s="75" t="e">
        <f t="shared" si="1"/>
        <v>#VALUE!</v>
      </c>
      <c r="H73" s="9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5" t="e">
        <f t="shared" ref="F74:F137" si="3">E74/B74</f>
        <v>#VALUE!</v>
      </c>
      <c r="G74" s="75" t="e">
        <f t="shared" ref="G74:G137" si="4">E74/C74</f>
        <v>#VALUE!</v>
      </c>
      <c r="H74" s="9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5" t="e">
        <f t="shared" si="3"/>
        <v>#VALUE!</v>
      </c>
      <c r="G75" s="75" t="e">
        <f t="shared" si="4"/>
        <v>#VALUE!</v>
      </c>
      <c r="H75" s="9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5" t="e">
        <f t="shared" si="3"/>
        <v>#VALUE!</v>
      </c>
      <c r="G76" s="75" t="e">
        <f t="shared" si="4"/>
        <v>#VALUE!</v>
      </c>
      <c r="H76" s="9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5" t="e">
        <f t="shared" si="3"/>
        <v>#VALUE!</v>
      </c>
      <c r="G77" s="75" t="e">
        <f t="shared" si="4"/>
        <v>#VALUE!</v>
      </c>
      <c r="H77" s="9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5" t="e">
        <f t="shared" si="3"/>
        <v>#VALUE!</v>
      </c>
      <c r="G78" s="75" t="e">
        <f t="shared" si="4"/>
        <v>#VALUE!</v>
      </c>
      <c r="H78" s="9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5" t="e">
        <f t="shared" si="3"/>
        <v>#VALUE!</v>
      </c>
      <c r="G79" s="75">
        <f t="shared" si="4"/>
        <v>0</v>
      </c>
      <c r="H79" s="9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5" t="e">
        <f t="shared" si="3"/>
        <v>#VALUE!</v>
      </c>
      <c r="G80" s="75" t="e">
        <f t="shared" si="4"/>
        <v>#VALUE!</v>
      </c>
      <c r="H80" s="9">
        <f t="shared" si="5"/>
        <v>0</v>
      </c>
    </row>
    <row r="81" spans="1:8" x14ac:dyDescent="0.3">
      <c r="A81" s="77" t="s">
        <v>90</v>
      </c>
      <c r="B81" s="6" t="s">
        <v>24</v>
      </c>
      <c r="C81" s="72" t="s">
        <v>24</v>
      </c>
      <c r="D81" s="10">
        <v>154</v>
      </c>
      <c r="E81" s="22">
        <v>29500</v>
      </c>
      <c r="F81" s="7" t="e">
        <f t="shared" si="3"/>
        <v>#VALUE!</v>
      </c>
      <c r="G81" s="74" t="e">
        <f t="shared" si="4"/>
        <v>#VALUE!</v>
      </c>
      <c r="H81" s="12">
        <f t="shared" si="5"/>
        <v>191.55844155844156</v>
      </c>
    </row>
    <row r="82" spans="1:8" hidden="1" x14ac:dyDescent="0.3">
      <c r="A82" s="77" t="s">
        <v>91</v>
      </c>
      <c r="B82" s="6" t="s">
        <v>24</v>
      </c>
      <c r="C82" s="72" t="s">
        <v>24</v>
      </c>
      <c r="D82" s="10">
        <v>131</v>
      </c>
      <c r="F82" s="5" t="e">
        <f t="shared" si="3"/>
        <v>#VALUE!</v>
      </c>
      <c r="G82" s="75" t="e">
        <f t="shared" si="4"/>
        <v>#VALUE!</v>
      </c>
      <c r="H82" s="9">
        <f t="shared" si="5"/>
        <v>0</v>
      </c>
    </row>
    <row r="83" spans="1:8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1600</v>
      </c>
      <c r="F83" s="7" t="e">
        <f t="shared" si="3"/>
        <v>#VALUE!</v>
      </c>
      <c r="G83" s="74" t="e">
        <f t="shared" si="4"/>
        <v>#VALUE!</v>
      </c>
      <c r="H83" s="12">
        <f t="shared" si="5"/>
        <v>13.913043478260869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5">
        <f t="shared" si="3"/>
        <v>0</v>
      </c>
      <c r="G84" s="75">
        <f t="shared" si="4"/>
        <v>0</v>
      </c>
      <c r="H84" s="9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5">
        <f t="shared" si="3"/>
        <v>0</v>
      </c>
      <c r="G85" s="75">
        <f t="shared" si="4"/>
        <v>0</v>
      </c>
      <c r="H85" s="9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5" t="e">
        <f t="shared" si="3"/>
        <v>#VALUE!</v>
      </c>
      <c r="G86" s="75">
        <f t="shared" si="4"/>
        <v>0</v>
      </c>
      <c r="H86" s="9" t="e">
        <f t="shared" si="5"/>
        <v>#VALUE!</v>
      </c>
    </row>
    <row r="87" spans="1:8" x14ac:dyDescent="0.3">
      <c r="A87" s="77" t="s">
        <v>96</v>
      </c>
      <c r="B87" s="6" t="s">
        <v>24</v>
      </c>
      <c r="C87" s="72" t="s">
        <v>24</v>
      </c>
      <c r="D87" s="10">
        <v>123</v>
      </c>
      <c r="E87" s="22">
        <v>1100</v>
      </c>
      <c r="F87" s="7" t="e">
        <f t="shared" si="3"/>
        <v>#VALUE!</v>
      </c>
      <c r="G87" s="74" t="e">
        <f t="shared" si="4"/>
        <v>#VALUE!</v>
      </c>
      <c r="H87" s="12">
        <f t="shared" si="5"/>
        <v>8.9430894308943092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5" t="e">
        <f t="shared" si="3"/>
        <v>#VALUE!</v>
      </c>
      <c r="G88" s="75">
        <f t="shared" si="4"/>
        <v>0</v>
      </c>
      <c r="H88" s="9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7">
        <f t="shared" si="3"/>
        <v>78.125</v>
      </c>
      <c r="G89" s="86">
        <f t="shared" si="4"/>
        <v>87.336244541484717</v>
      </c>
      <c r="H89" s="12" t="e">
        <f t="shared" si="5"/>
        <v>#VALUE!</v>
      </c>
    </row>
    <row r="90" spans="1:8" hidden="1" x14ac:dyDescent="0.3">
      <c r="A90" s="77" t="s">
        <v>99</v>
      </c>
      <c r="B90" s="6" t="s">
        <v>24</v>
      </c>
      <c r="C90" s="72">
        <v>141</v>
      </c>
      <c r="D90" s="10" t="s">
        <v>24</v>
      </c>
      <c r="F90" s="5" t="e">
        <f t="shared" si="3"/>
        <v>#VALUE!</v>
      </c>
      <c r="G90" s="75">
        <f t="shared" si="4"/>
        <v>0</v>
      </c>
      <c r="H90" s="9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5">
        <f t="shared" si="3"/>
        <v>0</v>
      </c>
      <c r="G91" s="75">
        <f t="shared" si="4"/>
        <v>0</v>
      </c>
      <c r="H91" s="9" t="e">
        <f t="shared" si="5"/>
        <v>#VALUE!</v>
      </c>
    </row>
    <row r="92" spans="1:8" x14ac:dyDescent="0.3">
      <c r="A92" s="77" t="s">
        <v>101</v>
      </c>
      <c r="B92" s="8">
        <v>2200</v>
      </c>
      <c r="C92" s="73" t="s">
        <v>24</v>
      </c>
      <c r="D92" s="13" t="s">
        <v>24</v>
      </c>
      <c r="E92" s="36">
        <v>100000</v>
      </c>
      <c r="F92" s="7">
        <f t="shared" si="3"/>
        <v>45.454545454545453</v>
      </c>
      <c r="G92" s="74" t="e">
        <f t="shared" si="4"/>
        <v>#VALUE!</v>
      </c>
      <c r="H92" s="12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5" t="e">
        <f t="shared" si="3"/>
        <v>#VALUE!</v>
      </c>
      <c r="G93" s="75">
        <f t="shared" si="4"/>
        <v>0</v>
      </c>
      <c r="H93" s="9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5">
        <f t="shared" si="3"/>
        <v>0</v>
      </c>
      <c r="G94" s="75">
        <f t="shared" si="4"/>
        <v>0</v>
      </c>
      <c r="H94" s="9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5">
        <f t="shared" si="3"/>
        <v>0</v>
      </c>
      <c r="G95" s="75" t="e">
        <f t="shared" si="4"/>
        <v>#DIV/0!</v>
      </c>
      <c r="H95" s="9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5" t="e">
        <f t="shared" si="3"/>
        <v>#VALUE!</v>
      </c>
      <c r="G96" s="75">
        <f t="shared" si="4"/>
        <v>0</v>
      </c>
      <c r="H96" s="9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7">
        <f t="shared" si="3"/>
        <v>118.34319526627219</v>
      </c>
      <c r="G97" s="74">
        <f t="shared" si="4"/>
        <v>98.039215686274517</v>
      </c>
      <c r="H97" s="12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5" t="e">
        <f t="shared" si="3"/>
        <v>#VALUE!</v>
      </c>
      <c r="G98" s="75">
        <f t="shared" si="4"/>
        <v>0</v>
      </c>
      <c r="H98" s="9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5">
        <f t="shared" si="3"/>
        <v>0</v>
      </c>
      <c r="G99" s="75">
        <f t="shared" si="4"/>
        <v>0</v>
      </c>
      <c r="H99" s="9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72" t="s">
        <v>24</v>
      </c>
      <c r="D100" s="10">
        <v>119</v>
      </c>
      <c r="E100" s="22">
        <v>1000</v>
      </c>
      <c r="F100" s="7" t="e">
        <f t="shared" si="3"/>
        <v>#VALUE!</v>
      </c>
      <c r="G100" s="74" t="e">
        <f t="shared" si="4"/>
        <v>#VALUE!</v>
      </c>
      <c r="H100" s="12">
        <f t="shared" si="5"/>
        <v>8.4033613445378155</v>
      </c>
    </row>
    <row r="101" spans="1:8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5" t="e">
        <f t="shared" si="3"/>
        <v>#VALUE!</v>
      </c>
      <c r="G101" s="75" t="e">
        <f t="shared" si="4"/>
        <v>#VALUE!</v>
      </c>
      <c r="H101" s="9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5" t="e">
        <f t="shared" si="3"/>
        <v>#VALUE!</v>
      </c>
      <c r="G102" s="75" t="e">
        <f t="shared" si="4"/>
        <v>#VALUE!</v>
      </c>
      <c r="H102" s="9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5" t="e">
        <f t="shared" si="3"/>
        <v>#VALUE!</v>
      </c>
      <c r="G103" s="75" t="e">
        <f t="shared" si="4"/>
        <v>#VALUE!</v>
      </c>
      <c r="H103" s="9">
        <f t="shared" si="5"/>
        <v>0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5" t="e">
        <f t="shared" si="3"/>
        <v>#DIV/0!</v>
      </c>
      <c r="G104" s="75" t="e">
        <f t="shared" si="4"/>
        <v>#DIV/0!</v>
      </c>
      <c r="H104" s="9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5" t="e">
        <f t="shared" si="3"/>
        <v>#VALUE!</v>
      </c>
      <c r="G105" s="75" t="e">
        <f t="shared" si="4"/>
        <v>#DIV/0!</v>
      </c>
      <c r="H105" s="9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5" t="e">
        <f t="shared" si="3"/>
        <v>#VALUE!</v>
      </c>
      <c r="G106" s="75" t="e">
        <f t="shared" si="4"/>
        <v>#VALUE!</v>
      </c>
      <c r="H106" s="9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5" t="e">
        <f t="shared" si="3"/>
        <v>#VALUE!</v>
      </c>
      <c r="G107" s="75" t="e">
        <f t="shared" si="4"/>
        <v>#VALUE!</v>
      </c>
      <c r="H107" s="9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5" t="e">
        <f t="shared" si="3"/>
        <v>#VALUE!</v>
      </c>
      <c r="G108" s="75" t="e">
        <f t="shared" si="4"/>
        <v>#VALUE!</v>
      </c>
      <c r="H108" s="9">
        <f t="shared" si="5"/>
        <v>0</v>
      </c>
    </row>
    <row r="109" spans="1:8" hidden="1" x14ac:dyDescent="0.3">
      <c r="A109" s="63" t="s">
        <v>118</v>
      </c>
      <c r="B109" s="7"/>
      <c r="C109" s="74">
        <v>600</v>
      </c>
      <c r="D109" s="35">
        <v>450</v>
      </c>
      <c r="E109" s="36"/>
      <c r="F109" s="5" t="e">
        <f t="shared" si="3"/>
        <v>#DIV/0!</v>
      </c>
      <c r="G109" s="75">
        <f t="shared" si="4"/>
        <v>0</v>
      </c>
      <c r="H109" s="9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5" t="e">
        <f t="shared" si="3"/>
        <v>#VALUE!</v>
      </c>
      <c r="G110" s="75" t="e">
        <f t="shared" si="4"/>
        <v>#VALUE!</v>
      </c>
      <c r="H110" s="9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5" t="e">
        <f t="shared" si="3"/>
        <v>#VALUE!</v>
      </c>
      <c r="G111" s="75" t="e">
        <f t="shared" si="4"/>
        <v>#VALUE!</v>
      </c>
      <c r="H111" s="9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5" t="e">
        <f t="shared" si="3"/>
        <v>#VALUE!</v>
      </c>
      <c r="G112" s="75" t="e">
        <f t="shared" si="4"/>
        <v>#VALUE!</v>
      </c>
      <c r="H112" s="9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5" t="e">
        <f t="shared" si="3"/>
        <v>#VALUE!</v>
      </c>
      <c r="G113" s="75" t="e">
        <f t="shared" si="4"/>
        <v>#VALUE!</v>
      </c>
      <c r="H113" s="9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F114" s="5" t="e">
        <f t="shared" si="3"/>
        <v>#DIV/0!</v>
      </c>
      <c r="G114" s="75" t="e">
        <f t="shared" si="4"/>
        <v>#DIV/0!</v>
      </c>
      <c r="H114" s="9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5" t="e">
        <f t="shared" si="3"/>
        <v>#VALUE!</v>
      </c>
      <c r="G115" s="75" t="e">
        <f t="shared" si="4"/>
        <v>#VALUE!</v>
      </c>
      <c r="H115" s="9">
        <f t="shared" si="5"/>
        <v>0</v>
      </c>
    </row>
    <row r="116" spans="1:8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4000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34.782608695652172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5" t="e">
        <f t="shared" si="3"/>
        <v>#VALUE!</v>
      </c>
      <c r="G117" s="75" t="e">
        <f t="shared" si="4"/>
        <v>#VALUE!</v>
      </c>
      <c r="H117" s="9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5" t="e">
        <f t="shared" si="3"/>
        <v>#VALUE!</v>
      </c>
      <c r="G118" s="75" t="e">
        <f t="shared" si="4"/>
        <v>#VALUE!</v>
      </c>
      <c r="H118" s="9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5" t="e">
        <f t="shared" si="3"/>
        <v>#VALUE!</v>
      </c>
      <c r="G119" s="75" t="e">
        <f t="shared" si="4"/>
        <v>#VALUE!</v>
      </c>
      <c r="H119" s="9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5" t="e">
        <f t="shared" si="3"/>
        <v>#VALUE!</v>
      </c>
      <c r="G120" s="75" t="e">
        <f t="shared" si="4"/>
        <v>#VALUE!</v>
      </c>
      <c r="H120" s="9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5" t="e">
        <f t="shared" si="3"/>
        <v>#VALUE!</v>
      </c>
      <c r="G121" s="75" t="e">
        <f t="shared" si="4"/>
        <v>#VALUE!</v>
      </c>
      <c r="H121" s="9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5" t="e">
        <f t="shared" si="3"/>
        <v>#VALUE!</v>
      </c>
      <c r="G122" s="75" t="e">
        <f t="shared" si="4"/>
        <v>#VALUE!</v>
      </c>
      <c r="H122" s="9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8.695652173913043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5" t="e">
        <f t="shared" si="3"/>
        <v>#VALUE!</v>
      </c>
      <c r="G124" s="75" t="e">
        <f t="shared" si="4"/>
        <v>#VALUE!</v>
      </c>
      <c r="H124" s="9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5" t="e">
        <f t="shared" si="3"/>
        <v>#VALUE!</v>
      </c>
      <c r="G125" s="75" t="e">
        <f t="shared" si="4"/>
        <v>#VALUE!</v>
      </c>
      <c r="H125" s="9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5" t="e">
        <f t="shared" si="3"/>
        <v>#VALUE!</v>
      </c>
      <c r="G126" s="75" t="e">
        <f t="shared" si="4"/>
        <v>#VALUE!</v>
      </c>
      <c r="H126" s="9">
        <f t="shared" si="5"/>
        <v>0</v>
      </c>
    </row>
    <row r="127" spans="1:8" hidden="1" x14ac:dyDescent="0.3">
      <c r="A127" s="63" t="s">
        <v>137</v>
      </c>
      <c r="B127" s="7" t="s">
        <v>24</v>
      </c>
      <c r="C127" s="74" t="s">
        <v>24</v>
      </c>
      <c r="D127" s="12">
        <v>143</v>
      </c>
      <c r="F127" s="5" t="e">
        <f t="shared" si="3"/>
        <v>#VALUE!</v>
      </c>
      <c r="G127" s="75" t="e">
        <f t="shared" si="4"/>
        <v>#VALUE!</v>
      </c>
      <c r="H127" s="9">
        <f t="shared" si="5"/>
        <v>0</v>
      </c>
    </row>
    <row r="128" spans="1:8" hidden="1" x14ac:dyDescent="0.3">
      <c r="A128" s="63" t="s">
        <v>138</v>
      </c>
      <c r="B128" s="7" t="s">
        <v>24</v>
      </c>
      <c r="C128" s="74" t="s">
        <v>24</v>
      </c>
      <c r="D128" s="12">
        <v>146</v>
      </c>
      <c r="F128" s="5" t="e">
        <f t="shared" si="3"/>
        <v>#VALUE!</v>
      </c>
      <c r="G128" s="75" t="e">
        <f t="shared" si="4"/>
        <v>#VALUE!</v>
      </c>
      <c r="H128" s="9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1"/>
      <c r="F129" s="5" t="e">
        <f t="shared" si="3"/>
        <v>#VALUE!</v>
      </c>
      <c r="G129" s="75" t="e">
        <f t="shared" si="4"/>
        <v>#VALUE!</v>
      </c>
      <c r="H129" s="9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5" t="e">
        <f t="shared" si="3"/>
        <v>#VALUE!</v>
      </c>
      <c r="G130" s="75" t="e">
        <f t="shared" si="4"/>
        <v>#VALUE!</v>
      </c>
      <c r="H130" s="9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5" t="e">
        <f t="shared" si="3"/>
        <v>#VALUE!</v>
      </c>
      <c r="G131" s="75" t="e">
        <f t="shared" si="4"/>
        <v>#VALUE!</v>
      </c>
      <c r="H131" s="9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5" t="e">
        <f t="shared" si="3"/>
        <v>#VALUE!</v>
      </c>
      <c r="G132" s="75" t="e">
        <f t="shared" si="4"/>
        <v>#VALUE!</v>
      </c>
      <c r="H132" s="9">
        <f t="shared" si="5"/>
        <v>0</v>
      </c>
    </row>
    <row r="133" spans="1:8" hidden="1" x14ac:dyDescent="0.3">
      <c r="A133" s="63" t="s">
        <v>143</v>
      </c>
      <c r="B133" s="7" t="s">
        <v>24</v>
      </c>
      <c r="C133" s="74" t="s">
        <v>24</v>
      </c>
      <c r="D133" s="12">
        <v>143</v>
      </c>
      <c r="E133" s="36"/>
      <c r="F133" s="5" t="e">
        <f t="shared" si="3"/>
        <v>#VALUE!</v>
      </c>
      <c r="G133" s="75" t="e">
        <f t="shared" si="4"/>
        <v>#VALUE!</v>
      </c>
      <c r="H133" s="9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5" t="e">
        <f t="shared" si="3"/>
        <v>#VALUE!</v>
      </c>
      <c r="G134" s="75" t="e">
        <f t="shared" si="4"/>
        <v>#VALUE!</v>
      </c>
      <c r="H134" s="9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5" t="e">
        <f t="shared" si="3"/>
        <v>#VALUE!</v>
      </c>
      <c r="G135" s="75" t="e">
        <f t="shared" si="4"/>
        <v>#VALUE!</v>
      </c>
      <c r="H135" s="9">
        <f t="shared" si="5"/>
        <v>0</v>
      </c>
    </row>
    <row r="136" spans="1:8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2000</v>
      </c>
      <c r="F136" s="7" t="e">
        <f t="shared" si="3"/>
        <v>#VALUE!</v>
      </c>
      <c r="G136" s="74" t="e">
        <f t="shared" si="4"/>
        <v>#VALUE!</v>
      </c>
      <c r="H136" s="12">
        <f t="shared" si="5"/>
        <v>14.492753623188406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5" t="e">
        <f t="shared" si="3"/>
        <v>#VALUE!</v>
      </c>
      <c r="G137" s="75" t="e">
        <f t="shared" si="4"/>
        <v>#VALUE!</v>
      </c>
      <c r="H137" s="9">
        <f t="shared" si="5"/>
        <v>0</v>
      </c>
    </row>
    <row r="138" spans="1:8" hidden="1" x14ac:dyDescent="0.3">
      <c r="A138" s="63" t="s">
        <v>148</v>
      </c>
      <c r="B138" s="7">
        <v>781</v>
      </c>
      <c r="C138" s="74"/>
      <c r="D138" s="12"/>
      <c r="E138" s="31"/>
      <c r="F138" s="5">
        <f t="shared" ref="F138:F181" si="6">E138/B138</f>
        <v>0</v>
      </c>
      <c r="G138" s="75" t="e">
        <f t="shared" ref="G138:G181" si="7">E138/C138</f>
        <v>#DIV/0!</v>
      </c>
      <c r="H138" s="9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5" t="e">
        <f t="shared" si="6"/>
        <v>#VALUE!</v>
      </c>
      <c r="G139" s="75" t="e">
        <f t="shared" si="7"/>
        <v>#VALUE!</v>
      </c>
      <c r="H139" s="9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5" t="e">
        <f t="shared" si="6"/>
        <v>#VALUE!</v>
      </c>
      <c r="G140" s="75" t="e">
        <f t="shared" si="7"/>
        <v>#VALUE!</v>
      </c>
      <c r="H140" s="9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5" t="e">
        <f t="shared" si="6"/>
        <v>#VALUE!</v>
      </c>
      <c r="G141" s="75" t="e">
        <f t="shared" si="7"/>
        <v>#VALUE!</v>
      </c>
      <c r="H141" s="9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5" t="e">
        <f t="shared" si="6"/>
        <v>#VALUE!</v>
      </c>
      <c r="G142" s="75" t="e">
        <f t="shared" si="7"/>
        <v>#VALUE!</v>
      </c>
      <c r="H142" s="9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5" t="e">
        <f t="shared" si="6"/>
        <v>#VALUE!</v>
      </c>
      <c r="G143" s="75" t="e">
        <f t="shared" si="7"/>
        <v>#VALUE!</v>
      </c>
      <c r="H143" s="9">
        <f t="shared" si="8"/>
        <v>0</v>
      </c>
    </row>
    <row r="144" spans="1:8" hidden="1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/>
      <c r="F144" s="5" t="e">
        <f t="shared" si="6"/>
        <v>#VALUE!</v>
      </c>
      <c r="G144" s="75" t="e">
        <f t="shared" si="7"/>
        <v>#VALUE!</v>
      </c>
      <c r="H144" s="9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5" t="e">
        <f t="shared" si="6"/>
        <v>#VALUE!</v>
      </c>
      <c r="G145" s="75" t="e">
        <f t="shared" si="7"/>
        <v>#VALUE!</v>
      </c>
      <c r="H145" s="9">
        <f t="shared" si="8"/>
        <v>0</v>
      </c>
    </row>
    <row r="146" spans="1:8" x14ac:dyDescent="0.3">
      <c r="A146" s="63" t="s">
        <v>156</v>
      </c>
      <c r="B146" s="7" t="s">
        <v>24</v>
      </c>
      <c r="C146" s="74" t="s">
        <v>24</v>
      </c>
      <c r="D146" s="12">
        <v>161</v>
      </c>
      <c r="E146" s="22">
        <v>18100</v>
      </c>
      <c r="F146" s="7" t="e">
        <f t="shared" si="6"/>
        <v>#VALUE!</v>
      </c>
      <c r="G146" s="74" t="e">
        <f t="shared" si="7"/>
        <v>#VALUE!</v>
      </c>
      <c r="H146" s="12">
        <f t="shared" si="8"/>
        <v>112.42236024844721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5" t="e">
        <f t="shared" si="6"/>
        <v>#VALUE!</v>
      </c>
      <c r="G147" s="75" t="e">
        <f t="shared" si="7"/>
        <v>#VALUE!</v>
      </c>
      <c r="H147" s="9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5" t="e">
        <f t="shared" si="6"/>
        <v>#VALUE!</v>
      </c>
      <c r="G148" s="75" t="e">
        <f t="shared" si="7"/>
        <v>#VALUE!</v>
      </c>
      <c r="H148" s="9">
        <f t="shared" si="8"/>
        <v>0</v>
      </c>
    </row>
    <row r="149" spans="1:8" x14ac:dyDescent="0.3">
      <c r="A149" s="63" t="s">
        <v>159</v>
      </c>
      <c r="B149" s="7">
        <v>1800</v>
      </c>
      <c r="C149" s="74" t="s">
        <v>24</v>
      </c>
      <c r="D149" s="12">
        <v>135</v>
      </c>
      <c r="E149" s="36">
        <v>100000</v>
      </c>
      <c r="F149" s="87">
        <f t="shared" si="6"/>
        <v>55.555555555555557</v>
      </c>
      <c r="G149" s="74" t="e">
        <f t="shared" si="7"/>
        <v>#VALUE!</v>
      </c>
      <c r="H149" s="12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5" t="e">
        <f t="shared" si="6"/>
        <v>#VALUE!</v>
      </c>
      <c r="G150" s="75">
        <f t="shared" si="7"/>
        <v>0</v>
      </c>
      <c r="H150" s="9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5" t="e">
        <f t="shared" si="6"/>
        <v>#VALUE!</v>
      </c>
      <c r="G151" s="75" t="e">
        <f t="shared" si="7"/>
        <v>#VALUE!</v>
      </c>
      <c r="H151" s="9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F152" s="5" t="e">
        <f t="shared" si="6"/>
        <v>#DIV/0!</v>
      </c>
      <c r="G152" s="75" t="e">
        <f t="shared" si="7"/>
        <v>#DIV/0!</v>
      </c>
      <c r="H152" s="9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5" t="e">
        <f t="shared" si="6"/>
        <v>#VALUE!</v>
      </c>
      <c r="G153" s="75" t="e">
        <f t="shared" si="7"/>
        <v>#VALUE!</v>
      </c>
      <c r="H153" s="9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5" t="e">
        <f t="shared" si="6"/>
        <v>#VALUE!</v>
      </c>
      <c r="G154" s="75" t="e">
        <f t="shared" si="7"/>
        <v>#VALUE!</v>
      </c>
      <c r="H154" s="9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5" t="e">
        <f t="shared" si="6"/>
        <v>#VALUE!</v>
      </c>
      <c r="G155" s="75" t="e">
        <f t="shared" si="7"/>
        <v>#VALUE!</v>
      </c>
      <c r="H155" s="9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5" t="e">
        <f t="shared" si="6"/>
        <v>#VALUE!</v>
      </c>
      <c r="G156" s="75" t="e">
        <f t="shared" si="7"/>
        <v>#VALUE!</v>
      </c>
      <c r="H156" s="9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5" t="e">
        <f t="shared" si="6"/>
        <v>#VALUE!</v>
      </c>
      <c r="G157" s="75">
        <f t="shared" si="7"/>
        <v>0</v>
      </c>
      <c r="H157" s="9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5" t="e">
        <f t="shared" si="6"/>
        <v>#VALUE!</v>
      </c>
      <c r="G158" s="75" t="e">
        <f t="shared" si="7"/>
        <v>#VALUE!</v>
      </c>
      <c r="H158" s="9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5" t="e">
        <f t="shared" si="6"/>
        <v>#VALUE!</v>
      </c>
      <c r="G159" s="75">
        <f t="shared" si="7"/>
        <v>0</v>
      </c>
      <c r="H159" s="9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5">
        <f t="shared" si="6"/>
        <v>0</v>
      </c>
      <c r="G160" s="75" t="e">
        <f t="shared" si="7"/>
        <v>#VALUE!</v>
      </c>
      <c r="H160" s="9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5" t="e">
        <f t="shared" si="6"/>
        <v>#VALUE!</v>
      </c>
      <c r="G161" s="75">
        <f t="shared" si="7"/>
        <v>0</v>
      </c>
      <c r="H161" s="9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5">
        <f t="shared" si="6"/>
        <v>0</v>
      </c>
      <c r="G162" s="75">
        <f t="shared" si="7"/>
        <v>0</v>
      </c>
      <c r="H162" s="9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F163" s="5">
        <f t="shared" si="6"/>
        <v>0</v>
      </c>
      <c r="G163" s="75" t="e">
        <f t="shared" si="7"/>
        <v>#DIV/0!</v>
      </c>
      <c r="H163" s="9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5" t="e">
        <f t="shared" si="6"/>
        <v>#VALUE!</v>
      </c>
      <c r="G164" s="75">
        <f t="shared" si="7"/>
        <v>0</v>
      </c>
      <c r="H164" s="9" t="e">
        <f t="shared" si="8"/>
        <v>#VALUE!</v>
      </c>
    </row>
    <row r="165" spans="1:8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22">
        <v>10000</v>
      </c>
      <c r="F165" s="7">
        <f t="shared" si="6"/>
        <v>4.3478260869565215</v>
      </c>
      <c r="G165" s="74" t="e">
        <f t="shared" si="7"/>
        <v>#VALUE!</v>
      </c>
      <c r="H165" s="12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3700</v>
      </c>
      <c r="F166" s="7">
        <f t="shared" si="6"/>
        <v>16.157205240174672</v>
      </c>
      <c r="G166" s="74">
        <f t="shared" si="7"/>
        <v>16.894977168949772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5">
        <f t="shared" si="6"/>
        <v>0</v>
      </c>
      <c r="G167" s="75">
        <f t="shared" si="7"/>
        <v>0</v>
      </c>
      <c r="H167" s="9">
        <f t="shared" si="8"/>
        <v>0</v>
      </c>
    </row>
    <row r="168" spans="1:8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1000</v>
      </c>
      <c r="F168" s="7" t="e">
        <f t="shared" si="6"/>
        <v>#VALUE!</v>
      </c>
      <c r="G168" s="74">
        <f t="shared" si="7"/>
        <v>6.666666666666667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5" t="e">
        <f t="shared" si="6"/>
        <v>#VALUE!</v>
      </c>
      <c r="G169" s="75">
        <f t="shared" si="7"/>
        <v>0</v>
      </c>
      <c r="H169" s="9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5" t="e">
        <f t="shared" si="6"/>
        <v>#VALUE!</v>
      </c>
      <c r="G170" s="75" t="e">
        <f t="shared" si="7"/>
        <v>#VALUE!</v>
      </c>
      <c r="H170" s="9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5" t="e">
        <f t="shared" si="6"/>
        <v>#VALUE!</v>
      </c>
      <c r="G171" s="75" t="e">
        <f t="shared" si="7"/>
        <v>#VALUE!</v>
      </c>
      <c r="H171" s="9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5" t="e">
        <f t="shared" si="6"/>
        <v>#VALUE!</v>
      </c>
      <c r="G172" s="75" t="e">
        <f t="shared" si="7"/>
        <v>#VALUE!</v>
      </c>
      <c r="H172" s="9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5" t="e">
        <f t="shared" si="6"/>
        <v>#VALUE!</v>
      </c>
      <c r="G173" s="75" t="e">
        <f t="shared" si="7"/>
        <v>#VALUE!</v>
      </c>
      <c r="H173" s="9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5" t="e">
        <f t="shared" si="6"/>
        <v>#VALUE!</v>
      </c>
      <c r="G174" s="75" t="e">
        <f t="shared" si="7"/>
        <v>#VALUE!</v>
      </c>
      <c r="H174" s="9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5" t="e">
        <f t="shared" si="6"/>
        <v>#VALUE!</v>
      </c>
      <c r="G175" s="75">
        <f t="shared" si="7"/>
        <v>0</v>
      </c>
      <c r="H175" s="9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5" t="e">
        <f t="shared" si="6"/>
        <v>#VALUE!</v>
      </c>
      <c r="G176" s="75">
        <f t="shared" si="7"/>
        <v>0</v>
      </c>
      <c r="H176" s="9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5" t="e">
        <f t="shared" si="6"/>
        <v>#VALUE!</v>
      </c>
      <c r="G177" s="75" t="e">
        <f t="shared" si="7"/>
        <v>#VALUE!</v>
      </c>
      <c r="H177" s="9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5" t="e">
        <f t="shared" si="6"/>
        <v>#VALUE!</v>
      </c>
      <c r="G178" s="75" t="e">
        <f t="shared" si="7"/>
        <v>#VALUE!</v>
      </c>
      <c r="H178" s="9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5" t="e">
        <f t="shared" si="6"/>
        <v>#VALUE!</v>
      </c>
      <c r="G179" s="75">
        <f t="shared" si="7"/>
        <v>0</v>
      </c>
      <c r="H179" s="9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5" t="e">
        <f t="shared" si="6"/>
        <v>#VALUE!</v>
      </c>
      <c r="G180" s="75">
        <f t="shared" si="7"/>
        <v>0</v>
      </c>
      <c r="H180" s="9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5" t="e">
        <f t="shared" si="6"/>
        <v>#VALUE!</v>
      </c>
      <c r="G181" s="75">
        <f t="shared" si="7"/>
        <v>0</v>
      </c>
      <c r="H181" s="9" t="e">
        <f t="shared" si="8"/>
        <v>#VALUE!</v>
      </c>
    </row>
  </sheetData>
  <autoFilter ref="A9:H181" xr:uid="{8FB5E5C6-4CBD-465A-86B6-71AD77822812}">
    <filterColumn colId="4">
      <customFilters>
        <customFilter operator="notEqual" val=" "/>
      </customFilters>
    </filterColumn>
  </autoFilter>
  <mergeCells count="10">
    <mergeCell ref="F4:H4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E5C6-4CBD-465A-86B6-71AD77822812}">
  <sheetPr codeName="Hoja5" filterMode="1"/>
  <dimension ref="A1:N181"/>
  <sheetViews>
    <sheetView topLeftCell="A3" zoomScaleNormal="100" workbookViewId="0">
      <selection activeCell="L7" sqref="L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customWidth="1"/>
    <col min="7" max="7" width="15.28515625" customWidth="1"/>
    <col min="8" max="8" width="14.85546875" customWidth="1"/>
    <col min="9" max="9" width="13" customWidth="1"/>
    <col min="10" max="10" width="9.5703125" bestFit="1" customWidth="1"/>
    <col min="11" max="11" width="13.7109375" bestFit="1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4" ht="61.5" customHeight="1" x14ac:dyDescent="0.3">
      <c r="A1" s="169" t="s">
        <v>0</v>
      </c>
      <c r="B1" s="169"/>
      <c r="C1" s="169"/>
      <c r="D1" s="169"/>
      <c r="E1" s="169"/>
      <c r="F1" s="169"/>
      <c r="G1" s="169"/>
      <c r="H1" s="169"/>
      <c r="L1" s="63" t="s">
        <v>207</v>
      </c>
      <c r="M1" s="63" t="s">
        <v>208</v>
      </c>
      <c r="N1" s="63" t="s">
        <v>209</v>
      </c>
    </row>
    <row r="2" spans="1:14" ht="30.75" customHeight="1" x14ac:dyDescent="0.3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  <c r="J2" s="63">
        <v>9</v>
      </c>
      <c r="K2" s="63" t="s">
        <v>210</v>
      </c>
      <c r="L2" s="90">
        <v>330</v>
      </c>
      <c r="M2" s="53">
        <v>337.5</v>
      </c>
      <c r="N2" s="53">
        <v>7.5</v>
      </c>
    </row>
    <row r="3" spans="1:14" ht="31.5" customHeight="1" x14ac:dyDescent="0.3">
      <c r="A3" s="181"/>
      <c r="B3" s="181"/>
      <c r="C3" s="181"/>
      <c r="D3" s="182"/>
      <c r="E3" s="182"/>
      <c r="F3" s="178"/>
      <c r="G3" s="179"/>
      <c r="H3" s="180"/>
      <c r="J3" s="63">
        <v>14</v>
      </c>
      <c r="K3" s="63" t="s">
        <v>211</v>
      </c>
      <c r="L3" s="91">
        <v>588.5</v>
      </c>
      <c r="M3" s="53">
        <v>637.5</v>
      </c>
      <c r="N3" s="53">
        <v>49</v>
      </c>
    </row>
    <row r="4" spans="1:14" ht="26.25" x14ac:dyDescent="0.35">
      <c r="A4" s="82">
        <v>1</v>
      </c>
      <c r="B4" s="71" t="s">
        <v>194</v>
      </c>
      <c r="C4" s="71" t="s">
        <v>7</v>
      </c>
      <c r="D4" s="65">
        <v>5</v>
      </c>
      <c r="E4" s="66">
        <f>B4*C4*D4</f>
        <v>552.5</v>
      </c>
      <c r="F4" s="184">
        <f>SUBTOTAL(9,G46,G59,G61,G69,H71,H81,H83,H87,G89,F92,G97,H100,H101,H116,H123,H136,H146,F149,F165,G166,G168)</f>
        <v>918.60474733651142</v>
      </c>
      <c r="G4" s="185"/>
      <c r="H4" s="186"/>
      <c r="L4" s="89">
        <f>SUBTOTAL(9,L2:L3)</f>
        <v>918.5</v>
      </c>
      <c r="M4" s="92">
        <f>SUBTOTAL(9,M2:M3)</f>
        <v>975</v>
      </c>
      <c r="N4" s="92">
        <f>SUBTOTAL(9,N2:N3)</f>
        <v>56.5</v>
      </c>
    </row>
    <row r="5" spans="1:14" ht="21" x14ac:dyDescent="0.35">
      <c r="A5" s="83">
        <v>2</v>
      </c>
      <c r="B5" s="67">
        <v>9</v>
      </c>
      <c r="C5" s="67">
        <v>7.5</v>
      </c>
      <c r="D5" s="68">
        <v>5</v>
      </c>
      <c r="E5" s="69">
        <f>B5*C5*D5</f>
        <v>337.5</v>
      </c>
    </row>
    <row r="6" spans="1:14" ht="21" x14ac:dyDescent="0.35">
      <c r="C6" s="2"/>
      <c r="D6" s="3"/>
      <c r="E6" s="50">
        <f>SUM(E4:E5)</f>
        <v>890</v>
      </c>
      <c r="F6" s="39"/>
      <c r="G6" s="51">
        <f>F4-E6</f>
        <v>28.604747336511423</v>
      </c>
      <c r="H6" s="70" t="s">
        <v>9</v>
      </c>
    </row>
    <row r="7" spans="1:14" ht="21" x14ac:dyDescent="0.35">
      <c r="C7" s="2"/>
      <c r="D7" s="3"/>
      <c r="E7" s="54"/>
      <c r="F7" s="39"/>
      <c r="G7" s="55"/>
      <c r="H7" s="56"/>
    </row>
    <row r="8" spans="1:14" ht="29.25" customHeight="1" x14ac:dyDescent="0.35">
      <c r="A8" s="81" t="s">
        <v>10</v>
      </c>
      <c r="B8" s="168" t="s">
        <v>11</v>
      </c>
      <c r="C8" s="168"/>
      <c r="D8" s="168"/>
      <c r="E8" s="57" t="s">
        <v>12</v>
      </c>
      <c r="F8" s="187" t="s">
        <v>13</v>
      </c>
      <c r="G8" s="187"/>
      <c r="H8" s="187"/>
    </row>
    <row r="9" spans="1:14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14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F10" s="5" t="e">
        <f t="shared" ref="F10:F73" si="0">E10/B10</f>
        <v>#VALUE!</v>
      </c>
      <c r="G10" s="75">
        <f t="shared" ref="G10:G73" si="1">E10/C10</f>
        <v>0</v>
      </c>
      <c r="H10" s="9" t="e">
        <f t="shared" ref="H10:H73" si="2">E10/D10</f>
        <v>#VALUE!</v>
      </c>
    </row>
    <row r="11" spans="1:14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5" t="e">
        <f t="shared" si="0"/>
        <v>#VALUE!</v>
      </c>
      <c r="G11" s="75">
        <f t="shared" si="1"/>
        <v>0</v>
      </c>
      <c r="H11" s="9" t="e">
        <f t="shared" si="2"/>
        <v>#VALUE!</v>
      </c>
    </row>
    <row r="12" spans="1:14" hidden="1" x14ac:dyDescent="0.3">
      <c r="A12" s="77" t="s">
        <v>20</v>
      </c>
      <c r="B12" s="6"/>
      <c r="C12" s="72">
        <v>184</v>
      </c>
      <c r="D12" s="10"/>
      <c r="F12" s="5" t="e">
        <f t="shared" si="0"/>
        <v>#DIV/0!</v>
      </c>
      <c r="G12" s="75">
        <f t="shared" si="1"/>
        <v>0</v>
      </c>
      <c r="H12" s="9" t="e">
        <f t="shared" si="2"/>
        <v>#DIV/0!</v>
      </c>
    </row>
    <row r="13" spans="1:14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5" t="e">
        <f t="shared" si="0"/>
        <v>#VALUE!</v>
      </c>
      <c r="G13" s="75">
        <f t="shared" si="1"/>
        <v>0</v>
      </c>
      <c r="H13" s="9" t="e">
        <f t="shared" si="2"/>
        <v>#VALUE!</v>
      </c>
    </row>
    <row r="14" spans="1:14" hidden="1" x14ac:dyDescent="0.3">
      <c r="A14" s="77" t="s">
        <v>22</v>
      </c>
      <c r="B14" s="6">
        <v>112</v>
      </c>
      <c r="C14" s="72">
        <v>115</v>
      </c>
      <c r="D14" s="11"/>
      <c r="F14" s="5">
        <f t="shared" si="0"/>
        <v>0</v>
      </c>
      <c r="G14" s="75">
        <f t="shared" si="1"/>
        <v>0</v>
      </c>
      <c r="H14" s="9" t="e">
        <f t="shared" si="2"/>
        <v>#DIV/0!</v>
      </c>
    </row>
    <row r="15" spans="1:14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5">
        <f t="shared" si="0"/>
        <v>0</v>
      </c>
      <c r="G15" s="75">
        <f t="shared" si="1"/>
        <v>0</v>
      </c>
      <c r="H15" s="9" t="e">
        <f t="shared" si="2"/>
        <v>#VALUE!</v>
      </c>
    </row>
    <row r="16" spans="1:14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5" t="e">
        <f t="shared" si="0"/>
        <v>#VALUE!</v>
      </c>
      <c r="G16" s="75" t="e">
        <f t="shared" si="1"/>
        <v>#VALUE!</v>
      </c>
      <c r="H16" s="9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5" t="e">
        <f t="shared" si="0"/>
        <v>#DIV/0!</v>
      </c>
      <c r="G17" s="75" t="e">
        <f t="shared" si="1"/>
        <v>#VALUE!</v>
      </c>
      <c r="H17" s="9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5" t="e">
        <f t="shared" si="0"/>
        <v>#VALUE!</v>
      </c>
      <c r="G18" s="75" t="e">
        <f t="shared" si="1"/>
        <v>#VALUE!</v>
      </c>
      <c r="H18" s="9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5" t="e">
        <f t="shared" si="0"/>
        <v>#VALUE!</v>
      </c>
      <c r="G19" s="75" t="e">
        <f t="shared" si="1"/>
        <v>#VALUE!</v>
      </c>
      <c r="H19" s="9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5" t="e">
        <f t="shared" si="0"/>
        <v>#VALUE!</v>
      </c>
      <c r="G20" s="75" t="e">
        <f t="shared" si="1"/>
        <v>#VALUE!</v>
      </c>
      <c r="H20" s="9">
        <f t="shared" si="2"/>
        <v>0</v>
      </c>
    </row>
    <row r="21" spans="1:8" hidden="1" x14ac:dyDescent="0.3">
      <c r="A21" s="77" t="s">
        <v>31</v>
      </c>
      <c r="B21" s="6" t="s">
        <v>24</v>
      </c>
      <c r="C21" s="72" t="s">
        <v>24</v>
      </c>
      <c r="D21" s="10">
        <v>124</v>
      </c>
      <c r="F21" s="5" t="e">
        <f t="shared" si="0"/>
        <v>#VALUE!</v>
      </c>
      <c r="G21" s="75" t="e">
        <f t="shared" si="1"/>
        <v>#VALUE!</v>
      </c>
      <c r="H21" s="9">
        <f t="shared" si="2"/>
        <v>0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5" t="e">
        <f t="shared" si="0"/>
        <v>#VALUE!</v>
      </c>
      <c r="G22" s="75" t="e">
        <f t="shared" si="1"/>
        <v>#VALUE!</v>
      </c>
      <c r="H22" s="9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5" t="e">
        <f t="shared" si="0"/>
        <v>#VALUE!</v>
      </c>
      <c r="G23" s="75" t="e">
        <f t="shared" si="1"/>
        <v>#VALUE!</v>
      </c>
      <c r="H23" s="9">
        <f t="shared" si="2"/>
        <v>0</v>
      </c>
    </row>
    <row r="24" spans="1:8" hidden="1" x14ac:dyDescent="0.3">
      <c r="A24" s="77" t="s">
        <v>34</v>
      </c>
      <c r="B24" s="6"/>
      <c r="C24" s="72"/>
      <c r="D24" s="10">
        <v>113</v>
      </c>
      <c r="F24" s="5" t="e">
        <f t="shared" si="0"/>
        <v>#DIV/0!</v>
      </c>
      <c r="G24" s="75" t="e">
        <f t="shared" si="1"/>
        <v>#DIV/0!</v>
      </c>
      <c r="H24" s="9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5" t="e">
        <f t="shared" si="0"/>
        <v>#VALUE!</v>
      </c>
      <c r="G25" s="75" t="e">
        <f t="shared" si="1"/>
        <v>#VALUE!</v>
      </c>
      <c r="H25" s="9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5" t="e">
        <f t="shared" si="0"/>
        <v>#VALUE!</v>
      </c>
      <c r="G26" s="75" t="e">
        <f t="shared" si="1"/>
        <v>#VALUE!</v>
      </c>
      <c r="H26" s="9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5" t="e">
        <f t="shared" si="0"/>
        <v>#VALUE!</v>
      </c>
      <c r="G27" s="75">
        <f t="shared" si="1"/>
        <v>0</v>
      </c>
      <c r="H27" s="9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5">
        <f t="shared" si="0"/>
        <v>0</v>
      </c>
      <c r="G28" s="75">
        <f t="shared" si="1"/>
        <v>0</v>
      </c>
      <c r="H28" s="9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5" t="e">
        <f t="shared" si="0"/>
        <v>#VALUE!</v>
      </c>
      <c r="G29" s="75">
        <f t="shared" si="1"/>
        <v>0</v>
      </c>
      <c r="H29" s="9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5">
        <f t="shared" si="0"/>
        <v>0</v>
      </c>
      <c r="G30" s="75">
        <f t="shared" si="1"/>
        <v>0</v>
      </c>
      <c r="H30" s="9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5">
        <f t="shared" si="0"/>
        <v>0</v>
      </c>
      <c r="G31" s="75">
        <f t="shared" si="1"/>
        <v>0</v>
      </c>
      <c r="H31" s="9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5">
        <f t="shared" si="0"/>
        <v>0</v>
      </c>
      <c r="G32" s="75">
        <f t="shared" si="1"/>
        <v>0</v>
      </c>
      <c r="H32" s="9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5">
        <f t="shared" si="0"/>
        <v>0</v>
      </c>
      <c r="G33" s="75">
        <f t="shared" si="1"/>
        <v>0</v>
      </c>
      <c r="H33" s="9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5" t="e">
        <f t="shared" si="0"/>
        <v>#VALUE!</v>
      </c>
      <c r="G34" s="75">
        <f t="shared" si="1"/>
        <v>0</v>
      </c>
      <c r="H34" s="9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5">
        <f t="shared" si="0"/>
        <v>0</v>
      </c>
      <c r="G35" s="75">
        <f t="shared" si="1"/>
        <v>0</v>
      </c>
      <c r="H35" s="9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5" t="e">
        <f t="shared" si="0"/>
        <v>#VALUE!</v>
      </c>
      <c r="G36" s="75">
        <f t="shared" si="1"/>
        <v>0</v>
      </c>
      <c r="H36" s="9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5">
        <f t="shared" si="0"/>
        <v>0</v>
      </c>
      <c r="G37" s="75">
        <f t="shared" si="1"/>
        <v>0</v>
      </c>
      <c r="H37" s="9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5" t="e">
        <f t="shared" si="0"/>
        <v>#DIV/0!</v>
      </c>
      <c r="G38" s="75">
        <f t="shared" si="1"/>
        <v>0</v>
      </c>
      <c r="H38" s="9" t="e">
        <f t="shared" si="2"/>
        <v>#VALUE!</v>
      </c>
    </row>
    <row r="39" spans="1:8" hidden="1" x14ac:dyDescent="0.3">
      <c r="A39" s="77" t="s">
        <v>49</v>
      </c>
      <c r="B39" s="6">
        <v>203</v>
      </c>
      <c r="C39" s="72">
        <v>200</v>
      </c>
      <c r="D39" s="10">
        <v>184</v>
      </c>
      <c r="F39" s="5">
        <f t="shared" si="0"/>
        <v>0</v>
      </c>
      <c r="G39" s="75">
        <f t="shared" si="1"/>
        <v>0</v>
      </c>
      <c r="H39" s="9">
        <f t="shared" si="2"/>
        <v>0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5">
        <f t="shared" si="0"/>
        <v>0</v>
      </c>
      <c r="G40" s="75">
        <f t="shared" si="1"/>
        <v>0</v>
      </c>
      <c r="H40" s="9">
        <f t="shared" si="2"/>
        <v>0</v>
      </c>
    </row>
    <row r="41" spans="1:8" hidden="1" x14ac:dyDescent="0.3">
      <c r="A41" s="77" t="s">
        <v>51</v>
      </c>
      <c r="B41" s="6">
        <v>201</v>
      </c>
      <c r="C41" s="72">
        <v>202</v>
      </c>
      <c r="D41" s="10">
        <v>168</v>
      </c>
      <c r="E41" s="36"/>
      <c r="F41" s="5">
        <f t="shared" si="0"/>
        <v>0</v>
      </c>
      <c r="G41" s="75">
        <f t="shared" si="1"/>
        <v>0</v>
      </c>
      <c r="H41" s="9">
        <f t="shared" si="2"/>
        <v>0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5" t="e">
        <f t="shared" si="0"/>
        <v>#VALUE!</v>
      </c>
      <c r="G42" s="75">
        <f t="shared" si="1"/>
        <v>0</v>
      </c>
      <c r="H42" s="9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5" t="e">
        <f t="shared" si="0"/>
        <v>#VALUE!</v>
      </c>
      <c r="G43" s="75">
        <f t="shared" si="1"/>
        <v>0</v>
      </c>
      <c r="H43" s="9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5" t="e">
        <f t="shared" si="0"/>
        <v>#VALUE!</v>
      </c>
      <c r="G44" s="75">
        <f t="shared" si="1"/>
        <v>0</v>
      </c>
      <c r="H44" s="9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5">
        <f t="shared" si="0"/>
        <v>0</v>
      </c>
      <c r="G45" s="75">
        <f t="shared" si="1"/>
        <v>0</v>
      </c>
      <c r="H45" s="9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5" t="e">
        <f t="shared" si="0"/>
        <v>#VALUE!</v>
      </c>
      <c r="G46" s="75" t="e">
        <f t="shared" si="1"/>
        <v>#VALUE!</v>
      </c>
      <c r="H46" s="9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5" t="e">
        <f t="shared" si="0"/>
        <v>#VALUE!</v>
      </c>
      <c r="G47" s="75">
        <f t="shared" si="1"/>
        <v>0</v>
      </c>
      <c r="H47" s="9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5" t="e">
        <f t="shared" si="0"/>
        <v>#VALUE!</v>
      </c>
      <c r="G48" s="75">
        <f t="shared" si="1"/>
        <v>0</v>
      </c>
      <c r="H48" s="9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5" t="e">
        <f t="shared" si="0"/>
        <v>#VALUE!</v>
      </c>
      <c r="G49" s="75">
        <f t="shared" si="1"/>
        <v>0</v>
      </c>
      <c r="H49" s="9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5">
        <f t="shared" si="0"/>
        <v>0</v>
      </c>
      <c r="G50" s="75">
        <f t="shared" si="1"/>
        <v>0</v>
      </c>
      <c r="H50" s="9" t="e">
        <f t="shared" si="2"/>
        <v>#VALUE!</v>
      </c>
    </row>
    <row r="51" spans="1:8" hidden="1" x14ac:dyDescent="0.3">
      <c r="A51" s="77" t="s">
        <v>61</v>
      </c>
      <c r="B51" s="6" t="s">
        <v>24</v>
      </c>
      <c r="C51" s="72">
        <v>142</v>
      </c>
      <c r="D51" s="10" t="s">
        <v>24</v>
      </c>
      <c r="F51" s="5" t="e">
        <f t="shared" si="0"/>
        <v>#VALUE!</v>
      </c>
      <c r="G51" s="75">
        <f t="shared" si="1"/>
        <v>0</v>
      </c>
      <c r="H51" s="9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5">
        <f t="shared" si="0"/>
        <v>0</v>
      </c>
      <c r="G52" s="75">
        <f t="shared" si="1"/>
        <v>0</v>
      </c>
      <c r="H52" s="9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5" t="e">
        <f t="shared" si="0"/>
        <v>#VALUE!</v>
      </c>
      <c r="G53" s="75" t="e">
        <f t="shared" si="1"/>
        <v>#VALUE!</v>
      </c>
      <c r="H53" s="9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5" t="e">
        <f t="shared" si="0"/>
        <v>#VALUE!</v>
      </c>
      <c r="G54" s="75" t="e">
        <f t="shared" si="1"/>
        <v>#VALUE!</v>
      </c>
      <c r="H54" s="9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5" t="e">
        <f t="shared" si="0"/>
        <v>#VALUE!</v>
      </c>
      <c r="G55" s="75">
        <f t="shared" si="1"/>
        <v>0</v>
      </c>
      <c r="H55" s="9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5" t="e">
        <f t="shared" si="0"/>
        <v>#VALUE!</v>
      </c>
      <c r="G56" s="75">
        <f t="shared" si="1"/>
        <v>0</v>
      </c>
      <c r="H56" s="9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5" t="e">
        <f t="shared" si="0"/>
        <v>#VALUE!</v>
      </c>
      <c r="G57" s="75" t="e">
        <f t="shared" si="1"/>
        <v>#VALUE!</v>
      </c>
      <c r="H57" s="9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5" t="e">
        <f t="shared" si="0"/>
        <v>#VALUE!</v>
      </c>
      <c r="G58" s="75" t="e">
        <f t="shared" si="1"/>
        <v>#VALUE!</v>
      </c>
      <c r="H58" s="9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0" t="s">
        <v>24</v>
      </c>
      <c r="E59" s="36">
        <v>24240</v>
      </c>
      <c r="F59" s="7">
        <f t="shared" si="0"/>
        <v>102.27848101265823</v>
      </c>
      <c r="G59" s="74">
        <f>E59/C59</f>
        <v>103.14893617021276</v>
      </c>
      <c r="H59" s="12" t="e">
        <f t="shared" si="2"/>
        <v>#VALUE!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5">
        <f t="shared" si="0"/>
        <v>0</v>
      </c>
      <c r="G60" s="75">
        <f t="shared" si="1"/>
        <v>0</v>
      </c>
      <c r="H60" s="9" t="e">
        <f t="shared" si="2"/>
        <v>#VALUE!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15150</v>
      </c>
      <c r="F61" s="7" t="e">
        <f t="shared" si="0"/>
        <v>#VALUE!</v>
      </c>
      <c r="G61" s="74">
        <f>E61/C61</f>
        <v>62.863070539419084</v>
      </c>
      <c r="H61" s="12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5">
        <f t="shared" si="0"/>
        <v>0</v>
      </c>
      <c r="G62" s="75">
        <f t="shared" si="1"/>
        <v>0</v>
      </c>
      <c r="H62" s="9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5" t="e">
        <f t="shared" si="0"/>
        <v>#VALUE!</v>
      </c>
      <c r="G63" s="75">
        <f t="shared" si="1"/>
        <v>0</v>
      </c>
      <c r="H63" s="9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5" t="e">
        <f t="shared" si="0"/>
        <v>#VALUE!</v>
      </c>
      <c r="G64" s="75">
        <f t="shared" si="1"/>
        <v>0</v>
      </c>
      <c r="H64" s="9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5" t="e">
        <f t="shared" si="0"/>
        <v>#VALUE!</v>
      </c>
      <c r="G65" s="75">
        <f t="shared" si="1"/>
        <v>0</v>
      </c>
      <c r="H65" s="9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5" t="e">
        <f t="shared" si="0"/>
        <v>#VALUE!</v>
      </c>
      <c r="G66" s="75">
        <f t="shared" si="1"/>
        <v>0</v>
      </c>
      <c r="H66" s="9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5" t="e">
        <f t="shared" si="0"/>
        <v>#VALUE!</v>
      </c>
      <c r="G67" s="75">
        <f t="shared" si="1"/>
        <v>0</v>
      </c>
      <c r="H67" s="9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5" t="e">
        <f t="shared" si="0"/>
        <v>#DIV/0!</v>
      </c>
      <c r="G68" s="75">
        <f t="shared" si="1"/>
        <v>0</v>
      </c>
      <c r="H68" s="9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1010</v>
      </c>
      <c r="F69" s="7" t="e">
        <f t="shared" si="0"/>
        <v>#VALUE!</v>
      </c>
      <c r="G69" s="74">
        <f t="shared" si="1"/>
        <v>6.0843373493975905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5" t="e">
        <f t="shared" si="0"/>
        <v>#VALUE!</v>
      </c>
      <c r="G70" s="75">
        <f t="shared" si="1"/>
        <v>0</v>
      </c>
      <c r="H70" s="9" t="e">
        <f t="shared" si="2"/>
        <v>#VALUE!</v>
      </c>
    </row>
    <row r="71" spans="1:8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1122</v>
      </c>
      <c r="F71" s="7" t="e">
        <f t="shared" si="0"/>
        <v>#VALUE!</v>
      </c>
      <c r="G71" s="74" t="e">
        <f t="shared" si="1"/>
        <v>#VALUE!</v>
      </c>
      <c r="H71" s="12">
        <f t="shared" si="2"/>
        <v>8.3111111111111118</v>
      </c>
    </row>
    <row r="72" spans="1:8" hidden="1" x14ac:dyDescent="0.3">
      <c r="A72" s="77" t="s">
        <v>81</v>
      </c>
      <c r="B72" s="6" t="s">
        <v>24</v>
      </c>
      <c r="C72" s="72"/>
      <c r="D72" s="10" t="s">
        <v>26</v>
      </c>
      <c r="F72" s="5" t="e">
        <f t="shared" si="0"/>
        <v>#VALUE!</v>
      </c>
      <c r="G72" s="75" t="e">
        <f t="shared" si="1"/>
        <v>#DIV/0!</v>
      </c>
      <c r="H72" s="9" t="e">
        <f t="shared" si="2"/>
        <v>#VALUE!</v>
      </c>
    </row>
    <row r="73" spans="1:8" hidden="1" x14ac:dyDescent="0.3">
      <c r="A73" s="77" t="s">
        <v>82</v>
      </c>
      <c r="B73" s="6" t="s">
        <v>24</v>
      </c>
      <c r="C73" s="72" t="s">
        <v>24</v>
      </c>
      <c r="D73" s="10">
        <v>150</v>
      </c>
      <c r="E73" s="31"/>
      <c r="F73" s="5" t="e">
        <f t="shared" si="0"/>
        <v>#VALUE!</v>
      </c>
      <c r="G73" s="75" t="e">
        <f t="shared" si="1"/>
        <v>#VALUE!</v>
      </c>
      <c r="H73" s="9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5" t="e">
        <f t="shared" ref="F74:F137" si="3">E74/B74</f>
        <v>#VALUE!</v>
      </c>
      <c r="G74" s="75" t="e">
        <f t="shared" ref="G74:G137" si="4">E74/C74</f>
        <v>#VALUE!</v>
      </c>
      <c r="H74" s="9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5" t="e">
        <f t="shared" si="3"/>
        <v>#VALUE!</v>
      </c>
      <c r="G75" s="75" t="e">
        <f t="shared" si="4"/>
        <v>#VALUE!</v>
      </c>
      <c r="H75" s="9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5" t="e">
        <f t="shared" si="3"/>
        <v>#VALUE!</v>
      </c>
      <c r="G76" s="75" t="e">
        <f t="shared" si="4"/>
        <v>#VALUE!</v>
      </c>
      <c r="H76" s="9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5" t="e">
        <f t="shared" si="3"/>
        <v>#VALUE!</v>
      </c>
      <c r="G77" s="75" t="e">
        <f t="shared" si="4"/>
        <v>#VALUE!</v>
      </c>
      <c r="H77" s="9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5" t="e">
        <f t="shared" si="3"/>
        <v>#VALUE!</v>
      </c>
      <c r="G78" s="75" t="e">
        <f t="shared" si="4"/>
        <v>#VALUE!</v>
      </c>
      <c r="H78" s="9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5" t="e">
        <f t="shared" si="3"/>
        <v>#VALUE!</v>
      </c>
      <c r="G79" s="75">
        <f t="shared" si="4"/>
        <v>0</v>
      </c>
      <c r="H79" s="9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5" t="e">
        <f t="shared" si="3"/>
        <v>#VALUE!</v>
      </c>
      <c r="G80" s="75" t="e">
        <f t="shared" si="4"/>
        <v>#VALUE!</v>
      </c>
      <c r="H80" s="9">
        <f t="shared" si="5"/>
        <v>0</v>
      </c>
    </row>
    <row r="81" spans="1:8" x14ac:dyDescent="0.3">
      <c r="A81" s="77" t="s">
        <v>90</v>
      </c>
      <c r="B81" s="6" t="s">
        <v>24</v>
      </c>
      <c r="C81" s="72" t="s">
        <v>24</v>
      </c>
      <c r="D81" s="10">
        <v>154</v>
      </c>
      <c r="E81" s="22">
        <v>30090</v>
      </c>
      <c r="F81" s="7" t="e">
        <f t="shared" si="3"/>
        <v>#VALUE!</v>
      </c>
      <c r="G81" s="74" t="e">
        <f t="shared" si="4"/>
        <v>#VALUE!</v>
      </c>
      <c r="H81" s="12">
        <f t="shared" si="5"/>
        <v>195.3896103896104</v>
      </c>
    </row>
    <row r="82" spans="1:8" hidden="1" x14ac:dyDescent="0.3">
      <c r="A82" s="77" t="s">
        <v>91</v>
      </c>
      <c r="B82" s="6" t="s">
        <v>24</v>
      </c>
      <c r="C82" s="72" t="s">
        <v>24</v>
      </c>
      <c r="D82" s="10">
        <v>131</v>
      </c>
      <c r="F82" s="5" t="e">
        <f t="shared" si="3"/>
        <v>#VALUE!</v>
      </c>
      <c r="G82" s="75" t="e">
        <f t="shared" si="4"/>
        <v>#VALUE!</v>
      </c>
      <c r="H82" s="9">
        <f t="shared" si="5"/>
        <v>0</v>
      </c>
    </row>
    <row r="83" spans="1:8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1632</v>
      </c>
      <c r="F83" s="7" t="e">
        <f t="shared" si="3"/>
        <v>#VALUE!</v>
      </c>
      <c r="G83" s="74" t="e">
        <f t="shared" si="4"/>
        <v>#VALUE!</v>
      </c>
      <c r="H83" s="12">
        <f t="shared" si="5"/>
        <v>14.191304347826087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5">
        <f t="shared" si="3"/>
        <v>0</v>
      </c>
      <c r="G84" s="75">
        <f t="shared" si="4"/>
        <v>0</v>
      </c>
      <c r="H84" s="9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5">
        <f t="shared" si="3"/>
        <v>0</v>
      </c>
      <c r="G85" s="75">
        <f t="shared" si="4"/>
        <v>0</v>
      </c>
      <c r="H85" s="9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5" t="e">
        <f t="shared" si="3"/>
        <v>#VALUE!</v>
      </c>
      <c r="G86" s="75">
        <f t="shared" si="4"/>
        <v>0</v>
      </c>
      <c r="H86" s="9" t="e">
        <f t="shared" si="5"/>
        <v>#VALUE!</v>
      </c>
    </row>
    <row r="87" spans="1:8" x14ac:dyDescent="0.3">
      <c r="A87" s="77" t="s">
        <v>96</v>
      </c>
      <c r="B87" s="6" t="s">
        <v>24</v>
      </c>
      <c r="C87" s="72" t="s">
        <v>24</v>
      </c>
      <c r="D87" s="10">
        <v>123</v>
      </c>
      <c r="E87" s="22">
        <v>1100</v>
      </c>
      <c r="F87" s="7" t="e">
        <f t="shared" si="3"/>
        <v>#VALUE!</v>
      </c>
      <c r="G87" s="74" t="e">
        <f t="shared" si="4"/>
        <v>#VALUE!</v>
      </c>
      <c r="H87" s="12">
        <f t="shared" si="5"/>
        <v>8.9430894308943092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5" t="e">
        <f t="shared" si="3"/>
        <v>#VALUE!</v>
      </c>
      <c r="G88" s="75">
        <f t="shared" si="4"/>
        <v>0</v>
      </c>
      <c r="H88" s="9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7">
        <f t="shared" si="3"/>
        <v>0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99</v>
      </c>
      <c r="B90" s="6" t="s">
        <v>24</v>
      </c>
      <c r="C90" s="72">
        <v>141</v>
      </c>
      <c r="D90" s="10" t="s">
        <v>24</v>
      </c>
      <c r="F90" s="5" t="e">
        <f t="shared" si="3"/>
        <v>#VALUE!</v>
      </c>
      <c r="G90" s="75">
        <f t="shared" si="4"/>
        <v>0</v>
      </c>
      <c r="H90" s="9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5">
        <f t="shared" si="3"/>
        <v>0</v>
      </c>
      <c r="G91" s="75">
        <f t="shared" si="4"/>
        <v>0</v>
      </c>
      <c r="H91" s="9" t="e">
        <f t="shared" si="5"/>
        <v>#VALUE!</v>
      </c>
    </row>
    <row r="92" spans="1:8" x14ac:dyDescent="0.3">
      <c r="A92" s="77" t="s">
        <v>101</v>
      </c>
      <c r="B92" s="8">
        <v>2200</v>
      </c>
      <c r="C92" s="73" t="s">
        <v>24</v>
      </c>
      <c r="D92" s="13" t="s">
        <v>24</v>
      </c>
      <c r="E92" s="36">
        <v>50500</v>
      </c>
      <c r="F92" s="7">
        <f t="shared" si="3"/>
        <v>22.954545454545453</v>
      </c>
      <c r="G92" s="74" t="e">
        <f t="shared" si="4"/>
        <v>#VALUE!</v>
      </c>
      <c r="H92" s="12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5" t="e">
        <f t="shared" si="3"/>
        <v>#VALUE!</v>
      </c>
      <c r="G93" s="75">
        <f t="shared" si="4"/>
        <v>0</v>
      </c>
      <c r="H93" s="9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5">
        <f t="shared" si="3"/>
        <v>0</v>
      </c>
      <c r="G94" s="75">
        <f t="shared" si="4"/>
        <v>0</v>
      </c>
      <c r="H94" s="9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5">
        <f t="shared" si="3"/>
        <v>0</v>
      </c>
      <c r="G95" s="75" t="e">
        <f t="shared" si="4"/>
        <v>#DIV/0!</v>
      </c>
      <c r="H95" s="9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5" t="e">
        <f t="shared" si="3"/>
        <v>#VALUE!</v>
      </c>
      <c r="G96" s="75">
        <f t="shared" si="4"/>
        <v>0</v>
      </c>
      <c r="H96" s="9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20200</v>
      </c>
      <c r="F97" s="7">
        <f t="shared" si="3"/>
        <v>119.52662721893491</v>
      </c>
      <c r="G97" s="74">
        <f t="shared" si="4"/>
        <v>99.019607843137251</v>
      </c>
      <c r="H97" s="12">
        <f t="shared" si="5"/>
        <v>116.0919540229885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5" t="e">
        <f t="shared" si="3"/>
        <v>#VALUE!</v>
      </c>
      <c r="G98" s="75">
        <f t="shared" si="4"/>
        <v>0</v>
      </c>
      <c r="H98" s="9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5">
        <f t="shared" si="3"/>
        <v>0</v>
      </c>
      <c r="G99" s="75">
        <f t="shared" si="4"/>
        <v>0</v>
      </c>
      <c r="H99" s="9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72" t="s">
        <v>24</v>
      </c>
      <c r="D100" s="10">
        <v>119</v>
      </c>
      <c r="E100" s="22">
        <v>1020</v>
      </c>
      <c r="F100" s="7" t="e">
        <f t="shared" si="3"/>
        <v>#VALUE!</v>
      </c>
      <c r="G100" s="74" t="e">
        <f t="shared" si="4"/>
        <v>#VALUE!</v>
      </c>
      <c r="H100" s="12">
        <f t="shared" si="5"/>
        <v>8.5714285714285712</v>
      </c>
    </row>
    <row r="101" spans="1:8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2040</v>
      </c>
      <c r="F101" s="5" t="e">
        <f t="shared" si="3"/>
        <v>#VALUE!</v>
      </c>
      <c r="G101" s="75" t="e">
        <f t="shared" si="4"/>
        <v>#VALUE!</v>
      </c>
      <c r="H101" s="9">
        <f t="shared" si="5"/>
        <v>15.813953488372093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5" t="e">
        <f t="shared" si="3"/>
        <v>#VALUE!</v>
      </c>
      <c r="G102" s="75" t="e">
        <f t="shared" si="4"/>
        <v>#VALUE!</v>
      </c>
      <c r="H102" s="9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5" t="e">
        <f t="shared" si="3"/>
        <v>#VALUE!</v>
      </c>
      <c r="G103" s="75" t="e">
        <f t="shared" si="4"/>
        <v>#VALUE!</v>
      </c>
      <c r="H103" s="9">
        <f t="shared" si="5"/>
        <v>0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5" t="e">
        <f t="shared" si="3"/>
        <v>#DIV/0!</v>
      </c>
      <c r="G104" s="75" t="e">
        <f t="shared" si="4"/>
        <v>#DIV/0!</v>
      </c>
      <c r="H104" s="9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5" t="e">
        <f t="shared" si="3"/>
        <v>#VALUE!</v>
      </c>
      <c r="G105" s="75" t="e">
        <f t="shared" si="4"/>
        <v>#DIV/0!</v>
      </c>
      <c r="H105" s="9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5" t="e">
        <f t="shared" si="3"/>
        <v>#VALUE!</v>
      </c>
      <c r="G106" s="75" t="e">
        <f t="shared" si="4"/>
        <v>#VALUE!</v>
      </c>
      <c r="H106" s="9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5" t="e">
        <f t="shared" si="3"/>
        <v>#VALUE!</v>
      </c>
      <c r="G107" s="75" t="e">
        <f t="shared" si="4"/>
        <v>#VALUE!</v>
      </c>
      <c r="H107" s="9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5" t="e">
        <f t="shared" si="3"/>
        <v>#VALUE!</v>
      </c>
      <c r="G108" s="75" t="e">
        <f t="shared" si="4"/>
        <v>#VALUE!</v>
      </c>
      <c r="H108" s="9">
        <f t="shared" si="5"/>
        <v>0</v>
      </c>
    </row>
    <row r="109" spans="1:8" hidden="1" x14ac:dyDescent="0.3">
      <c r="A109" s="63" t="s">
        <v>118</v>
      </c>
      <c r="B109" s="7"/>
      <c r="C109" s="74">
        <v>600</v>
      </c>
      <c r="D109" s="35">
        <v>450</v>
      </c>
      <c r="E109" s="36"/>
      <c r="F109" s="5" t="e">
        <f t="shared" si="3"/>
        <v>#DIV/0!</v>
      </c>
      <c r="G109" s="75">
        <f t="shared" si="4"/>
        <v>0</v>
      </c>
      <c r="H109" s="9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5" t="e">
        <f t="shared" si="3"/>
        <v>#VALUE!</v>
      </c>
      <c r="G110" s="75" t="e">
        <f t="shared" si="4"/>
        <v>#VALUE!</v>
      </c>
      <c r="H110" s="9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5" t="e">
        <f t="shared" si="3"/>
        <v>#VALUE!</v>
      </c>
      <c r="G111" s="75" t="e">
        <f t="shared" si="4"/>
        <v>#VALUE!</v>
      </c>
      <c r="H111" s="9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5" t="e">
        <f t="shared" si="3"/>
        <v>#VALUE!</v>
      </c>
      <c r="G112" s="75" t="e">
        <f t="shared" si="4"/>
        <v>#VALUE!</v>
      </c>
      <c r="H112" s="9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5" t="e">
        <f t="shared" si="3"/>
        <v>#VALUE!</v>
      </c>
      <c r="G113" s="75" t="e">
        <f t="shared" si="4"/>
        <v>#VALUE!</v>
      </c>
      <c r="H113" s="9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F114" s="5" t="e">
        <f t="shared" si="3"/>
        <v>#DIV/0!</v>
      </c>
      <c r="G114" s="75" t="e">
        <f t="shared" si="4"/>
        <v>#DIV/0!</v>
      </c>
      <c r="H114" s="9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5" t="e">
        <f t="shared" si="3"/>
        <v>#VALUE!</v>
      </c>
      <c r="G115" s="75" t="e">
        <f t="shared" si="4"/>
        <v>#VALUE!</v>
      </c>
      <c r="H115" s="9">
        <f t="shared" si="5"/>
        <v>0</v>
      </c>
    </row>
    <row r="116" spans="1:8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4080</v>
      </c>
      <c r="F116" s="7" t="e">
        <f t="shared" si="3"/>
        <v>#VALUE!</v>
      </c>
      <c r="G116" s="74" t="e">
        <f t="shared" si="4"/>
        <v>#VALUE!</v>
      </c>
      <c r="H116" s="12">
        <f t="shared" si="5"/>
        <v>35.478260869565219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5" t="e">
        <f t="shared" si="3"/>
        <v>#VALUE!</v>
      </c>
      <c r="G117" s="75" t="e">
        <f t="shared" si="4"/>
        <v>#VALUE!</v>
      </c>
      <c r="H117" s="9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5" t="e">
        <f t="shared" si="3"/>
        <v>#VALUE!</v>
      </c>
      <c r="G118" s="75" t="e">
        <f t="shared" si="4"/>
        <v>#VALUE!</v>
      </c>
      <c r="H118" s="9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5" t="e">
        <f t="shared" si="3"/>
        <v>#VALUE!</v>
      </c>
      <c r="G119" s="75" t="e">
        <f t="shared" si="4"/>
        <v>#VALUE!</v>
      </c>
      <c r="H119" s="9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5" t="e">
        <f t="shared" si="3"/>
        <v>#VALUE!</v>
      </c>
      <c r="G120" s="75" t="e">
        <f t="shared" si="4"/>
        <v>#VALUE!</v>
      </c>
      <c r="H120" s="9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5" t="e">
        <f t="shared" si="3"/>
        <v>#VALUE!</v>
      </c>
      <c r="G121" s="75" t="e">
        <f t="shared" si="4"/>
        <v>#VALUE!</v>
      </c>
      <c r="H121" s="9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5" t="e">
        <f t="shared" si="3"/>
        <v>#VALUE!</v>
      </c>
      <c r="G122" s="75" t="e">
        <f t="shared" si="4"/>
        <v>#VALUE!</v>
      </c>
      <c r="H122" s="9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1020</v>
      </c>
      <c r="F123" s="7" t="e">
        <f t="shared" si="3"/>
        <v>#VALUE!</v>
      </c>
      <c r="G123" s="74" t="e">
        <f t="shared" si="4"/>
        <v>#VALUE!</v>
      </c>
      <c r="H123" s="12">
        <f t="shared" si="5"/>
        <v>8.8695652173913047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5" t="e">
        <f t="shared" si="3"/>
        <v>#VALUE!</v>
      </c>
      <c r="G124" s="75" t="e">
        <f t="shared" si="4"/>
        <v>#VALUE!</v>
      </c>
      <c r="H124" s="9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5" t="e">
        <f t="shared" si="3"/>
        <v>#VALUE!</v>
      </c>
      <c r="G125" s="75" t="e">
        <f t="shared" si="4"/>
        <v>#VALUE!</v>
      </c>
      <c r="H125" s="9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5" t="e">
        <f t="shared" si="3"/>
        <v>#VALUE!</v>
      </c>
      <c r="G126" s="75" t="e">
        <f t="shared" si="4"/>
        <v>#VALUE!</v>
      </c>
      <c r="H126" s="9">
        <f t="shared" si="5"/>
        <v>0</v>
      </c>
    </row>
    <row r="127" spans="1:8" hidden="1" x14ac:dyDescent="0.3">
      <c r="A127" s="63" t="s">
        <v>137</v>
      </c>
      <c r="B127" s="7" t="s">
        <v>24</v>
      </c>
      <c r="C127" s="74" t="s">
        <v>24</v>
      </c>
      <c r="D127" s="12">
        <v>143</v>
      </c>
      <c r="F127" s="5" t="e">
        <f t="shared" si="3"/>
        <v>#VALUE!</v>
      </c>
      <c r="G127" s="75" t="e">
        <f t="shared" si="4"/>
        <v>#VALUE!</v>
      </c>
      <c r="H127" s="9">
        <f t="shared" si="5"/>
        <v>0</v>
      </c>
    </row>
    <row r="128" spans="1:8" hidden="1" x14ac:dyDescent="0.3">
      <c r="A128" s="63" t="s">
        <v>138</v>
      </c>
      <c r="B128" s="7" t="s">
        <v>24</v>
      </c>
      <c r="C128" s="74" t="s">
        <v>24</v>
      </c>
      <c r="D128" s="12">
        <v>146</v>
      </c>
      <c r="F128" s="5" t="e">
        <f t="shared" si="3"/>
        <v>#VALUE!</v>
      </c>
      <c r="G128" s="75" t="e">
        <f t="shared" si="4"/>
        <v>#VALUE!</v>
      </c>
      <c r="H128" s="9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1"/>
      <c r="F129" s="5" t="e">
        <f t="shared" si="3"/>
        <v>#VALUE!</v>
      </c>
      <c r="G129" s="75" t="e">
        <f t="shared" si="4"/>
        <v>#VALUE!</v>
      </c>
      <c r="H129" s="9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5" t="e">
        <f t="shared" si="3"/>
        <v>#VALUE!</v>
      </c>
      <c r="G130" s="75" t="e">
        <f t="shared" si="4"/>
        <v>#VALUE!</v>
      </c>
      <c r="H130" s="9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5" t="e">
        <f t="shared" si="3"/>
        <v>#VALUE!</v>
      </c>
      <c r="G131" s="75" t="e">
        <f t="shared" si="4"/>
        <v>#VALUE!</v>
      </c>
      <c r="H131" s="9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5" t="e">
        <f t="shared" si="3"/>
        <v>#VALUE!</v>
      </c>
      <c r="G132" s="75" t="e">
        <f t="shared" si="4"/>
        <v>#VALUE!</v>
      </c>
      <c r="H132" s="9">
        <f t="shared" si="5"/>
        <v>0</v>
      </c>
    </row>
    <row r="133" spans="1:8" hidden="1" x14ac:dyDescent="0.3">
      <c r="A133" s="63" t="s">
        <v>143</v>
      </c>
      <c r="B133" s="7" t="s">
        <v>24</v>
      </c>
      <c r="C133" s="74" t="s">
        <v>24</v>
      </c>
      <c r="D133" s="12">
        <v>143</v>
      </c>
      <c r="E133" s="36"/>
      <c r="F133" s="5" t="e">
        <f t="shared" si="3"/>
        <v>#VALUE!</v>
      </c>
      <c r="G133" s="75" t="e">
        <f t="shared" si="4"/>
        <v>#VALUE!</v>
      </c>
      <c r="H133" s="9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5" t="e">
        <f t="shared" si="3"/>
        <v>#VALUE!</v>
      </c>
      <c r="G134" s="75" t="e">
        <f t="shared" si="4"/>
        <v>#VALUE!</v>
      </c>
      <c r="H134" s="9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5" t="e">
        <f t="shared" si="3"/>
        <v>#VALUE!</v>
      </c>
      <c r="G135" s="75" t="e">
        <f t="shared" si="4"/>
        <v>#VALUE!</v>
      </c>
      <c r="H135" s="9">
        <f t="shared" si="5"/>
        <v>0</v>
      </c>
    </row>
    <row r="136" spans="1:8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2040</v>
      </c>
      <c r="F136" s="7" t="e">
        <f t="shared" si="3"/>
        <v>#VALUE!</v>
      </c>
      <c r="G136" s="74" t="e">
        <f t="shared" si="4"/>
        <v>#VALUE!</v>
      </c>
      <c r="H136" s="12">
        <f t="shared" si="5"/>
        <v>14.782608695652174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5" t="e">
        <f t="shared" si="3"/>
        <v>#VALUE!</v>
      </c>
      <c r="G137" s="75" t="e">
        <f t="shared" si="4"/>
        <v>#VALUE!</v>
      </c>
      <c r="H137" s="9">
        <f t="shared" si="5"/>
        <v>0</v>
      </c>
    </row>
    <row r="138" spans="1:8" hidden="1" x14ac:dyDescent="0.3">
      <c r="A138" s="63" t="s">
        <v>148</v>
      </c>
      <c r="B138" s="7">
        <v>781</v>
      </c>
      <c r="C138" s="74"/>
      <c r="D138" s="12"/>
      <c r="E138" s="31"/>
      <c r="F138" s="5">
        <f t="shared" ref="F138:F181" si="6">E138/B138</f>
        <v>0</v>
      </c>
      <c r="G138" s="75" t="e">
        <f t="shared" ref="G138:G181" si="7">E138/C138</f>
        <v>#DIV/0!</v>
      </c>
      <c r="H138" s="9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5" t="e">
        <f t="shared" si="6"/>
        <v>#VALUE!</v>
      </c>
      <c r="G139" s="75" t="e">
        <f t="shared" si="7"/>
        <v>#VALUE!</v>
      </c>
      <c r="H139" s="9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5" t="e">
        <f t="shared" si="6"/>
        <v>#VALUE!</v>
      </c>
      <c r="G140" s="75" t="e">
        <f t="shared" si="7"/>
        <v>#VALUE!</v>
      </c>
      <c r="H140" s="9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5" t="e">
        <f t="shared" si="6"/>
        <v>#VALUE!</v>
      </c>
      <c r="G141" s="75" t="e">
        <f t="shared" si="7"/>
        <v>#VALUE!</v>
      </c>
      <c r="H141" s="9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5" t="e">
        <f t="shared" si="6"/>
        <v>#VALUE!</v>
      </c>
      <c r="G142" s="75" t="e">
        <f t="shared" si="7"/>
        <v>#VALUE!</v>
      </c>
      <c r="H142" s="9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5" t="e">
        <f t="shared" si="6"/>
        <v>#VALUE!</v>
      </c>
      <c r="G143" s="75" t="e">
        <f t="shared" si="7"/>
        <v>#VALUE!</v>
      </c>
      <c r="H143" s="9">
        <f t="shared" si="8"/>
        <v>0</v>
      </c>
    </row>
    <row r="144" spans="1:8" hidden="1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/>
      <c r="F144" s="5" t="e">
        <f t="shared" si="6"/>
        <v>#VALUE!</v>
      </c>
      <c r="G144" s="75" t="e">
        <f t="shared" si="7"/>
        <v>#VALUE!</v>
      </c>
      <c r="H144" s="9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5" t="e">
        <f t="shared" si="6"/>
        <v>#VALUE!</v>
      </c>
      <c r="G145" s="75" t="e">
        <f t="shared" si="7"/>
        <v>#VALUE!</v>
      </c>
      <c r="H145" s="9">
        <f t="shared" si="8"/>
        <v>0</v>
      </c>
    </row>
    <row r="146" spans="1:8" x14ac:dyDescent="0.3">
      <c r="A146" s="63" t="s">
        <v>156</v>
      </c>
      <c r="B146" s="7" t="s">
        <v>24</v>
      </c>
      <c r="C146" s="74" t="s">
        <v>24</v>
      </c>
      <c r="D146" s="12">
        <v>161</v>
      </c>
      <c r="E146" s="22">
        <v>18666</v>
      </c>
      <c r="F146" s="7" t="e">
        <f t="shared" si="6"/>
        <v>#VALUE!</v>
      </c>
      <c r="G146" s="74" t="e">
        <f t="shared" si="7"/>
        <v>#VALUE!</v>
      </c>
      <c r="H146" s="12">
        <f t="shared" si="8"/>
        <v>115.93788819875776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5" t="e">
        <f t="shared" si="6"/>
        <v>#VALUE!</v>
      </c>
      <c r="G147" s="75" t="e">
        <f t="shared" si="7"/>
        <v>#VALUE!</v>
      </c>
      <c r="H147" s="9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5" t="e">
        <f t="shared" si="6"/>
        <v>#VALUE!</v>
      </c>
      <c r="G148" s="75" t="e">
        <f t="shared" si="7"/>
        <v>#VALUE!</v>
      </c>
      <c r="H148" s="9">
        <f t="shared" si="8"/>
        <v>0</v>
      </c>
    </row>
    <row r="149" spans="1:8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>
        <v>102000</v>
      </c>
      <c r="F149" s="7">
        <f t="shared" si="6"/>
        <v>130.60179257362356</v>
      </c>
      <c r="G149" s="74" t="e">
        <f t="shared" si="7"/>
        <v>#VALUE!</v>
      </c>
      <c r="H149" s="12">
        <f t="shared" si="8"/>
        <v>755.55555555555554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5" t="e">
        <f t="shared" si="6"/>
        <v>#VALUE!</v>
      </c>
      <c r="G150" s="75">
        <f t="shared" si="7"/>
        <v>0</v>
      </c>
      <c r="H150" s="9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5" t="e">
        <f t="shared" si="6"/>
        <v>#VALUE!</v>
      </c>
      <c r="G151" s="75" t="e">
        <f t="shared" si="7"/>
        <v>#VALUE!</v>
      </c>
      <c r="H151" s="9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F152" s="5" t="e">
        <f t="shared" si="6"/>
        <v>#DIV/0!</v>
      </c>
      <c r="G152" s="75" t="e">
        <f t="shared" si="7"/>
        <v>#DIV/0!</v>
      </c>
      <c r="H152" s="9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5" t="e">
        <f t="shared" si="6"/>
        <v>#VALUE!</v>
      </c>
      <c r="G153" s="75" t="e">
        <f t="shared" si="7"/>
        <v>#VALUE!</v>
      </c>
      <c r="H153" s="9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5" t="e">
        <f t="shared" si="6"/>
        <v>#VALUE!</v>
      </c>
      <c r="G154" s="75" t="e">
        <f t="shared" si="7"/>
        <v>#VALUE!</v>
      </c>
      <c r="H154" s="9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5" t="e">
        <f t="shared" si="6"/>
        <v>#VALUE!</v>
      </c>
      <c r="G155" s="75" t="e">
        <f t="shared" si="7"/>
        <v>#VALUE!</v>
      </c>
      <c r="H155" s="9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5" t="e">
        <f t="shared" si="6"/>
        <v>#VALUE!</v>
      </c>
      <c r="G156" s="75" t="e">
        <f t="shared" si="7"/>
        <v>#VALUE!</v>
      </c>
      <c r="H156" s="9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5" t="e">
        <f t="shared" si="6"/>
        <v>#VALUE!</v>
      </c>
      <c r="G157" s="75">
        <f t="shared" si="7"/>
        <v>0</v>
      </c>
      <c r="H157" s="9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5" t="e">
        <f t="shared" si="6"/>
        <v>#VALUE!</v>
      </c>
      <c r="G158" s="75" t="e">
        <f t="shared" si="7"/>
        <v>#VALUE!</v>
      </c>
      <c r="H158" s="9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5" t="e">
        <f t="shared" si="6"/>
        <v>#VALUE!</v>
      </c>
      <c r="G159" s="75">
        <f t="shared" si="7"/>
        <v>0</v>
      </c>
      <c r="H159" s="9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5">
        <f t="shared" si="6"/>
        <v>0</v>
      </c>
      <c r="G160" s="75" t="e">
        <f t="shared" si="7"/>
        <v>#VALUE!</v>
      </c>
      <c r="H160" s="9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5" t="e">
        <f t="shared" si="6"/>
        <v>#VALUE!</v>
      </c>
      <c r="G161" s="75">
        <f t="shared" si="7"/>
        <v>0</v>
      </c>
      <c r="H161" s="9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5">
        <f t="shared" si="6"/>
        <v>0</v>
      </c>
      <c r="G162" s="75">
        <f t="shared" si="7"/>
        <v>0</v>
      </c>
      <c r="H162" s="9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F163" s="5">
        <f t="shared" si="6"/>
        <v>0</v>
      </c>
      <c r="G163" s="75" t="e">
        <f t="shared" si="7"/>
        <v>#DIV/0!</v>
      </c>
      <c r="H163" s="9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5" t="e">
        <f t="shared" si="6"/>
        <v>#VALUE!</v>
      </c>
      <c r="G164" s="75">
        <f t="shared" si="7"/>
        <v>0</v>
      </c>
      <c r="H164" s="9" t="e">
        <f t="shared" si="8"/>
        <v>#VALUE!</v>
      </c>
    </row>
    <row r="165" spans="1:8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22">
        <v>101000</v>
      </c>
      <c r="F165" s="7">
        <f t="shared" si="6"/>
        <v>43.913043478260867</v>
      </c>
      <c r="G165" s="74" t="e">
        <f t="shared" si="7"/>
        <v>#VALUE!</v>
      </c>
      <c r="H165" s="12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3737</v>
      </c>
      <c r="F166" s="7">
        <f t="shared" si="6"/>
        <v>16.318777292576421</v>
      </c>
      <c r="G166" s="74">
        <f t="shared" si="7"/>
        <v>17.06392694063927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5">
        <f t="shared" si="6"/>
        <v>0</v>
      </c>
      <c r="G167" s="75">
        <f t="shared" si="7"/>
        <v>0</v>
      </c>
      <c r="H167" s="9">
        <f t="shared" si="8"/>
        <v>0</v>
      </c>
    </row>
    <row r="168" spans="1:8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1000</v>
      </c>
      <c r="F168" s="7" t="e">
        <f t="shared" si="6"/>
        <v>#VALUE!</v>
      </c>
      <c r="G168" s="74">
        <f t="shared" si="7"/>
        <v>6.666666666666667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5" t="e">
        <f t="shared" si="6"/>
        <v>#VALUE!</v>
      </c>
      <c r="G169" s="75">
        <f t="shared" si="7"/>
        <v>0</v>
      </c>
      <c r="H169" s="9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5" t="e">
        <f t="shared" si="6"/>
        <v>#VALUE!</v>
      </c>
      <c r="G170" s="75" t="e">
        <f t="shared" si="7"/>
        <v>#VALUE!</v>
      </c>
      <c r="H170" s="9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5" t="e">
        <f t="shared" si="6"/>
        <v>#VALUE!</v>
      </c>
      <c r="G171" s="75" t="e">
        <f t="shared" si="7"/>
        <v>#VALUE!</v>
      </c>
      <c r="H171" s="9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5" t="e">
        <f t="shared" si="6"/>
        <v>#VALUE!</v>
      </c>
      <c r="G172" s="75" t="e">
        <f t="shared" si="7"/>
        <v>#VALUE!</v>
      </c>
      <c r="H172" s="9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5" t="e">
        <f t="shared" si="6"/>
        <v>#VALUE!</v>
      </c>
      <c r="G173" s="75" t="e">
        <f t="shared" si="7"/>
        <v>#VALUE!</v>
      </c>
      <c r="H173" s="9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5" t="e">
        <f t="shared" si="6"/>
        <v>#VALUE!</v>
      </c>
      <c r="G174" s="75" t="e">
        <f t="shared" si="7"/>
        <v>#VALUE!</v>
      </c>
      <c r="H174" s="9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5" t="e">
        <f t="shared" si="6"/>
        <v>#VALUE!</v>
      </c>
      <c r="G175" s="75">
        <f t="shared" si="7"/>
        <v>0</v>
      </c>
      <c r="H175" s="9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5" t="e">
        <f t="shared" si="6"/>
        <v>#VALUE!</v>
      </c>
      <c r="G176" s="75">
        <f t="shared" si="7"/>
        <v>0</v>
      </c>
      <c r="H176" s="9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5" t="e">
        <f t="shared" si="6"/>
        <v>#VALUE!</v>
      </c>
      <c r="G177" s="75" t="e">
        <f t="shared" si="7"/>
        <v>#VALUE!</v>
      </c>
      <c r="H177" s="9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5" t="e">
        <f t="shared" si="6"/>
        <v>#VALUE!</v>
      </c>
      <c r="G178" s="75" t="e">
        <f t="shared" si="7"/>
        <v>#VALUE!</v>
      </c>
      <c r="H178" s="9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5" t="e">
        <f t="shared" si="6"/>
        <v>#VALUE!</v>
      </c>
      <c r="G179" s="75">
        <f t="shared" si="7"/>
        <v>0</v>
      </c>
      <c r="H179" s="9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5" t="e">
        <f t="shared" si="6"/>
        <v>#VALUE!</v>
      </c>
      <c r="G180" s="75">
        <f t="shared" si="7"/>
        <v>0</v>
      </c>
      <c r="H180" s="9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5" t="e">
        <f t="shared" si="6"/>
        <v>#VALUE!</v>
      </c>
      <c r="G181" s="75">
        <f t="shared" si="7"/>
        <v>0</v>
      </c>
      <c r="H181" s="9" t="e">
        <f t="shared" si="8"/>
        <v>#VALUE!</v>
      </c>
    </row>
  </sheetData>
  <autoFilter ref="A9:H181" xr:uid="{8FB5E5C6-4CBD-465A-86B6-71AD77822812}">
    <filterColumn colId="4">
      <customFilters>
        <customFilter operator="notEqual" val=" "/>
      </customFilters>
    </filterColumn>
  </autoFilter>
  <mergeCells count="10">
    <mergeCell ref="F4:H4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99CD-A04F-4701-B8B2-FEB33F53FA23}">
  <sheetPr codeName="Hoja6" filterMode="1"/>
  <dimension ref="A1:K224"/>
  <sheetViews>
    <sheetView topLeftCell="A4" workbookViewId="0">
      <selection activeCell="E225" sqref="E225"/>
    </sheetView>
  </sheetViews>
  <sheetFormatPr baseColWidth="10" defaultColWidth="11.42578125" defaultRowHeight="18.75" x14ac:dyDescent="0.25"/>
  <cols>
    <col min="1" max="1" width="22.85546875" style="21" customWidth="1"/>
    <col min="2" max="2" width="15.42578125" style="7" customWidth="1"/>
    <col min="3" max="3" width="14.140625" style="24" customWidth="1"/>
    <col min="4" max="4" width="16" style="12" customWidth="1"/>
    <col min="5" max="5" width="23.42578125" style="22" customWidth="1"/>
    <col min="6" max="6" width="17.140625" style="22" customWidth="1"/>
    <col min="7" max="7" width="14.28515625" style="5" customWidth="1"/>
    <col min="8" max="8" width="15.28515625" style="14" customWidth="1"/>
    <col min="9" max="9" width="14.85546875" style="9" customWidth="1"/>
    <col min="10" max="10" width="13" customWidth="1"/>
    <col min="11" max="11" width="9.5703125" bestFit="1" customWidth="1"/>
    <col min="12" max="12" width="13.7109375" bestFit="1" customWidth="1"/>
    <col min="13" max="13" width="20.42578125" bestFit="1" customWidth="1"/>
    <col min="14" max="14" width="20.5703125" bestFit="1" customWidth="1"/>
    <col min="15" max="15" width="23.42578125" customWidth="1"/>
  </cols>
  <sheetData>
    <row r="1" spans="1:11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>
        <v>1</v>
      </c>
      <c r="K1">
        <v>2</v>
      </c>
    </row>
    <row r="2" spans="1:11" ht="30.75" customHeight="1" x14ac:dyDescent="0.25">
      <c r="A2" s="188" t="s">
        <v>1</v>
      </c>
      <c r="B2" s="190" t="s">
        <v>2</v>
      </c>
      <c r="C2" s="190" t="s">
        <v>3</v>
      </c>
      <c r="D2" s="194" t="s">
        <v>4</v>
      </c>
      <c r="E2" s="192" t="s">
        <v>5</v>
      </c>
      <c r="F2" s="78"/>
      <c r="G2" s="175" t="s">
        <v>6</v>
      </c>
      <c r="H2" s="176"/>
      <c r="I2" s="177"/>
      <c r="J2">
        <v>534.5</v>
      </c>
      <c r="K2">
        <v>552.5</v>
      </c>
    </row>
    <row r="3" spans="1:11" ht="31.5" customHeight="1" x14ac:dyDescent="0.25">
      <c r="A3" s="189"/>
      <c r="B3" s="191"/>
      <c r="C3" s="191"/>
      <c r="D3" s="195"/>
      <c r="E3" s="193"/>
      <c r="F3" s="79"/>
      <c r="G3" s="178"/>
      <c r="H3" s="179"/>
      <c r="I3" s="180"/>
      <c r="J3">
        <v>325.5</v>
      </c>
      <c r="K3">
        <v>337.5</v>
      </c>
    </row>
    <row r="4" spans="1:11" ht="21" x14ac:dyDescent="0.35">
      <c r="A4" s="43">
        <v>1</v>
      </c>
      <c r="B4" s="1" t="s">
        <v>194</v>
      </c>
      <c r="C4" s="1" t="s">
        <v>7</v>
      </c>
      <c r="D4" s="44">
        <v>5</v>
      </c>
      <c r="E4" s="48">
        <f>B4*C4*D4</f>
        <v>552.5</v>
      </c>
      <c r="F4" s="80"/>
      <c r="G4" s="184">
        <f>SUBTOTAL(9,I24,H46,H59,H61,H89,H93,G95,H97,I109,I130:I144,H149,H168)</f>
        <v>882.77374562392492</v>
      </c>
      <c r="H4" s="185"/>
      <c r="I4" s="186"/>
      <c r="J4">
        <f>SUBTOTAL(9,J2:J3)</f>
        <v>860</v>
      </c>
      <c r="K4">
        <f>SUBTOTAL(9,K2:K3)</f>
        <v>890</v>
      </c>
    </row>
    <row r="5" spans="1:11" ht="21" x14ac:dyDescent="0.35">
      <c r="A5" s="45">
        <v>2</v>
      </c>
      <c r="B5" s="46">
        <v>9</v>
      </c>
      <c r="C5" s="46">
        <v>7.5</v>
      </c>
      <c r="D5" s="47">
        <v>5</v>
      </c>
      <c r="E5" s="49">
        <f>B5*C5*D5</f>
        <v>337.5</v>
      </c>
      <c r="F5" s="54"/>
      <c r="G5"/>
      <c r="H5"/>
      <c r="I5"/>
    </row>
    <row r="6" spans="1:11" ht="21" x14ac:dyDescent="0.35">
      <c r="B6" s="32"/>
      <c r="C6" s="2"/>
      <c r="D6" s="3"/>
      <c r="E6" s="50">
        <f>SUM(E4:E5)</f>
        <v>890</v>
      </c>
      <c r="F6" s="54"/>
      <c r="G6" s="39"/>
      <c r="H6" s="51">
        <f>G4-E6</f>
        <v>-7.2262543760750759</v>
      </c>
      <c r="I6" s="52" t="s">
        <v>9</v>
      </c>
    </row>
    <row r="7" spans="1:11" ht="21" x14ac:dyDescent="0.35">
      <c r="B7" s="32"/>
      <c r="C7" s="2"/>
      <c r="D7" s="3"/>
      <c r="E7" s="54"/>
      <c r="F7" s="54"/>
      <c r="G7" s="39"/>
      <c r="H7" s="55"/>
      <c r="I7" s="56"/>
    </row>
    <row r="8" spans="1:11" ht="29.25" customHeight="1" x14ac:dyDescent="0.35">
      <c r="A8" s="53" t="s">
        <v>10</v>
      </c>
      <c r="B8" s="168" t="s">
        <v>11</v>
      </c>
      <c r="C8" s="168"/>
      <c r="D8" s="168"/>
      <c r="E8" s="57" t="s">
        <v>12</v>
      </c>
      <c r="F8" s="57" t="s">
        <v>212</v>
      </c>
      <c r="G8" s="187" t="s">
        <v>13</v>
      </c>
      <c r="H8" s="187"/>
      <c r="I8" s="187"/>
    </row>
    <row r="9" spans="1:11" s="17" customFormat="1" ht="25.5" customHeight="1" x14ac:dyDescent="0.3">
      <c r="A9" s="42"/>
      <c r="B9" s="18" t="s">
        <v>14</v>
      </c>
      <c r="C9" s="19" t="s">
        <v>15</v>
      </c>
      <c r="D9" s="20" t="s">
        <v>16</v>
      </c>
      <c r="E9" s="22"/>
      <c r="F9" s="22"/>
      <c r="G9" s="18" t="s">
        <v>14</v>
      </c>
      <c r="H9" s="19" t="s">
        <v>15</v>
      </c>
      <c r="I9" s="20" t="s">
        <v>16</v>
      </c>
    </row>
    <row r="10" spans="1:11" hidden="1" x14ac:dyDescent="0.25">
      <c r="A10" s="25" t="s">
        <v>17</v>
      </c>
      <c r="B10" s="6" t="s">
        <v>18</v>
      </c>
      <c r="C10" s="15">
        <v>230</v>
      </c>
      <c r="D10" s="10" t="s">
        <v>18</v>
      </c>
      <c r="G10" s="5" t="e">
        <f t="shared" ref="G10:G73" si="0">E10/B10</f>
        <v>#VALUE!</v>
      </c>
      <c r="H10" s="14">
        <f t="shared" ref="H10:H41" si="1">E10/C10</f>
        <v>0</v>
      </c>
      <c r="I10" s="9" t="e">
        <f t="shared" ref="I10:I73" si="2">E10/D10</f>
        <v>#VALUE!</v>
      </c>
    </row>
    <row r="11" spans="1:11" hidden="1" x14ac:dyDescent="0.25">
      <c r="A11" s="25" t="s">
        <v>19</v>
      </c>
      <c r="B11" s="6" t="s">
        <v>18</v>
      </c>
      <c r="C11" s="15">
        <v>136</v>
      </c>
      <c r="D11" s="10" t="s">
        <v>18</v>
      </c>
      <c r="G11" s="5" t="e">
        <f t="shared" si="0"/>
        <v>#VALUE!</v>
      </c>
      <c r="H11" s="14">
        <f t="shared" si="1"/>
        <v>0</v>
      </c>
      <c r="I11" s="9" t="e">
        <f t="shared" si="2"/>
        <v>#VALUE!</v>
      </c>
    </row>
    <row r="12" spans="1:11" hidden="1" x14ac:dyDescent="0.25">
      <c r="A12" s="25" t="s">
        <v>20</v>
      </c>
      <c r="B12" s="6"/>
      <c r="C12" s="15">
        <v>184</v>
      </c>
      <c r="D12" s="10"/>
      <c r="G12" s="5" t="e">
        <f t="shared" si="0"/>
        <v>#DIV/0!</v>
      </c>
      <c r="H12" s="14">
        <f t="shared" si="1"/>
        <v>0</v>
      </c>
      <c r="I12" s="9" t="e">
        <f t="shared" si="2"/>
        <v>#DIV/0!</v>
      </c>
    </row>
    <row r="13" spans="1:11" hidden="1" x14ac:dyDescent="0.25">
      <c r="A13" s="25" t="s">
        <v>21</v>
      </c>
      <c r="B13" s="6" t="s">
        <v>18</v>
      </c>
      <c r="C13" s="15">
        <v>144</v>
      </c>
      <c r="D13" s="10" t="s">
        <v>18</v>
      </c>
      <c r="G13" s="5" t="e">
        <f t="shared" si="0"/>
        <v>#VALUE!</v>
      </c>
      <c r="H13" s="14">
        <f t="shared" si="1"/>
        <v>0</v>
      </c>
      <c r="I13" s="9" t="e">
        <f t="shared" si="2"/>
        <v>#VALUE!</v>
      </c>
    </row>
    <row r="14" spans="1:11" hidden="1" x14ac:dyDescent="0.25">
      <c r="A14" s="25" t="s">
        <v>22</v>
      </c>
      <c r="B14" s="6">
        <v>112</v>
      </c>
      <c r="C14" s="15">
        <v>115</v>
      </c>
      <c r="D14" s="11"/>
      <c r="G14" s="5">
        <f t="shared" si="0"/>
        <v>0</v>
      </c>
      <c r="H14" s="14">
        <f t="shared" si="1"/>
        <v>0</v>
      </c>
      <c r="I14" s="9" t="e">
        <f t="shared" si="2"/>
        <v>#DIV/0!</v>
      </c>
    </row>
    <row r="15" spans="1:11" hidden="1" x14ac:dyDescent="0.25">
      <c r="A15" s="25" t="s">
        <v>23</v>
      </c>
      <c r="B15" s="6">
        <v>144</v>
      </c>
      <c r="C15" s="15">
        <v>144</v>
      </c>
      <c r="D15" s="10" t="s">
        <v>24</v>
      </c>
      <c r="G15" s="5">
        <f t="shared" si="0"/>
        <v>0</v>
      </c>
      <c r="H15" s="14">
        <f t="shared" si="1"/>
        <v>0</v>
      </c>
      <c r="I15" s="9" t="e">
        <f t="shared" si="2"/>
        <v>#VALUE!</v>
      </c>
    </row>
    <row r="16" spans="1:11" hidden="1" x14ac:dyDescent="0.25">
      <c r="A16" s="25" t="s">
        <v>25</v>
      </c>
      <c r="B16" s="7" t="s">
        <v>26</v>
      </c>
      <c r="C16" s="15" t="s">
        <v>26</v>
      </c>
      <c r="D16" s="10" t="s">
        <v>26</v>
      </c>
      <c r="G16" s="5" t="e">
        <f t="shared" si="0"/>
        <v>#VALUE!</v>
      </c>
      <c r="H16" s="14" t="e">
        <f t="shared" si="1"/>
        <v>#VALUE!</v>
      </c>
      <c r="I16" s="9" t="e">
        <f t="shared" si="2"/>
        <v>#VALUE!</v>
      </c>
    </row>
    <row r="17" spans="1:9" hidden="1" x14ac:dyDescent="0.25">
      <c r="A17" s="25" t="s">
        <v>27</v>
      </c>
      <c r="B17" s="6"/>
      <c r="C17" s="15" t="s">
        <v>24</v>
      </c>
      <c r="D17" s="12">
        <v>117</v>
      </c>
      <c r="G17" s="5" t="e">
        <f t="shared" si="0"/>
        <v>#DIV/0!</v>
      </c>
      <c r="H17" s="14" t="e">
        <f t="shared" si="1"/>
        <v>#VALUE!</v>
      </c>
      <c r="I17" s="9">
        <f t="shared" si="2"/>
        <v>0</v>
      </c>
    </row>
    <row r="18" spans="1:9" hidden="1" x14ac:dyDescent="0.25">
      <c r="A18" s="25" t="s">
        <v>28</v>
      </c>
      <c r="B18" s="6" t="s">
        <v>24</v>
      </c>
      <c r="C18" s="15" t="s">
        <v>24</v>
      </c>
      <c r="D18" s="10">
        <v>121</v>
      </c>
      <c r="G18" s="5" t="e">
        <f t="shared" si="0"/>
        <v>#VALUE!</v>
      </c>
      <c r="H18" s="14" t="e">
        <f t="shared" si="1"/>
        <v>#VALUE!</v>
      </c>
      <c r="I18" s="9">
        <f t="shared" si="2"/>
        <v>0</v>
      </c>
    </row>
    <row r="19" spans="1:9" hidden="1" x14ac:dyDescent="0.25">
      <c r="A19" s="25" t="s">
        <v>29</v>
      </c>
      <c r="B19" s="6" t="s">
        <v>24</v>
      </c>
      <c r="C19" s="15" t="s">
        <v>24</v>
      </c>
      <c r="D19" s="10">
        <v>116</v>
      </c>
      <c r="G19" s="5" t="e">
        <f t="shared" si="0"/>
        <v>#VALUE!</v>
      </c>
      <c r="H19" s="14" t="e">
        <f t="shared" si="1"/>
        <v>#VALUE!</v>
      </c>
      <c r="I19" s="9">
        <f t="shared" si="2"/>
        <v>0</v>
      </c>
    </row>
    <row r="20" spans="1:9" hidden="1" x14ac:dyDescent="0.25">
      <c r="A20" s="25" t="s">
        <v>30</v>
      </c>
      <c r="B20" s="6" t="s">
        <v>24</v>
      </c>
      <c r="C20" s="15" t="s">
        <v>24</v>
      </c>
      <c r="D20" s="10">
        <v>113</v>
      </c>
      <c r="G20" s="5" t="e">
        <f t="shared" si="0"/>
        <v>#VALUE!</v>
      </c>
      <c r="H20" s="14" t="e">
        <f t="shared" si="1"/>
        <v>#VALUE!</v>
      </c>
      <c r="I20" s="9">
        <f t="shared" si="2"/>
        <v>0</v>
      </c>
    </row>
    <row r="21" spans="1:9" hidden="1" x14ac:dyDescent="0.25">
      <c r="A21" s="25" t="s">
        <v>31</v>
      </c>
      <c r="B21" s="6" t="s">
        <v>24</v>
      </c>
      <c r="C21" s="15" t="s">
        <v>24</v>
      </c>
      <c r="D21" s="10">
        <v>124</v>
      </c>
      <c r="G21" s="5" t="e">
        <f t="shared" si="0"/>
        <v>#VALUE!</v>
      </c>
      <c r="H21" s="14" t="e">
        <f t="shared" si="1"/>
        <v>#VALUE!</v>
      </c>
      <c r="I21" s="9">
        <f t="shared" si="2"/>
        <v>0</v>
      </c>
    </row>
    <row r="22" spans="1:9" hidden="1" x14ac:dyDescent="0.25">
      <c r="A22" s="25" t="s">
        <v>32</v>
      </c>
      <c r="B22" s="6" t="s">
        <v>24</v>
      </c>
      <c r="C22" s="15" t="s">
        <v>24</v>
      </c>
      <c r="D22" s="10">
        <v>123</v>
      </c>
      <c r="G22" s="5" t="e">
        <f t="shared" si="0"/>
        <v>#VALUE!</v>
      </c>
      <c r="H22" s="14" t="e">
        <f t="shared" si="1"/>
        <v>#VALUE!</v>
      </c>
      <c r="I22" s="9">
        <f t="shared" si="2"/>
        <v>0</v>
      </c>
    </row>
    <row r="23" spans="1:9" hidden="1" x14ac:dyDescent="0.25">
      <c r="A23" s="25" t="s">
        <v>33</v>
      </c>
      <c r="B23" s="6" t="s">
        <v>24</v>
      </c>
      <c r="C23" s="15" t="s">
        <v>24</v>
      </c>
      <c r="D23" s="10">
        <v>127</v>
      </c>
      <c r="G23" s="5" t="e">
        <f t="shared" si="0"/>
        <v>#VALUE!</v>
      </c>
      <c r="H23" s="14" t="e">
        <f t="shared" si="1"/>
        <v>#VALUE!</v>
      </c>
      <c r="I23" s="9">
        <f t="shared" si="2"/>
        <v>0</v>
      </c>
    </row>
    <row r="24" spans="1:9" x14ac:dyDescent="0.25">
      <c r="A24" s="25" t="s">
        <v>34</v>
      </c>
      <c r="B24" s="6" t="s">
        <v>24</v>
      </c>
      <c r="C24" s="15" t="s">
        <v>24</v>
      </c>
      <c r="D24" s="10">
        <v>113</v>
      </c>
      <c r="E24" s="22">
        <v>10000</v>
      </c>
      <c r="F24" s="22">
        <v>10000</v>
      </c>
      <c r="G24" s="5" t="e">
        <f t="shared" si="0"/>
        <v>#VALUE!</v>
      </c>
      <c r="H24" s="14" t="e">
        <f t="shared" si="1"/>
        <v>#VALUE!</v>
      </c>
      <c r="I24" s="9">
        <f t="shared" si="2"/>
        <v>88.495575221238937</v>
      </c>
    </row>
    <row r="25" spans="1:9" hidden="1" x14ac:dyDescent="0.25">
      <c r="A25" s="25" t="s">
        <v>35</v>
      </c>
      <c r="B25" s="6" t="s">
        <v>24</v>
      </c>
      <c r="C25" s="15" t="s">
        <v>24</v>
      </c>
      <c r="D25" s="10">
        <v>93</v>
      </c>
      <c r="G25" s="5" t="e">
        <f t="shared" si="0"/>
        <v>#VALUE!</v>
      </c>
      <c r="H25" s="14" t="e">
        <f t="shared" si="1"/>
        <v>#VALUE!</v>
      </c>
      <c r="I25" s="9">
        <f t="shared" si="2"/>
        <v>0</v>
      </c>
    </row>
    <row r="26" spans="1:9" hidden="1" x14ac:dyDescent="0.25">
      <c r="A26" s="25" t="s">
        <v>36</v>
      </c>
      <c r="B26" s="6" t="s">
        <v>24</v>
      </c>
      <c r="C26" s="15" t="s">
        <v>26</v>
      </c>
      <c r="D26" s="10" t="s">
        <v>26</v>
      </c>
      <c r="G26" s="5" t="e">
        <f t="shared" si="0"/>
        <v>#VALUE!</v>
      </c>
      <c r="H26" s="14" t="e">
        <f t="shared" si="1"/>
        <v>#VALUE!</v>
      </c>
      <c r="I26" s="9" t="e">
        <f t="shared" si="2"/>
        <v>#VALUE!</v>
      </c>
    </row>
    <row r="27" spans="1:9" hidden="1" x14ac:dyDescent="0.25">
      <c r="A27" s="25" t="s">
        <v>37</v>
      </c>
      <c r="B27" s="6" t="s">
        <v>24</v>
      </c>
      <c r="C27" s="15">
        <v>272</v>
      </c>
      <c r="D27" s="10" t="s">
        <v>26</v>
      </c>
      <c r="G27" s="5" t="e">
        <f t="shared" si="0"/>
        <v>#VALUE!</v>
      </c>
      <c r="H27" s="14">
        <f t="shared" si="1"/>
        <v>0</v>
      </c>
      <c r="I27" s="9" t="e">
        <f t="shared" si="2"/>
        <v>#VALUE!</v>
      </c>
    </row>
    <row r="28" spans="1:9" hidden="1" x14ac:dyDescent="0.25">
      <c r="A28" s="25" t="s">
        <v>38</v>
      </c>
      <c r="B28" s="6">
        <v>215</v>
      </c>
      <c r="C28" s="15">
        <v>215</v>
      </c>
      <c r="D28" s="10">
        <v>189</v>
      </c>
      <c r="E28" s="23"/>
      <c r="F28" s="23"/>
      <c r="G28" s="5">
        <f t="shared" si="0"/>
        <v>0</v>
      </c>
      <c r="H28" s="14">
        <f t="shared" si="1"/>
        <v>0</v>
      </c>
      <c r="I28" s="9">
        <f t="shared" si="2"/>
        <v>0</v>
      </c>
    </row>
    <row r="29" spans="1:9" hidden="1" x14ac:dyDescent="0.25">
      <c r="A29" s="25" t="s">
        <v>39</v>
      </c>
      <c r="B29" s="6" t="s">
        <v>24</v>
      </c>
      <c r="C29" s="15">
        <v>324</v>
      </c>
      <c r="D29" s="10" t="s">
        <v>24</v>
      </c>
      <c r="G29" s="5" t="e">
        <f t="shared" si="0"/>
        <v>#VALUE!</v>
      </c>
      <c r="H29" s="14">
        <f t="shared" si="1"/>
        <v>0</v>
      </c>
      <c r="I29" s="9" t="e">
        <f t="shared" si="2"/>
        <v>#VALUE!</v>
      </c>
    </row>
    <row r="30" spans="1:9" hidden="1" x14ac:dyDescent="0.25">
      <c r="A30" s="25" t="s">
        <v>40</v>
      </c>
      <c r="B30" s="6">
        <v>307</v>
      </c>
      <c r="C30" s="15">
        <v>269</v>
      </c>
      <c r="D30" s="10" t="s">
        <v>24</v>
      </c>
      <c r="G30" s="5">
        <f t="shared" si="0"/>
        <v>0</v>
      </c>
      <c r="H30" s="14">
        <f t="shared" si="1"/>
        <v>0</v>
      </c>
      <c r="I30" s="9" t="e">
        <f t="shared" si="2"/>
        <v>#VALUE!</v>
      </c>
    </row>
    <row r="31" spans="1:9" hidden="1" x14ac:dyDescent="0.25">
      <c r="A31" s="25" t="s">
        <v>41</v>
      </c>
      <c r="B31" s="6">
        <v>226</v>
      </c>
      <c r="C31" s="15">
        <v>214</v>
      </c>
      <c r="D31" s="10">
        <v>173</v>
      </c>
      <c r="G31" s="5">
        <f t="shared" si="0"/>
        <v>0</v>
      </c>
      <c r="H31" s="14">
        <f t="shared" si="1"/>
        <v>0</v>
      </c>
      <c r="I31" s="9">
        <f t="shared" si="2"/>
        <v>0</v>
      </c>
    </row>
    <row r="32" spans="1:9" hidden="1" x14ac:dyDescent="0.25">
      <c r="A32" s="25" t="s">
        <v>42</v>
      </c>
      <c r="B32" s="6">
        <v>295</v>
      </c>
      <c r="C32" s="15">
        <v>329</v>
      </c>
      <c r="D32" s="10" t="s">
        <v>24</v>
      </c>
      <c r="E32" s="31"/>
      <c r="F32" s="31"/>
      <c r="G32" s="5">
        <f t="shared" si="0"/>
        <v>0</v>
      </c>
      <c r="H32" s="14">
        <f t="shared" si="1"/>
        <v>0</v>
      </c>
      <c r="I32" s="9" t="e">
        <f t="shared" si="2"/>
        <v>#VALUE!</v>
      </c>
    </row>
    <row r="33" spans="1:9" hidden="1" x14ac:dyDescent="0.25">
      <c r="A33" s="25" t="s">
        <v>43</v>
      </c>
      <c r="B33" s="6">
        <v>396</v>
      </c>
      <c r="C33" s="15">
        <v>328</v>
      </c>
      <c r="D33" s="10" t="s">
        <v>24</v>
      </c>
      <c r="G33" s="5">
        <f t="shared" si="0"/>
        <v>0</v>
      </c>
      <c r="H33" s="14">
        <f t="shared" si="1"/>
        <v>0</v>
      </c>
      <c r="I33" s="9" t="e">
        <f t="shared" si="2"/>
        <v>#VALUE!</v>
      </c>
    </row>
    <row r="34" spans="1:9" hidden="1" x14ac:dyDescent="0.25">
      <c r="A34" s="25" t="s">
        <v>44</v>
      </c>
      <c r="B34" s="6" t="s">
        <v>24</v>
      </c>
      <c r="C34" s="15">
        <v>237</v>
      </c>
      <c r="D34" s="10" t="s">
        <v>24</v>
      </c>
      <c r="G34" s="5" t="e">
        <f t="shared" si="0"/>
        <v>#VALUE!</v>
      </c>
      <c r="H34" s="14">
        <f t="shared" si="1"/>
        <v>0</v>
      </c>
      <c r="I34" s="9" t="e">
        <f t="shared" si="2"/>
        <v>#VALUE!</v>
      </c>
    </row>
    <row r="35" spans="1:9" hidden="1" x14ac:dyDescent="0.25">
      <c r="A35" s="25" t="s">
        <v>45</v>
      </c>
      <c r="B35" s="6">
        <v>229</v>
      </c>
      <c r="C35" s="15">
        <v>228</v>
      </c>
      <c r="D35" s="10">
        <v>177</v>
      </c>
      <c r="G35" s="5">
        <f t="shared" si="0"/>
        <v>0</v>
      </c>
      <c r="H35" s="14">
        <f t="shared" si="1"/>
        <v>0</v>
      </c>
      <c r="I35" s="9">
        <f t="shared" si="2"/>
        <v>0</v>
      </c>
    </row>
    <row r="36" spans="1:9" hidden="1" x14ac:dyDescent="0.25">
      <c r="A36" s="25" t="s">
        <v>46</v>
      </c>
      <c r="B36" s="6" t="s">
        <v>24</v>
      </c>
      <c r="C36" s="15">
        <v>300</v>
      </c>
      <c r="D36" s="10" t="s">
        <v>24</v>
      </c>
      <c r="G36" s="5" t="e">
        <f t="shared" si="0"/>
        <v>#VALUE!</v>
      </c>
      <c r="H36" s="14">
        <f t="shared" si="1"/>
        <v>0</v>
      </c>
      <c r="I36" s="9" t="e">
        <f t="shared" si="2"/>
        <v>#VALUE!</v>
      </c>
    </row>
    <row r="37" spans="1:9" hidden="1" x14ac:dyDescent="0.25">
      <c r="A37" s="25" t="s">
        <v>47</v>
      </c>
      <c r="B37" s="6">
        <v>192</v>
      </c>
      <c r="C37" s="15">
        <v>183</v>
      </c>
      <c r="D37" s="10" t="s">
        <v>24</v>
      </c>
      <c r="G37" s="5">
        <f t="shared" si="0"/>
        <v>0</v>
      </c>
      <c r="H37" s="14">
        <f t="shared" si="1"/>
        <v>0</v>
      </c>
      <c r="I37" s="9" t="e">
        <f t="shared" si="2"/>
        <v>#VALUE!</v>
      </c>
    </row>
    <row r="38" spans="1:9" hidden="1" x14ac:dyDescent="0.25">
      <c r="A38" s="25" t="s">
        <v>48</v>
      </c>
      <c r="B38" s="6"/>
      <c r="C38" s="15">
        <v>183</v>
      </c>
      <c r="D38" s="10" t="s">
        <v>24</v>
      </c>
      <c r="G38" s="5" t="e">
        <f t="shared" si="0"/>
        <v>#DIV/0!</v>
      </c>
      <c r="H38" s="14">
        <f t="shared" si="1"/>
        <v>0</v>
      </c>
      <c r="I38" s="9" t="e">
        <f t="shared" si="2"/>
        <v>#VALUE!</v>
      </c>
    </row>
    <row r="39" spans="1:9" hidden="1" x14ac:dyDescent="0.25">
      <c r="A39" s="25" t="s">
        <v>49</v>
      </c>
      <c r="B39" s="6">
        <v>203</v>
      </c>
      <c r="C39" s="15">
        <v>200</v>
      </c>
      <c r="D39" s="10">
        <v>184</v>
      </c>
      <c r="G39" s="5">
        <f t="shared" si="0"/>
        <v>0</v>
      </c>
      <c r="H39" s="14">
        <f t="shared" si="1"/>
        <v>0</v>
      </c>
      <c r="I39" s="9">
        <f t="shared" si="2"/>
        <v>0</v>
      </c>
    </row>
    <row r="40" spans="1:9" hidden="1" x14ac:dyDescent="0.25">
      <c r="A40" s="25" t="s">
        <v>50</v>
      </c>
      <c r="B40" s="6">
        <v>154</v>
      </c>
      <c r="C40" s="15">
        <v>208</v>
      </c>
      <c r="D40" s="10">
        <v>197</v>
      </c>
      <c r="E40" s="36"/>
      <c r="F40" s="36"/>
      <c r="G40" s="5">
        <f t="shared" si="0"/>
        <v>0</v>
      </c>
      <c r="H40" s="14">
        <f t="shared" si="1"/>
        <v>0</v>
      </c>
      <c r="I40" s="9">
        <f t="shared" si="2"/>
        <v>0</v>
      </c>
    </row>
    <row r="41" spans="1:9" hidden="1" x14ac:dyDescent="0.25">
      <c r="A41" s="25" t="s">
        <v>51</v>
      </c>
      <c r="B41" s="6">
        <v>201</v>
      </c>
      <c r="C41" s="15">
        <v>202</v>
      </c>
      <c r="D41" s="10">
        <v>168</v>
      </c>
      <c r="E41" s="36"/>
      <c r="F41" s="36"/>
      <c r="G41" s="5">
        <f t="shared" si="0"/>
        <v>0</v>
      </c>
      <c r="H41" s="14">
        <f t="shared" si="1"/>
        <v>0</v>
      </c>
      <c r="I41" s="9">
        <f t="shared" si="2"/>
        <v>0</v>
      </c>
    </row>
    <row r="42" spans="1:9" hidden="1" x14ac:dyDescent="0.25">
      <c r="A42" s="25" t="s">
        <v>52</v>
      </c>
      <c r="B42" s="6" t="s">
        <v>24</v>
      </c>
      <c r="C42" s="15">
        <v>200</v>
      </c>
      <c r="D42" s="10" t="s">
        <v>24</v>
      </c>
      <c r="G42" s="5" t="e">
        <f t="shared" si="0"/>
        <v>#VALUE!</v>
      </c>
      <c r="H42" s="14">
        <f t="shared" ref="H42:H74" si="3">E42/C42</f>
        <v>0</v>
      </c>
      <c r="I42" s="9" t="e">
        <f t="shared" si="2"/>
        <v>#VALUE!</v>
      </c>
    </row>
    <row r="43" spans="1:9" hidden="1" x14ac:dyDescent="0.25">
      <c r="A43" s="25" t="s">
        <v>53</v>
      </c>
      <c r="B43" s="6" t="s">
        <v>24</v>
      </c>
      <c r="C43" s="15">
        <v>208</v>
      </c>
      <c r="D43" s="10" t="s">
        <v>24</v>
      </c>
      <c r="G43" s="5" t="e">
        <f t="shared" si="0"/>
        <v>#VALUE!</v>
      </c>
      <c r="H43" s="14">
        <f t="shared" si="3"/>
        <v>0</v>
      </c>
      <c r="I43" s="9" t="e">
        <f t="shared" si="2"/>
        <v>#VALUE!</v>
      </c>
    </row>
    <row r="44" spans="1:9" hidden="1" x14ac:dyDescent="0.25">
      <c r="A44" s="25" t="s">
        <v>54</v>
      </c>
      <c r="B44" s="6" t="s">
        <v>24</v>
      </c>
      <c r="C44" s="15">
        <v>203</v>
      </c>
      <c r="D44" s="10">
        <v>187</v>
      </c>
      <c r="G44" s="5" t="e">
        <f t="shared" si="0"/>
        <v>#VALUE!</v>
      </c>
      <c r="H44" s="14">
        <f t="shared" si="3"/>
        <v>0</v>
      </c>
      <c r="I44" s="9">
        <f t="shared" si="2"/>
        <v>0</v>
      </c>
    </row>
    <row r="45" spans="1:9" hidden="1" x14ac:dyDescent="0.25">
      <c r="A45" s="25" t="s">
        <v>55</v>
      </c>
      <c r="B45" s="6">
        <v>188</v>
      </c>
      <c r="C45" s="15">
        <v>181</v>
      </c>
      <c r="D45" s="10" t="s">
        <v>24</v>
      </c>
      <c r="G45" s="5">
        <f t="shared" si="0"/>
        <v>0</v>
      </c>
      <c r="H45" s="14">
        <f t="shared" si="3"/>
        <v>0</v>
      </c>
      <c r="I45" s="9" t="e">
        <f t="shared" si="2"/>
        <v>#VALUE!</v>
      </c>
    </row>
    <row r="46" spans="1:9" x14ac:dyDescent="0.25">
      <c r="A46" s="25" t="s">
        <v>56</v>
      </c>
      <c r="B46" s="6">
        <v>105</v>
      </c>
      <c r="C46" s="15">
        <v>125</v>
      </c>
      <c r="D46" s="10" t="s">
        <v>24</v>
      </c>
      <c r="E46" s="64">
        <v>200</v>
      </c>
      <c r="F46" s="36">
        <v>4000</v>
      </c>
      <c r="G46" s="5">
        <f t="shared" si="0"/>
        <v>1.9047619047619047</v>
      </c>
      <c r="H46" s="14">
        <f t="shared" si="3"/>
        <v>1.6</v>
      </c>
      <c r="I46" s="9" t="e">
        <f t="shared" si="2"/>
        <v>#VALUE!</v>
      </c>
    </row>
    <row r="47" spans="1:9" hidden="1" x14ac:dyDescent="0.25">
      <c r="A47" s="25" t="s">
        <v>57</v>
      </c>
      <c r="B47" s="6" t="s">
        <v>24</v>
      </c>
      <c r="C47" s="15">
        <v>204</v>
      </c>
      <c r="D47" s="10" t="s">
        <v>24</v>
      </c>
      <c r="G47" s="5" t="e">
        <f t="shared" si="0"/>
        <v>#VALUE!</v>
      </c>
      <c r="H47" s="14">
        <f t="shared" si="3"/>
        <v>0</v>
      </c>
      <c r="I47" s="9" t="e">
        <f t="shared" si="2"/>
        <v>#VALUE!</v>
      </c>
    </row>
    <row r="48" spans="1:9" hidden="1" x14ac:dyDescent="0.25">
      <c r="A48" s="25" t="s">
        <v>58</v>
      </c>
      <c r="B48" s="6" t="s">
        <v>24</v>
      </c>
      <c r="C48" s="15">
        <v>208</v>
      </c>
      <c r="D48" s="10" t="s">
        <v>24</v>
      </c>
      <c r="G48" s="5" t="e">
        <f t="shared" si="0"/>
        <v>#VALUE!</v>
      </c>
      <c r="H48" s="14">
        <f t="shared" si="3"/>
        <v>0</v>
      </c>
      <c r="I48" s="9" t="e">
        <f t="shared" si="2"/>
        <v>#VALUE!</v>
      </c>
    </row>
    <row r="49" spans="1:9" hidden="1" x14ac:dyDescent="0.25">
      <c r="A49" s="25" t="s">
        <v>59</v>
      </c>
      <c r="B49" s="6" t="s">
        <v>24</v>
      </c>
      <c r="C49" s="15">
        <v>228</v>
      </c>
      <c r="D49" s="10" t="s">
        <v>24</v>
      </c>
      <c r="G49" s="5" t="e">
        <f t="shared" si="0"/>
        <v>#VALUE!</v>
      </c>
      <c r="H49" s="14">
        <f t="shared" si="3"/>
        <v>0</v>
      </c>
      <c r="I49" s="9" t="e">
        <f t="shared" si="2"/>
        <v>#VALUE!</v>
      </c>
    </row>
    <row r="50" spans="1:9" hidden="1" x14ac:dyDescent="0.25">
      <c r="A50" s="25" t="s">
        <v>60</v>
      </c>
      <c r="B50" s="6">
        <v>186</v>
      </c>
      <c r="C50" s="15">
        <v>204</v>
      </c>
      <c r="D50" s="10" t="s">
        <v>24</v>
      </c>
      <c r="G50" s="5">
        <f t="shared" si="0"/>
        <v>0</v>
      </c>
      <c r="H50" s="14">
        <f t="shared" si="3"/>
        <v>0</v>
      </c>
      <c r="I50" s="9" t="e">
        <f t="shared" si="2"/>
        <v>#VALUE!</v>
      </c>
    </row>
    <row r="51" spans="1:9" hidden="1" x14ac:dyDescent="0.25">
      <c r="A51" s="25" t="s">
        <v>61</v>
      </c>
      <c r="B51" s="6" t="s">
        <v>24</v>
      </c>
      <c r="C51" s="15">
        <v>142</v>
      </c>
      <c r="D51" s="10" t="s">
        <v>24</v>
      </c>
      <c r="G51" s="5" t="e">
        <f t="shared" si="0"/>
        <v>#VALUE!</v>
      </c>
      <c r="H51" s="14">
        <f t="shared" si="3"/>
        <v>0</v>
      </c>
      <c r="I51" s="9" t="e">
        <f t="shared" si="2"/>
        <v>#VALUE!</v>
      </c>
    </row>
    <row r="52" spans="1:9" hidden="1" x14ac:dyDescent="0.25">
      <c r="A52" s="25" t="s">
        <v>62</v>
      </c>
      <c r="B52" s="6">
        <v>145</v>
      </c>
      <c r="C52" s="15">
        <v>133</v>
      </c>
      <c r="D52" s="10">
        <v>124</v>
      </c>
      <c r="G52" s="5">
        <f t="shared" si="0"/>
        <v>0</v>
      </c>
      <c r="H52" s="14">
        <f t="shared" si="3"/>
        <v>0</v>
      </c>
      <c r="I52" s="9">
        <f t="shared" si="2"/>
        <v>0</v>
      </c>
    </row>
    <row r="53" spans="1:9" hidden="1" x14ac:dyDescent="0.25">
      <c r="A53" s="25" t="s">
        <v>63</v>
      </c>
      <c r="B53" s="6" t="s">
        <v>24</v>
      </c>
      <c r="C53" s="15" t="s">
        <v>24</v>
      </c>
      <c r="D53" s="10">
        <v>71</v>
      </c>
      <c r="G53" s="5" t="e">
        <f t="shared" si="0"/>
        <v>#VALUE!</v>
      </c>
      <c r="H53" s="14" t="e">
        <f t="shared" si="3"/>
        <v>#VALUE!</v>
      </c>
      <c r="I53" s="9">
        <f t="shared" si="2"/>
        <v>0</v>
      </c>
    </row>
    <row r="54" spans="1:9" hidden="1" x14ac:dyDescent="0.25">
      <c r="A54" s="25" t="s">
        <v>64</v>
      </c>
      <c r="B54" s="6" t="s">
        <v>24</v>
      </c>
      <c r="C54" s="15" t="s">
        <v>24</v>
      </c>
      <c r="D54" s="10">
        <v>136</v>
      </c>
      <c r="G54" s="5" t="e">
        <f t="shared" si="0"/>
        <v>#VALUE!</v>
      </c>
      <c r="H54" s="14" t="e">
        <f t="shared" si="3"/>
        <v>#VALUE!</v>
      </c>
      <c r="I54" s="9">
        <f t="shared" si="2"/>
        <v>0</v>
      </c>
    </row>
    <row r="55" spans="1:9" hidden="1" x14ac:dyDescent="0.25">
      <c r="A55" s="25" t="s">
        <v>65</v>
      </c>
      <c r="B55" s="6" t="s">
        <v>24</v>
      </c>
      <c r="C55" s="15">
        <v>192</v>
      </c>
      <c r="D55" s="10" t="s">
        <v>24</v>
      </c>
      <c r="G55" s="5" t="e">
        <f t="shared" si="0"/>
        <v>#VALUE!</v>
      </c>
      <c r="H55" s="14">
        <f t="shared" si="3"/>
        <v>0</v>
      </c>
      <c r="I55" s="9" t="e">
        <f t="shared" si="2"/>
        <v>#VALUE!</v>
      </c>
    </row>
    <row r="56" spans="1:9" hidden="1" x14ac:dyDescent="0.25">
      <c r="A56" s="25" t="s">
        <v>66</v>
      </c>
      <c r="B56" s="6" t="s">
        <v>24</v>
      </c>
      <c r="C56" s="15">
        <v>208</v>
      </c>
      <c r="D56" s="10" t="s">
        <v>24</v>
      </c>
      <c r="G56" s="5" t="e">
        <f t="shared" si="0"/>
        <v>#VALUE!</v>
      </c>
      <c r="H56" s="14">
        <f t="shared" si="3"/>
        <v>0</v>
      </c>
      <c r="I56" s="9" t="e">
        <f t="shared" si="2"/>
        <v>#VALUE!</v>
      </c>
    </row>
    <row r="57" spans="1:9" hidden="1" x14ac:dyDescent="0.25">
      <c r="A57" s="25" t="s">
        <v>67</v>
      </c>
      <c r="B57" s="6" t="s">
        <v>24</v>
      </c>
      <c r="C57" s="15" t="s">
        <v>24</v>
      </c>
      <c r="D57" s="10">
        <v>108</v>
      </c>
      <c r="G57" s="5" t="e">
        <f t="shared" si="0"/>
        <v>#VALUE!</v>
      </c>
      <c r="H57" s="14" t="e">
        <f t="shared" si="3"/>
        <v>#VALUE!</v>
      </c>
      <c r="I57" s="9">
        <f t="shared" si="2"/>
        <v>0</v>
      </c>
    </row>
    <row r="58" spans="1:9" hidden="1" x14ac:dyDescent="0.25">
      <c r="A58" s="25" t="s">
        <v>68</v>
      </c>
      <c r="B58" s="6" t="s">
        <v>24</v>
      </c>
      <c r="C58" s="15" t="s">
        <v>24</v>
      </c>
      <c r="D58" s="10">
        <v>77</v>
      </c>
      <c r="G58" s="5" t="e">
        <f t="shared" si="0"/>
        <v>#VALUE!</v>
      </c>
      <c r="H58" s="14" t="e">
        <f t="shared" si="3"/>
        <v>#VALUE!</v>
      </c>
      <c r="I58" s="9">
        <f t="shared" si="2"/>
        <v>0</v>
      </c>
    </row>
    <row r="59" spans="1:9" x14ac:dyDescent="0.25">
      <c r="A59" s="25" t="s">
        <v>69</v>
      </c>
      <c r="B59" s="6">
        <v>237</v>
      </c>
      <c r="C59" s="15">
        <v>235</v>
      </c>
      <c r="D59" s="10" t="s">
        <v>24</v>
      </c>
      <c r="E59" s="36">
        <v>30000</v>
      </c>
      <c r="F59" s="36">
        <v>30000</v>
      </c>
      <c r="G59" s="5">
        <f t="shared" si="0"/>
        <v>126.58227848101266</v>
      </c>
      <c r="H59" s="14">
        <f t="shared" si="3"/>
        <v>127.65957446808511</v>
      </c>
      <c r="I59" s="9" t="e">
        <f t="shared" si="2"/>
        <v>#VALUE!</v>
      </c>
    </row>
    <row r="60" spans="1:9" hidden="1" x14ac:dyDescent="0.25">
      <c r="A60" s="25" t="s">
        <v>70</v>
      </c>
      <c r="B60" s="6">
        <v>221</v>
      </c>
      <c r="C60" s="15">
        <v>233</v>
      </c>
      <c r="D60" s="10" t="s">
        <v>24</v>
      </c>
      <c r="G60" s="5">
        <f t="shared" si="0"/>
        <v>0</v>
      </c>
      <c r="H60" s="14">
        <f t="shared" si="3"/>
        <v>0</v>
      </c>
      <c r="I60" s="9" t="e">
        <f t="shared" si="2"/>
        <v>#VALUE!</v>
      </c>
    </row>
    <row r="61" spans="1:9" x14ac:dyDescent="0.25">
      <c r="A61" s="25" t="s">
        <v>71</v>
      </c>
      <c r="B61" s="6" t="s">
        <v>24</v>
      </c>
      <c r="C61" s="15">
        <v>241</v>
      </c>
      <c r="D61" s="10" t="s">
        <v>24</v>
      </c>
      <c r="E61" s="36">
        <v>30000</v>
      </c>
      <c r="F61" s="36">
        <v>35000</v>
      </c>
      <c r="G61" s="5" t="e">
        <f t="shared" si="0"/>
        <v>#VALUE!</v>
      </c>
      <c r="H61" s="14">
        <f t="shared" si="3"/>
        <v>124.48132780082987</v>
      </c>
      <c r="I61" s="9" t="e">
        <f t="shared" si="2"/>
        <v>#VALUE!</v>
      </c>
    </row>
    <row r="62" spans="1:9" hidden="1" x14ac:dyDescent="0.25">
      <c r="A62" s="25" t="s">
        <v>72</v>
      </c>
      <c r="B62" s="6">
        <v>174</v>
      </c>
      <c r="C62" s="15">
        <v>174</v>
      </c>
      <c r="D62" s="10" t="s">
        <v>24</v>
      </c>
      <c r="G62" s="5">
        <f t="shared" si="0"/>
        <v>0</v>
      </c>
      <c r="H62" s="14">
        <f t="shared" si="3"/>
        <v>0</v>
      </c>
      <c r="I62" s="9" t="e">
        <f t="shared" si="2"/>
        <v>#VALUE!</v>
      </c>
    </row>
    <row r="63" spans="1:9" hidden="1" x14ac:dyDescent="0.25">
      <c r="A63" s="25" t="s">
        <v>73</v>
      </c>
      <c r="B63" s="6" t="s">
        <v>24</v>
      </c>
      <c r="C63" s="15">
        <v>245</v>
      </c>
      <c r="D63" s="10" t="s">
        <v>24</v>
      </c>
      <c r="G63" s="5" t="e">
        <f t="shared" si="0"/>
        <v>#VALUE!</v>
      </c>
      <c r="H63" s="14">
        <f t="shared" si="3"/>
        <v>0</v>
      </c>
      <c r="I63" s="9" t="e">
        <f t="shared" si="2"/>
        <v>#VALUE!</v>
      </c>
    </row>
    <row r="64" spans="1:9" hidden="1" x14ac:dyDescent="0.25">
      <c r="A64" s="25" t="s">
        <v>74</v>
      </c>
      <c r="B64" s="6" t="s">
        <v>24</v>
      </c>
      <c r="C64" s="15">
        <v>245</v>
      </c>
      <c r="D64" s="10" t="s">
        <v>24</v>
      </c>
      <c r="G64" s="5" t="e">
        <f t="shared" si="0"/>
        <v>#VALUE!</v>
      </c>
      <c r="H64" s="14">
        <f t="shared" si="3"/>
        <v>0</v>
      </c>
      <c r="I64" s="9" t="e">
        <f t="shared" si="2"/>
        <v>#VALUE!</v>
      </c>
    </row>
    <row r="65" spans="1:9" hidden="1" x14ac:dyDescent="0.25">
      <c r="A65" s="25" t="s">
        <v>75</v>
      </c>
      <c r="B65" s="6" t="s">
        <v>24</v>
      </c>
      <c r="C65" s="15">
        <v>93</v>
      </c>
      <c r="D65" s="10" t="s">
        <v>24</v>
      </c>
      <c r="G65" s="5" t="e">
        <f t="shared" si="0"/>
        <v>#VALUE!</v>
      </c>
      <c r="H65" s="14">
        <f t="shared" si="3"/>
        <v>0</v>
      </c>
      <c r="I65" s="9" t="e">
        <f t="shared" si="2"/>
        <v>#VALUE!</v>
      </c>
    </row>
    <row r="66" spans="1:9" hidden="1" x14ac:dyDescent="0.25">
      <c r="A66" s="25" t="s">
        <v>76</v>
      </c>
      <c r="B66" s="6" t="s">
        <v>24</v>
      </c>
      <c r="C66" s="15">
        <v>228</v>
      </c>
      <c r="D66" s="10" t="s">
        <v>24</v>
      </c>
      <c r="G66" s="5" t="e">
        <f t="shared" si="0"/>
        <v>#VALUE!</v>
      </c>
      <c r="H66" s="14">
        <f t="shared" si="3"/>
        <v>0</v>
      </c>
      <c r="I66" s="9" t="e">
        <f t="shared" si="2"/>
        <v>#VALUE!</v>
      </c>
    </row>
    <row r="67" spans="1:9" hidden="1" x14ac:dyDescent="0.25">
      <c r="A67" s="25" t="s">
        <v>77</v>
      </c>
      <c r="B67" s="6" t="s">
        <v>24</v>
      </c>
      <c r="C67" s="15">
        <v>228</v>
      </c>
      <c r="D67" s="10" t="s">
        <v>24</v>
      </c>
      <c r="G67" s="5" t="e">
        <f t="shared" si="0"/>
        <v>#VALUE!</v>
      </c>
      <c r="H67" s="14">
        <f t="shared" si="3"/>
        <v>0</v>
      </c>
      <c r="I67" s="9" t="e">
        <f t="shared" si="2"/>
        <v>#VALUE!</v>
      </c>
    </row>
    <row r="68" spans="1:9" hidden="1" x14ac:dyDescent="0.25">
      <c r="A68" s="25" t="s">
        <v>77</v>
      </c>
      <c r="B68" s="6"/>
      <c r="C68" s="15">
        <v>149</v>
      </c>
      <c r="D68" s="10"/>
      <c r="G68" s="5" t="e">
        <f t="shared" si="0"/>
        <v>#DIV/0!</v>
      </c>
      <c r="H68" s="14">
        <f t="shared" si="3"/>
        <v>0</v>
      </c>
      <c r="I68" s="9" t="e">
        <f t="shared" si="2"/>
        <v>#DIV/0!</v>
      </c>
    </row>
    <row r="69" spans="1:9" hidden="1" x14ac:dyDescent="0.25">
      <c r="A69" s="25" t="s">
        <v>78</v>
      </c>
      <c r="B69" s="6" t="s">
        <v>24</v>
      </c>
      <c r="C69" s="15">
        <v>166</v>
      </c>
      <c r="D69" s="10" t="s">
        <v>24</v>
      </c>
      <c r="G69" s="5" t="e">
        <f t="shared" si="0"/>
        <v>#VALUE!</v>
      </c>
      <c r="H69" s="14">
        <f t="shared" si="3"/>
        <v>0</v>
      </c>
      <c r="I69" s="9" t="e">
        <f t="shared" si="2"/>
        <v>#VALUE!</v>
      </c>
    </row>
    <row r="70" spans="1:9" hidden="1" x14ac:dyDescent="0.25">
      <c r="A70" s="25" t="s">
        <v>79</v>
      </c>
      <c r="B70" s="6" t="s">
        <v>24</v>
      </c>
      <c r="C70" s="15">
        <v>149</v>
      </c>
      <c r="D70" s="10" t="s">
        <v>24</v>
      </c>
      <c r="G70" s="5" t="e">
        <f t="shared" si="0"/>
        <v>#VALUE!</v>
      </c>
      <c r="H70" s="14">
        <f t="shared" si="3"/>
        <v>0</v>
      </c>
      <c r="I70" s="9" t="e">
        <f t="shared" si="2"/>
        <v>#VALUE!</v>
      </c>
    </row>
    <row r="71" spans="1:9" hidden="1" x14ac:dyDescent="0.25">
      <c r="A71" s="25" t="s">
        <v>80</v>
      </c>
      <c r="B71" s="6" t="s">
        <v>24</v>
      </c>
      <c r="C71" s="15" t="s">
        <v>24</v>
      </c>
      <c r="D71" s="10">
        <v>135</v>
      </c>
      <c r="G71" s="5" t="e">
        <f t="shared" si="0"/>
        <v>#VALUE!</v>
      </c>
      <c r="H71" s="14" t="e">
        <f t="shared" si="3"/>
        <v>#VALUE!</v>
      </c>
      <c r="I71" s="9">
        <f t="shared" si="2"/>
        <v>0</v>
      </c>
    </row>
    <row r="72" spans="1:9" hidden="1" x14ac:dyDescent="0.25">
      <c r="A72" s="25" t="s">
        <v>81</v>
      </c>
      <c r="B72" s="6" t="s">
        <v>24</v>
      </c>
      <c r="C72" s="15"/>
      <c r="D72" s="10" t="s">
        <v>26</v>
      </c>
      <c r="G72" s="5" t="e">
        <f t="shared" si="0"/>
        <v>#VALUE!</v>
      </c>
      <c r="H72" s="14" t="e">
        <f t="shared" si="3"/>
        <v>#DIV/0!</v>
      </c>
      <c r="I72" s="9" t="e">
        <f t="shared" si="2"/>
        <v>#VALUE!</v>
      </c>
    </row>
    <row r="73" spans="1:9" hidden="1" x14ac:dyDescent="0.25">
      <c r="A73" s="25" t="s">
        <v>82</v>
      </c>
      <c r="B73" s="6" t="s">
        <v>24</v>
      </c>
      <c r="C73" s="15" t="s">
        <v>24</v>
      </c>
      <c r="D73" s="10">
        <v>150</v>
      </c>
      <c r="E73" s="31"/>
      <c r="F73" s="31"/>
      <c r="G73" s="5" t="e">
        <f t="shared" si="0"/>
        <v>#VALUE!</v>
      </c>
      <c r="H73" s="14" t="e">
        <f t="shared" si="3"/>
        <v>#VALUE!</v>
      </c>
      <c r="I73" s="9">
        <f t="shared" si="2"/>
        <v>0</v>
      </c>
    </row>
    <row r="74" spans="1:9" hidden="1" x14ac:dyDescent="0.25">
      <c r="A74" s="25" t="s">
        <v>83</v>
      </c>
      <c r="B74" s="6" t="s">
        <v>24</v>
      </c>
      <c r="C74" s="15" t="s">
        <v>24</v>
      </c>
      <c r="D74" s="10">
        <v>125</v>
      </c>
      <c r="G74" s="5" t="e">
        <f t="shared" ref="G74:G137" si="4">E74/B74</f>
        <v>#VALUE!</v>
      </c>
      <c r="H74" s="14" t="e">
        <f t="shared" si="3"/>
        <v>#VALUE!</v>
      </c>
      <c r="I74" s="9">
        <f t="shared" ref="I74:I137" si="5">E74/D74</f>
        <v>0</v>
      </c>
    </row>
    <row r="75" spans="1:9" hidden="1" x14ac:dyDescent="0.25">
      <c r="A75" s="25" t="s">
        <v>84</v>
      </c>
      <c r="B75" s="6" t="s">
        <v>24</v>
      </c>
      <c r="C75" s="15" t="s">
        <v>24</v>
      </c>
      <c r="D75" s="10">
        <v>87</v>
      </c>
      <c r="G75" s="5" t="e">
        <f t="shared" si="4"/>
        <v>#VALUE!</v>
      </c>
      <c r="H75" s="14" t="e">
        <f t="shared" ref="H75:H138" si="6">E75/C75</f>
        <v>#VALUE!</v>
      </c>
      <c r="I75" s="9">
        <f t="shared" si="5"/>
        <v>0</v>
      </c>
    </row>
    <row r="76" spans="1:9" hidden="1" x14ac:dyDescent="0.25">
      <c r="A76" s="25" t="s">
        <v>85</v>
      </c>
      <c r="B76" s="6" t="s">
        <v>24</v>
      </c>
      <c r="C76" s="15" t="s">
        <v>24</v>
      </c>
      <c r="D76" s="10">
        <v>76</v>
      </c>
      <c r="G76" s="5" t="e">
        <f t="shared" si="4"/>
        <v>#VALUE!</v>
      </c>
      <c r="H76" s="14" t="e">
        <f t="shared" si="6"/>
        <v>#VALUE!</v>
      </c>
      <c r="I76" s="9">
        <f t="shared" si="5"/>
        <v>0</v>
      </c>
    </row>
    <row r="77" spans="1:9" hidden="1" x14ac:dyDescent="0.25">
      <c r="A77" s="25" t="s">
        <v>86</v>
      </c>
      <c r="B77" s="6" t="s">
        <v>24</v>
      </c>
      <c r="C77" s="15" t="s">
        <v>24</v>
      </c>
      <c r="D77" s="10">
        <v>161</v>
      </c>
      <c r="G77" s="5" t="e">
        <f t="shared" si="4"/>
        <v>#VALUE!</v>
      </c>
      <c r="H77" s="14" t="e">
        <f t="shared" si="6"/>
        <v>#VALUE!</v>
      </c>
      <c r="I77" s="9">
        <f t="shared" si="5"/>
        <v>0</v>
      </c>
    </row>
    <row r="78" spans="1:9" hidden="1" x14ac:dyDescent="0.25">
      <c r="A78" s="25" t="s">
        <v>87</v>
      </c>
      <c r="B78" s="6" t="s">
        <v>24</v>
      </c>
      <c r="C78" s="15" t="s">
        <v>24</v>
      </c>
      <c r="D78" s="10">
        <v>135</v>
      </c>
      <c r="G78" s="5" t="e">
        <f t="shared" si="4"/>
        <v>#VALUE!</v>
      </c>
      <c r="H78" s="14" t="e">
        <f t="shared" si="6"/>
        <v>#VALUE!</v>
      </c>
      <c r="I78" s="9">
        <f t="shared" si="5"/>
        <v>0</v>
      </c>
    </row>
    <row r="79" spans="1:9" hidden="1" x14ac:dyDescent="0.25">
      <c r="A79" s="25" t="s">
        <v>88</v>
      </c>
      <c r="B79" s="6" t="s">
        <v>24</v>
      </c>
      <c r="C79" s="15">
        <v>125</v>
      </c>
      <c r="D79" s="10">
        <v>130</v>
      </c>
      <c r="G79" s="5" t="e">
        <f t="shared" si="4"/>
        <v>#VALUE!</v>
      </c>
      <c r="H79" s="14">
        <f t="shared" si="6"/>
        <v>0</v>
      </c>
      <c r="I79" s="9">
        <f t="shared" si="5"/>
        <v>0</v>
      </c>
    </row>
    <row r="80" spans="1:9" hidden="1" x14ac:dyDescent="0.25">
      <c r="A80" s="25" t="s">
        <v>89</v>
      </c>
      <c r="B80" s="6" t="s">
        <v>24</v>
      </c>
      <c r="C80" s="15" t="s">
        <v>24</v>
      </c>
      <c r="D80" s="10">
        <v>128</v>
      </c>
      <c r="G80" s="5" t="e">
        <f t="shared" si="4"/>
        <v>#VALUE!</v>
      </c>
      <c r="H80" s="14" t="e">
        <f t="shared" si="6"/>
        <v>#VALUE!</v>
      </c>
      <c r="I80" s="9">
        <f t="shared" si="5"/>
        <v>0</v>
      </c>
    </row>
    <row r="81" spans="1:9" hidden="1" x14ac:dyDescent="0.25">
      <c r="A81" s="25" t="s">
        <v>90</v>
      </c>
      <c r="B81" s="6" t="s">
        <v>24</v>
      </c>
      <c r="C81" s="15" t="s">
        <v>24</v>
      </c>
      <c r="D81" s="10">
        <v>154</v>
      </c>
      <c r="G81" s="5" t="e">
        <f t="shared" si="4"/>
        <v>#VALUE!</v>
      </c>
      <c r="H81" s="14" t="e">
        <f t="shared" si="6"/>
        <v>#VALUE!</v>
      </c>
      <c r="I81" s="9">
        <f t="shared" si="5"/>
        <v>0</v>
      </c>
    </row>
    <row r="82" spans="1:9" hidden="1" x14ac:dyDescent="0.25">
      <c r="A82" s="25" t="s">
        <v>91</v>
      </c>
      <c r="B82" s="6" t="s">
        <v>24</v>
      </c>
      <c r="C82" s="15" t="s">
        <v>24</v>
      </c>
      <c r="D82" s="10">
        <v>131</v>
      </c>
      <c r="G82" s="5" t="e">
        <f t="shared" si="4"/>
        <v>#VALUE!</v>
      </c>
      <c r="H82" s="14" t="e">
        <f t="shared" si="6"/>
        <v>#VALUE!</v>
      </c>
      <c r="I82" s="9">
        <f t="shared" si="5"/>
        <v>0</v>
      </c>
    </row>
    <row r="83" spans="1:9" hidden="1" x14ac:dyDescent="0.25">
      <c r="A83" s="25" t="s">
        <v>92</v>
      </c>
      <c r="B83" s="6" t="s">
        <v>24</v>
      </c>
      <c r="C83" s="15" t="s">
        <v>24</v>
      </c>
      <c r="D83" s="10">
        <v>115</v>
      </c>
      <c r="G83" s="5" t="e">
        <f t="shared" si="4"/>
        <v>#VALUE!</v>
      </c>
      <c r="H83" s="14" t="e">
        <f t="shared" si="6"/>
        <v>#VALUE!</v>
      </c>
      <c r="I83" s="9">
        <f t="shared" si="5"/>
        <v>0</v>
      </c>
    </row>
    <row r="84" spans="1:9" hidden="1" x14ac:dyDescent="0.25">
      <c r="A84" s="25" t="s">
        <v>93</v>
      </c>
      <c r="B84" s="6">
        <v>189</v>
      </c>
      <c r="C84" s="15">
        <v>233</v>
      </c>
      <c r="D84" s="10" t="s">
        <v>24</v>
      </c>
      <c r="G84" s="5">
        <f t="shared" si="4"/>
        <v>0</v>
      </c>
      <c r="H84" s="14">
        <f t="shared" si="6"/>
        <v>0</v>
      </c>
      <c r="I84" s="9" t="e">
        <f t="shared" si="5"/>
        <v>#VALUE!</v>
      </c>
    </row>
    <row r="85" spans="1:9" hidden="1" x14ac:dyDescent="0.25">
      <c r="A85" s="25" t="s">
        <v>94</v>
      </c>
      <c r="B85" s="6">
        <v>173</v>
      </c>
      <c r="C85" s="15">
        <v>151</v>
      </c>
      <c r="D85" s="10" t="s">
        <v>24</v>
      </c>
      <c r="G85" s="5">
        <f t="shared" si="4"/>
        <v>0</v>
      </c>
      <c r="H85" s="14">
        <f t="shared" si="6"/>
        <v>0</v>
      </c>
      <c r="I85" s="9" t="e">
        <f t="shared" si="5"/>
        <v>#VALUE!</v>
      </c>
    </row>
    <row r="86" spans="1:9" hidden="1" x14ac:dyDescent="0.25">
      <c r="A86" s="25" t="s">
        <v>95</v>
      </c>
      <c r="B86" s="6" t="s">
        <v>24</v>
      </c>
      <c r="C86" s="15">
        <v>185</v>
      </c>
      <c r="D86" s="10" t="s">
        <v>24</v>
      </c>
      <c r="G86" s="5" t="e">
        <f t="shared" si="4"/>
        <v>#VALUE!</v>
      </c>
      <c r="H86" s="14">
        <f t="shared" si="6"/>
        <v>0</v>
      </c>
      <c r="I86" s="9" t="e">
        <f t="shared" si="5"/>
        <v>#VALUE!</v>
      </c>
    </row>
    <row r="87" spans="1:9" hidden="1" x14ac:dyDescent="0.25">
      <c r="A87" s="25" t="s">
        <v>96</v>
      </c>
      <c r="B87" s="6" t="s">
        <v>24</v>
      </c>
      <c r="C87" s="15" t="s">
        <v>24</v>
      </c>
      <c r="D87" s="10">
        <v>123</v>
      </c>
      <c r="G87" s="5" t="e">
        <f t="shared" si="4"/>
        <v>#VALUE!</v>
      </c>
      <c r="H87" s="14" t="e">
        <f t="shared" si="6"/>
        <v>#VALUE!</v>
      </c>
      <c r="I87" s="9">
        <f t="shared" si="5"/>
        <v>0</v>
      </c>
    </row>
    <row r="88" spans="1:9" hidden="1" x14ac:dyDescent="0.25">
      <c r="A88" s="25" t="s">
        <v>97</v>
      </c>
      <c r="B88" s="6" t="s">
        <v>24</v>
      </c>
      <c r="C88" s="15">
        <v>102</v>
      </c>
      <c r="D88" s="10" t="s">
        <v>24</v>
      </c>
      <c r="G88" s="5" t="e">
        <f t="shared" si="4"/>
        <v>#VALUE!</v>
      </c>
      <c r="H88" s="14">
        <f t="shared" si="6"/>
        <v>0</v>
      </c>
      <c r="I88" s="9" t="e">
        <f t="shared" si="5"/>
        <v>#VALUE!</v>
      </c>
    </row>
    <row r="89" spans="1:9" x14ac:dyDescent="0.25">
      <c r="A89" s="25" t="s">
        <v>98</v>
      </c>
      <c r="B89" s="6">
        <v>256</v>
      </c>
      <c r="C89" s="15">
        <v>229</v>
      </c>
      <c r="D89" s="10" t="s">
        <v>24</v>
      </c>
      <c r="E89" s="36">
        <v>0</v>
      </c>
      <c r="F89" s="36">
        <v>0</v>
      </c>
      <c r="G89" s="5">
        <f t="shared" si="4"/>
        <v>0</v>
      </c>
      <c r="H89" s="14">
        <f t="shared" si="6"/>
        <v>0</v>
      </c>
      <c r="I89" s="9" t="e">
        <f t="shared" si="5"/>
        <v>#VALUE!</v>
      </c>
    </row>
    <row r="90" spans="1:9" hidden="1" x14ac:dyDescent="0.25">
      <c r="A90" s="25" t="s">
        <v>99</v>
      </c>
      <c r="B90" s="6" t="s">
        <v>24</v>
      </c>
      <c r="C90" s="15">
        <v>141</v>
      </c>
      <c r="D90" s="10" t="s">
        <v>24</v>
      </c>
      <c r="G90" s="5" t="e">
        <f t="shared" si="4"/>
        <v>#VALUE!</v>
      </c>
      <c r="H90" s="14">
        <f t="shared" si="6"/>
        <v>0</v>
      </c>
      <c r="I90" s="9" t="e">
        <f t="shared" si="5"/>
        <v>#VALUE!</v>
      </c>
    </row>
    <row r="91" spans="1:9" hidden="1" x14ac:dyDescent="0.25">
      <c r="A91" s="25" t="s">
        <v>100</v>
      </c>
      <c r="B91" s="6">
        <v>217</v>
      </c>
      <c r="C91" s="15">
        <v>240</v>
      </c>
      <c r="D91" s="10" t="s">
        <v>24</v>
      </c>
      <c r="G91" s="5">
        <f t="shared" si="4"/>
        <v>0</v>
      </c>
      <c r="H91" s="14">
        <f t="shared" si="6"/>
        <v>0</v>
      </c>
      <c r="I91" s="9" t="e">
        <f t="shared" si="5"/>
        <v>#VALUE!</v>
      </c>
    </row>
    <row r="92" spans="1:9" hidden="1" x14ac:dyDescent="0.25">
      <c r="A92" s="25" t="s">
        <v>101</v>
      </c>
      <c r="B92" s="8">
        <v>2200</v>
      </c>
      <c r="C92" s="16"/>
      <c r="D92" s="13"/>
      <c r="E92" s="36"/>
      <c r="F92" s="36"/>
      <c r="G92" s="5">
        <f t="shared" si="4"/>
        <v>0</v>
      </c>
      <c r="H92" s="14" t="e">
        <f t="shared" si="6"/>
        <v>#DIV/0!</v>
      </c>
      <c r="I92" s="9" t="e">
        <f t="shared" si="5"/>
        <v>#DIV/0!</v>
      </c>
    </row>
    <row r="93" spans="1:9" x14ac:dyDescent="0.25">
      <c r="A93" s="25" t="s">
        <v>102</v>
      </c>
      <c r="B93" s="6" t="s">
        <v>24</v>
      </c>
      <c r="C93" s="15">
        <v>161</v>
      </c>
      <c r="D93" s="10" t="s">
        <v>24</v>
      </c>
      <c r="E93" s="36">
        <v>10000</v>
      </c>
      <c r="F93" s="36">
        <v>10000</v>
      </c>
      <c r="G93" s="5" t="e">
        <f t="shared" si="4"/>
        <v>#VALUE!</v>
      </c>
      <c r="H93" s="14">
        <f t="shared" si="6"/>
        <v>62.111801242236027</v>
      </c>
      <c r="I93" s="9" t="e">
        <f t="shared" si="5"/>
        <v>#VALUE!</v>
      </c>
    </row>
    <row r="94" spans="1:9" hidden="1" x14ac:dyDescent="0.25">
      <c r="A94" s="25" t="s">
        <v>103</v>
      </c>
      <c r="B94" s="6">
        <v>194</v>
      </c>
      <c r="C94" s="15">
        <v>228</v>
      </c>
      <c r="D94" s="10"/>
      <c r="G94" s="5">
        <f t="shared" si="4"/>
        <v>0</v>
      </c>
      <c r="H94" s="14">
        <f t="shared" si="6"/>
        <v>0</v>
      </c>
      <c r="I94" s="9" t="e">
        <f t="shared" si="5"/>
        <v>#DIV/0!</v>
      </c>
    </row>
    <row r="95" spans="1:9" x14ac:dyDescent="0.25">
      <c r="A95" s="25" t="s">
        <v>104</v>
      </c>
      <c r="B95" s="8">
        <v>2500</v>
      </c>
      <c r="C95" s="15"/>
      <c r="D95" s="10"/>
      <c r="E95" s="36">
        <v>100000</v>
      </c>
      <c r="F95" s="36">
        <v>100000</v>
      </c>
      <c r="G95" s="5">
        <f t="shared" si="4"/>
        <v>40</v>
      </c>
      <c r="H95" s="14" t="e">
        <f t="shared" si="6"/>
        <v>#DIV/0!</v>
      </c>
      <c r="I95" s="9" t="e">
        <f t="shared" si="5"/>
        <v>#DIV/0!</v>
      </c>
    </row>
    <row r="96" spans="1:9" hidden="1" x14ac:dyDescent="0.25">
      <c r="A96" s="25" t="s">
        <v>105</v>
      </c>
      <c r="B96" s="6" t="s">
        <v>24</v>
      </c>
      <c r="C96" s="15">
        <v>154</v>
      </c>
      <c r="D96" s="10" t="s">
        <v>24</v>
      </c>
      <c r="G96" s="5" t="e">
        <f t="shared" si="4"/>
        <v>#VALUE!</v>
      </c>
      <c r="H96" s="14">
        <f t="shared" si="6"/>
        <v>0</v>
      </c>
      <c r="I96" s="9" t="e">
        <f t="shared" si="5"/>
        <v>#VALUE!</v>
      </c>
    </row>
    <row r="97" spans="1:9" x14ac:dyDescent="0.25">
      <c r="A97" s="25" t="s">
        <v>106</v>
      </c>
      <c r="B97" s="6">
        <v>169</v>
      </c>
      <c r="C97" s="15">
        <v>204</v>
      </c>
      <c r="D97" s="10">
        <v>174</v>
      </c>
      <c r="E97" s="36">
        <v>20000</v>
      </c>
      <c r="F97" s="36">
        <v>20000</v>
      </c>
      <c r="G97" s="5">
        <f t="shared" si="4"/>
        <v>118.34319526627219</v>
      </c>
      <c r="H97" s="14">
        <f t="shared" si="6"/>
        <v>98.039215686274517</v>
      </c>
      <c r="I97" s="9">
        <f t="shared" si="5"/>
        <v>114.94252873563218</v>
      </c>
    </row>
    <row r="98" spans="1:9" hidden="1" x14ac:dyDescent="0.25">
      <c r="A98" s="25" t="s">
        <v>107</v>
      </c>
      <c r="B98" s="6" t="s">
        <v>24</v>
      </c>
      <c r="C98" s="15">
        <v>171</v>
      </c>
      <c r="D98" s="10" t="s">
        <v>24</v>
      </c>
      <c r="G98" s="5" t="e">
        <f t="shared" si="4"/>
        <v>#VALUE!</v>
      </c>
      <c r="H98" s="14">
        <f t="shared" si="6"/>
        <v>0</v>
      </c>
      <c r="I98" s="9" t="e">
        <f t="shared" si="5"/>
        <v>#VALUE!</v>
      </c>
    </row>
    <row r="99" spans="1:9" hidden="1" x14ac:dyDescent="0.25">
      <c r="A99" s="25" t="s">
        <v>108</v>
      </c>
      <c r="B99" s="6">
        <v>166</v>
      </c>
      <c r="C99" s="15">
        <v>166</v>
      </c>
      <c r="D99" s="10" t="s">
        <v>24</v>
      </c>
      <c r="E99" s="36"/>
      <c r="F99" s="36"/>
      <c r="G99" s="5">
        <f t="shared" si="4"/>
        <v>0</v>
      </c>
      <c r="H99" s="14">
        <f t="shared" si="6"/>
        <v>0</v>
      </c>
      <c r="I99" s="9" t="e">
        <f t="shared" si="5"/>
        <v>#VALUE!</v>
      </c>
    </row>
    <row r="100" spans="1:9" hidden="1" x14ac:dyDescent="0.25">
      <c r="A100" s="25" t="s">
        <v>109</v>
      </c>
      <c r="B100" s="6" t="s">
        <v>24</v>
      </c>
      <c r="C100" s="15" t="s">
        <v>24</v>
      </c>
      <c r="D100" s="10">
        <v>119</v>
      </c>
      <c r="G100" s="5" t="e">
        <f t="shared" si="4"/>
        <v>#VALUE!</v>
      </c>
      <c r="H100" s="14" t="e">
        <f t="shared" si="6"/>
        <v>#VALUE!</v>
      </c>
      <c r="I100" s="9">
        <f t="shared" si="5"/>
        <v>0</v>
      </c>
    </row>
    <row r="101" spans="1:9" hidden="1" x14ac:dyDescent="0.25">
      <c r="A101" s="25" t="s">
        <v>110</v>
      </c>
      <c r="B101" s="6" t="s">
        <v>24</v>
      </c>
      <c r="C101" s="15" t="s">
        <v>24</v>
      </c>
      <c r="D101" s="10">
        <v>129</v>
      </c>
      <c r="G101" s="5" t="e">
        <f t="shared" si="4"/>
        <v>#VALUE!</v>
      </c>
      <c r="H101" s="14" t="e">
        <f t="shared" si="6"/>
        <v>#VALUE!</v>
      </c>
      <c r="I101" s="9">
        <f t="shared" si="5"/>
        <v>0</v>
      </c>
    </row>
    <row r="102" spans="1:9" hidden="1" x14ac:dyDescent="0.25">
      <c r="A102" s="25" t="s">
        <v>111</v>
      </c>
      <c r="B102" s="6" t="s">
        <v>24</v>
      </c>
      <c r="C102" s="15" t="s">
        <v>24</v>
      </c>
      <c r="D102" s="10">
        <v>146</v>
      </c>
      <c r="G102" s="5" t="e">
        <f t="shared" si="4"/>
        <v>#VALUE!</v>
      </c>
      <c r="H102" s="14" t="e">
        <f t="shared" si="6"/>
        <v>#VALUE!</v>
      </c>
      <c r="I102" s="9">
        <f t="shared" si="5"/>
        <v>0</v>
      </c>
    </row>
    <row r="103" spans="1:9" hidden="1" x14ac:dyDescent="0.25">
      <c r="A103" s="25" t="s">
        <v>112</v>
      </c>
      <c r="B103" s="6" t="s">
        <v>24</v>
      </c>
      <c r="C103" s="15" t="s">
        <v>24</v>
      </c>
      <c r="D103" s="10">
        <v>129</v>
      </c>
      <c r="G103" s="5" t="e">
        <f t="shared" si="4"/>
        <v>#VALUE!</v>
      </c>
      <c r="H103" s="14" t="e">
        <f t="shared" si="6"/>
        <v>#VALUE!</v>
      </c>
      <c r="I103" s="9">
        <f t="shared" si="5"/>
        <v>0</v>
      </c>
    </row>
    <row r="104" spans="1:9" hidden="1" x14ac:dyDescent="0.25">
      <c r="A104" s="21" t="s">
        <v>113</v>
      </c>
      <c r="D104" s="12">
        <v>156</v>
      </c>
      <c r="G104" s="5" t="e">
        <f t="shared" si="4"/>
        <v>#DIV/0!</v>
      </c>
      <c r="H104" s="14" t="e">
        <f t="shared" si="6"/>
        <v>#DIV/0!</v>
      </c>
      <c r="I104" s="9">
        <f t="shared" si="5"/>
        <v>0</v>
      </c>
    </row>
    <row r="105" spans="1:9" hidden="1" x14ac:dyDescent="0.25">
      <c r="A105" s="21" t="s">
        <v>114</v>
      </c>
      <c r="B105" s="7" t="s">
        <v>24</v>
      </c>
      <c r="D105" s="12">
        <v>147</v>
      </c>
      <c r="G105" s="5" t="e">
        <f t="shared" si="4"/>
        <v>#VALUE!</v>
      </c>
      <c r="H105" s="14" t="e">
        <f t="shared" si="6"/>
        <v>#DIV/0!</v>
      </c>
      <c r="I105" s="9">
        <f t="shared" si="5"/>
        <v>0</v>
      </c>
    </row>
    <row r="106" spans="1:9" hidden="1" x14ac:dyDescent="0.25">
      <c r="A106" s="21" t="s">
        <v>115</v>
      </c>
      <c r="B106" s="7" t="s">
        <v>24</v>
      </c>
      <c r="C106" s="24" t="s">
        <v>24</v>
      </c>
      <c r="D106" s="12">
        <v>141</v>
      </c>
      <c r="G106" s="5" t="e">
        <f t="shared" si="4"/>
        <v>#VALUE!</v>
      </c>
      <c r="H106" s="14" t="e">
        <f t="shared" si="6"/>
        <v>#VALUE!</v>
      </c>
      <c r="I106" s="9">
        <f t="shared" si="5"/>
        <v>0</v>
      </c>
    </row>
    <row r="107" spans="1:9" hidden="1" x14ac:dyDescent="0.25">
      <c r="A107" s="21" t="s">
        <v>116</v>
      </c>
      <c r="B107" s="7" t="s">
        <v>24</v>
      </c>
      <c r="C107" s="24" t="s">
        <v>24</v>
      </c>
      <c r="D107" s="12">
        <v>141</v>
      </c>
      <c r="G107" s="5" t="e">
        <f t="shared" si="4"/>
        <v>#VALUE!</v>
      </c>
      <c r="H107" s="14" t="e">
        <f t="shared" si="6"/>
        <v>#VALUE!</v>
      </c>
      <c r="I107" s="9">
        <f t="shared" si="5"/>
        <v>0</v>
      </c>
    </row>
    <row r="108" spans="1:9" hidden="1" x14ac:dyDescent="0.25">
      <c r="A108" s="21" t="s">
        <v>117</v>
      </c>
      <c r="B108" s="7" t="s">
        <v>24</v>
      </c>
      <c r="C108" s="24" t="s">
        <v>24</v>
      </c>
      <c r="D108" s="12">
        <v>143</v>
      </c>
      <c r="G108" s="5" t="e">
        <f t="shared" si="4"/>
        <v>#VALUE!</v>
      </c>
      <c r="H108" s="14" t="e">
        <f t="shared" si="6"/>
        <v>#VALUE!</v>
      </c>
      <c r="I108" s="9">
        <f t="shared" si="5"/>
        <v>0</v>
      </c>
    </row>
    <row r="109" spans="1:9" x14ac:dyDescent="0.25">
      <c r="A109" s="21" t="s">
        <v>118</v>
      </c>
      <c r="C109" s="24">
        <v>600</v>
      </c>
      <c r="D109" s="35">
        <v>450</v>
      </c>
      <c r="E109" s="36">
        <v>13000</v>
      </c>
      <c r="F109" s="36">
        <v>13000</v>
      </c>
      <c r="G109" s="5" t="e">
        <f t="shared" si="4"/>
        <v>#DIV/0!</v>
      </c>
      <c r="H109" s="14">
        <f t="shared" si="6"/>
        <v>21.666666666666668</v>
      </c>
      <c r="I109" s="9">
        <f t="shared" si="5"/>
        <v>28.888888888888889</v>
      </c>
    </row>
    <row r="110" spans="1:9" hidden="1" x14ac:dyDescent="0.25">
      <c r="A110" s="21" t="s">
        <v>119</v>
      </c>
      <c r="B110" s="7" t="s">
        <v>120</v>
      </c>
      <c r="C110" s="24" t="s">
        <v>24</v>
      </c>
      <c r="D110" s="12">
        <v>158</v>
      </c>
      <c r="G110" s="5" t="e">
        <f t="shared" si="4"/>
        <v>#VALUE!</v>
      </c>
      <c r="H110" s="14" t="e">
        <f t="shared" si="6"/>
        <v>#VALUE!</v>
      </c>
      <c r="I110" s="9">
        <f t="shared" si="5"/>
        <v>0</v>
      </c>
    </row>
    <row r="111" spans="1:9" hidden="1" x14ac:dyDescent="0.25">
      <c r="A111" s="21" t="s">
        <v>121</v>
      </c>
      <c r="B111" s="7" t="s">
        <v>24</v>
      </c>
      <c r="C111" s="24" t="s">
        <v>24</v>
      </c>
      <c r="D111" s="12">
        <v>149</v>
      </c>
      <c r="G111" s="5" t="e">
        <f t="shared" si="4"/>
        <v>#VALUE!</v>
      </c>
      <c r="H111" s="14" t="e">
        <f t="shared" si="6"/>
        <v>#VALUE!</v>
      </c>
      <c r="I111" s="9">
        <f t="shared" si="5"/>
        <v>0</v>
      </c>
    </row>
    <row r="112" spans="1:9" hidden="1" x14ac:dyDescent="0.25">
      <c r="A112" s="21" t="s">
        <v>122</v>
      </c>
      <c r="B112" s="7" t="s">
        <v>24</v>
      </c>
      <c r="C112" s="24" t="s">
        <v>24</v>
      </c>
      <c r="D112" s="12">
        <v>131</v>
      </c>
      <c r="G112" s="5" t="e">
        <f t="shared" si="4"/>
        <v>#VALUE!</v>
      </c>
      <c r="H112" s="14" t="e">
        <f t="shared" si="6"/>
        <v>#VALUE!</v>
      </c>
      <c r="I112" s="9">
        <f t="shared" si="5"/>
        <v>0</v>
      </c>
    </row>
    <row r="113" spans="1:9" hidden="1" x14ac:dyDescent="0.25">
      <c r="A113" s="21" t="s">
        <v>123</v>
      </c>
      <c r="B113" s="7" t="s">
        <v>24</v>
      </c>
      <c r="C113" s="24" t="s">
        <v>24</v>
      </c>
      <c r="D113" s="12">
        <v>131</v>
      </c>
      <c r="E113" s="36"/>
      <c r="F113" s="36"/>
      <c r="G113" s="5" t="e">
        <f t="shared" si="4"/>
        <v>#VALUE!</v>
      </c>
      <c r="H113" s="14" t="e">
        <f t="shared" si="6"/>
        <v>#VALUE!</v>
      </c>
      <c r="I113" s="9">
        <f t="shared" si="5"/>
        <v>0</v>
      </c>
    </row>
    <row r="114" spans="1:9" hidden="1" x14ac:dyDescent="0.25">
      <c r="A114" s="21" t="s">
        <v>124</v>
      </c>
      <c r="D114" s="12">
        <v>112</v>
      </c>
      <c r="G114" s="5" t="e">
        <f t="shared" si="4"/>
        <v>#DIV/0!</v>
      </c>
      <c r="H114" s="14" t="e">
        <f t="shared" si="6"/>
        <v>#DIV/0!</v>
      </c>
      <c r="I114" s="9">
        <f t="shared" si="5"/>
        <v>0</v>
      </c>
    </row>
    <row r="115" spans="1:9" hidden="1" x14ac:dyDescent="0.25">
      <c r="A115" s="21" t="s">
        <v>125</v>
      </c>
      <c r="B115" s="7" t="s">
        <v>24</v>
      </c>
      <c r="C115" s="24" t="s">
        <v>24</v>
      </c>
      <c r="D115" s="12">
        <v>112</v>
      </c>
      <c r="G115" s="5" t="e">
        <f t="shared" si="4"/>
        <v>#VALUE!</v>
      </c>
      <c r="H115" s="14" t="e">
        <f t="shared" si="6"/>
        <v>#VALUE!</v>
      </c>
      <c r="I115" s="9">
        <f t="shared" si="5"/>
        <v>0</v>
      </c>
    </row>
    <row r="116" spans="1:9" hidden="1" x14ac:dyDescent="0.25">
      <c r="A116" s="21" t="s">
        <v>126</v>
      </c>
      <c r="B116" s="7" t="s">
        <v>24</v>
      </c>
      <c r="C116" s="24" t="s">
        <v>24</v>
      </c>
      <c r="D116" s="12">
        <v>115</v>
      </c>
      <c r="G116" s="5" t="e">
        <f t="shared" si="4"/>
        <v>#VALUE!</v>
      </c>
      <c r="H116" s="14" t="e">
        <f t="shared" si="6"/>
        <v>#VALUE!</v>
      </c>
      <c r="I116" s="9">
        <f t="shared" si="5"/>
        <v>0</v>
      </c>
    </row>
    <row r="117" spans="1:9" hidden="1" x14ac:dyDescent="0.25">
      <c r="A117" s="21" t="s">
        <v>127</v>
      </c>
      <c r="B117" s="7" t="s">
        <v>24</v>
      </c>
      <c r="C117" s="24" t="s">
        <v>24</v>
      </c>
      <c r="D117" s="12">
        <v>118</v>
      </c>
      <c r="G117" s="5" t="e">
        <f t="shared" si="4"/>
        <v>#VALUE!</v>
      </c>
      <c r="H117" s="14" t="e">
        <f t="shared" si="6"/>
        <v>#VALUE!</v>
      </c>
      <c r="I117" s="9">
        <f t="shared" si="5"/>
        <v>0</v>
      </c>
    </row>
    <row r="118" spans="1:9" hidden="1" x14ac:dyDescent="0.25">
      <c r="A118" s="21" t="s">
        <v>128</v>
      </c>
      <c r="B118" s="7" t="s">
        <v>24</v>
      </c>
      <c r="C118" s="24" t="s">
        <v>24</v>
      </c>
      <c r="D118" s="12">
        <v>118</v>
      </c>
      <c r="G118" s="5" t="e">
        <f t="shared" si="4"/>
        <v>#VALUE!</v>
      </c>
      <c r="H118" s="14" t="e">
        <f t="shared" si="6"/>
        <v>#VALUE!</v>
      </c>
      <c r="I118" s="9">
        <f t="shared" si="5"/>
        <v>0</v>
      </c>
    </row>
    <row r="119" spans="1:9" hidden="1" x14ac:dyDescent="0.25">
      <c r="A119" s="21" t="s">
        <v>129</v>
      </c>
      <c r="B119" s="7" t="s">
        <v>24</v>
      </c>
      <c r="C119" s="24" t="s">
        <v>24</v>
      </c>
      <c r="D119" s="12">
        <v>118</v>
      </c>
      <c r="G119" s="5" t="e">
        <f t="shared" si="4"/>
        <v>#VALUE!</v>
      </c>
      <c r="H119" s="14" t="e">
        <f t="shared" si="6"/>
        <v>#VALUE!</v>
      </c>
      <c r="I119" s="9">
        <f t="shared" si="5"/>
        <v>0</v>
      </c>
    </row>
    <row r="120" spans="1:9" hidden="1" x14ac:dyDescent="0.25">
      <c r="A120" s="21" t="s">
        <v>130</v>
      </c>
      <c r="B120" s="7" t="s">
        <v>24</v>
      </c>
      <c r="C120" s="24" t="s">
        <v>24</v>
      </c>
      <c r="D120" s="12">
        <v>119</v>
      </c>
      <c r="E120" s="31"/>
      <c r="F120" s="31"/>
      <c r="G120" s="5" t="e">
        <f t="shared" si="4"/>
        <v>#VALUE!</v>
      </c>
      <c r="H120" s="14" t="e">
        <f t="shared" si="6"/>
        <v>#VALUE!</v>
      </c>
      <c r="I120" s="9">
        <f t="shared" si="5"/>
        <v>0</v>
      </c>
    </row>
    <row r="121" spans="1:9" hidden="1" x14ac:dyDescent="0.25">
      <c r="A121" s="21" t="s">
        <v>131</v>
      </c>
      <c r="B121" s="7" t="s">
        <v>24</v>
      </c>
      <c r="C121" s="24" t="s">
        <v>24</v>
      </c>
      <c r="D121" s="12">
        <v>106</v>
      </c>
      <c r="G121" s="5" t="e">
        <f t="shared" si="4"/>
        <v>#VALUE!</v>
      </c>
      <c r="H121" s="14" t="e">
        <f t="shared" si="6"/>
        <v>#VALUE!</v>
      </c>
      <c r="I121" s="9">
        <f t="shared" si="5"/>
        <v>0</v>
      </c>
    </row>
    <row r="122" spans="1:9" hidden="1" x14ac:dyDescent="0.25">
      <c r="A122" s="21" t="s">
        <v>132</v>
      </c>
      <c r="B122" s="7" t="s">
        <v>24</v>
      </c>
      <c r="C122" s="24" t="s">
        <v>24</v>
      </c>
      <c r="D122" s="12">
        <v>114</v>
      </c>
      <c r="G122" s="5" t="e">
        <f t="shared" si="4"/>
        <v>#VALUE!</v>
      </c>
      <c r="H122" s="14" t="e">
        <f t="shared" si="6"/>
        <v>#VALUE!</v>
      </c>
      <c r="I122" s="9">
        <f t="shared" si="5"/>
        <v>0</v>
      </c>
    </row>
    <row r="123" spans="1:9" hidden="1" x14ac:dyDescent="0.25">
      <c r="A123" s="21" t="s">
        <v>133</v>
      </c>
      <c r="B123" s="7" t="s">
        <v>24</v>
      </c>
      <c r="C123" s="24" t="s">
        <v>24</v>
      </c>
      <c r="D123" s="12">
        <v>115</v>
      </c>
      <c r="E123" s="36"/>
      <c r="F123" s="36"/>
      <c r="G123" s="5" t="e">
        <f t="shared" si="4"/>
        <v>#VALUE!</v>
      </c>
      <c r="H123" s="14" t="e">
        <f t="shared" si="6"/>
        <v>#VALUE!</v>
      </c>
      <c r="I123" s="9">
        <f t="shared" si="5"/>
        <v>0</v>
      </c>
    </row>
    <row r="124" spans="1:9" hidden="1" x14ac:dyDescent="0.25">
      <c r="A124" s="21" t="s">
        <v>134</v>
      </c>
      <c r="B124" s="7" t="s">
        <v>24</v>
      </c>
      <c r="C124" s="24" t="s">
        <v>24</v>
      </c>
      <c r="D124" s="12">
        <v>119</v>
      </c>
      <c r="G124" s="5" t="e">
        <f t="shared" si="4"/>
        <v>#VALUE!</v>
      </c>
      <c r="H124" s="14" t="e">
        <f t="shared" si="6"/>
        <v>#VALUE!</v>
      </c>
      <c r="I124" s="9">
        <f t="shared" si="5"/>
        <v>0</v>
      </c>
    </row>
    <row r="125" spans="1:9" hidden="1" x14ac:dyDescent="0.25">
      <c r="A125" s="21" t="s">
        <v>135</v>
      </c>
      <c r="B125" s="7" t="s">
        <v>24</v>
      </c>
      <c r="C125" s="24" t="s">
        <v>24</v>
      </c>
      <c r="D125" s="12">
        <v>147</v>
      </c>
      <c r="G125" s="5" t="e">
        <f t="shared" si="4"/>
        <v>#VALUE!</v>
      </c>
      <c r="H125" s="14" t="e">
        <f t="shared" si="6"/>
        <v>#VALUE!</v>
      </c>
      <c r="I125" s="9">
        <f t="shared" si="5"/>
        <v>0</v>
      </c>
    </row>
    <row r="126" spans="1:9" hidden="1" x14ac:dyDescent="0.25">
      <c r="A126" s="21" t="s">
        <v>136</v>
      </c>
      <c r="B126" s="7" t="s">
        <v>24</v>
      </c>
      <c r="C126" s="24" t="s">
        <v>24</v>
      </c>
      <c r="D126" s="12">
        <v>164</v>
      </c>
      <c r="G126" s="5" t="e">
        <f t="shared" si="4"/>
        <v>#VALUE!</v>
      </c>
      <c r="H126" s="14" t="e">
        <f t="shared" si="6"/>
        <v>#VALUE!</v>
      </c>
      <c r="I126" s="9">
        <f t="shared" si="5"/>
        <v>0</v>
      </c>
    </row>
    <row r="127" spans="1:9" hidden="1" x14ac:dyDescent="0.25">
      <c r="A127" s="21" t="s">
        <v>137</v>
      </c>
      <c r="B127" s="7" t="s">
        <v>24</v>
      </c>
      <c r="C127" s="24" t="s">
        <v>24</v>
      </c>
      <c r="D127" s="12">
        <v>143</v>
      </c>
      <c r="G127" s="5" t="e">
        <f t="shared" si="4"/>
        <v>#VALUE!</v>
      </c>
      <c r="H127" s="14" t="e">
        <f t="shared" si="6"/>
        <v>#VALUE!</v>
      </c>
      <c r="I127" s="9">
        <f t="shared" si="5"/>
        <v>0</v>
      </c>
    </row>
    <row r="128" spans="1:9" hidden="1" x14ac:dyDescent="0.25">
      <c r="A128" s="21" t="s">
        <v>138</v>
      </c>
      <c r="B128" s="7" t="s">
        <v>24</v>
      </c>
      <c r="C128" s="24" t="s">
        <v>24</v>
      </c>
      <c r="D128" s="12">
        <v>146</v>
      </c>
      <c r="G128" s="5" t="e">
        <f t="shared" si="4"/>
        <v>#VALUE!</v>
      </c>
      <c r="H128" s="14" t="e">
        <f t="shared" si="6"/>
        <v>#VALUE!</v>
      </c>
      <c r="I128" s="9">
        <f t="shared" si="5"/>
        <v>0</v>
      </c>
    </row>
    <row r="129" spans="1:9" hidden="1" x14ac:dyDescent="0.25">
      <c r="A129" s="21" t="s">
        <v>139</v>
      </c>
      <c r="B129" s="7" t="s">
        <v>24</v>
      </c>
      <c r="C129" s="24" t="s">
        <v>24</v>
      </c>
      <c r="D129" s="12">
        <v>104</v>
      </c>
      <c r="E129" s="31"/>
      <c r="F129" s="31"/>
      <c r="G129" s="5" t="e">
        <f t="shared" si="4"/>
        <v>#VALUE!</v>
      </c>
      <c r="H129" s="14" t="e">
        <f t="shared" si="6"/>
        <v>#VALUE!</v>
      </c>
      <c r="I129" s="9">
        <f t="shared" si="5"/>
        <v>0</v>
      </c>
    </row>
    <row r="130" spans="1:9" x14ac:dyDescent="0.25">
      <c r="A130" s="21" t="s">
        <v>140</v>
      </c>
      <c r="B130" s="7" t="s">
        <v>24</v>
      </c>
      <c r="C130" s="24" t="s">
        <v>24</v>
      </c>
      <c r="D130" s="12">
        <v>138</v>
      </c>
      <c r="E130" s="36">
        <v>1000</v>
      </c>
      <c r="F130" s="36">
        <v>1000</v>
      </c>
      <c r="G130" s="5" t="e">
        <f t="shared" si="4"/>
        <v>#VALUE!</v>
      </c>
      <c r="H130" s="14" t="e">
        <f t="shared" si="6"/>
        <v>#VALUE!</v>
      </c>
      <c r="I130" s="9">
        <f t="shared" si="5"/>
        <v>7.2463768115942031</v>
      </c>
    </row>
    <row r="131" spans="1:9" hidden="1" x14ac:dyDescent="0.25">
      <c r="A131" s="21" t="s">
        <v>141</v>
      </c>
      <c r="B131" s="7" t="s">
        <v>24</v>
      </c>
      <c r="C131" s="24" t="s">
        <v>24</v>
      </c>
      <c r="D131" s="12">
        <v>177</v>
      </c>
      <c r="G131" s="5" t="e">
        <f t="shared" si="4"/>
        <v>#VALUE!</v>
      </c>
      <c r="H131" s="14" t="e">
        <f t="shared" si="6"/>
        <v>#VALUE!</v>
      </c>
      <c r="I131" s="9">
        <f t="shared" si="5"/>
        <v>0</v>
      </c>
    </row>
    <row r="132" spans="1:9" hidden="1" x14ac:dyDescent="0.25">
      <c r="A132" s="21" t="s">
        <v>142</v>
      </c>
      <c r="B132" s="7" t="s">
        <v>24</v>
      </c>
      <c r="C132" s="24" t="s">
        <v>24</v>
      </c>
      <c r="D132" s="12">
        <v>161</v>
      </c>
      <c r="G132" s="5" t="e">
        <f t="shared" si="4"/>
        <v>#VALUE!</v>
      </c>
      <c r="H132" s="14" t="e">
        <f t="shared" si="6"/>
        <v>#VALUE!</v>
      </c>
      <c r="I132" s="9">
        <f t="shared" si="5"/>
        <v>0</v>
      </c>
    </row>
    <row r="133" spans="1:9" x14ac:dyDescent="0.25">
      <c r="A133" s="21" t="s">
        <v>143</v>
      </c>
      <c r="B133" s="7" t="s">
        <v>24</v>
      </c>
      <c r="C133" s="24" t="s">
        <v>24</v>
      </c>
      <c r="D133" s="12">
        <v>143</v>
      </c>
      <c r="E133" s="36">
        <v>11000</v>
      </c>
      <c r="F133" s="36">
        <v>11000</v>
      </c>
      <c r="G133" s="5" t="e">
        <f t="shared" si="4"/>
        <v>#VALUE!</v>
      </c>
      <c r="H133" s="14" t="e">
        <f t="shared" si="6"/>
        <v>#VALUE!</v>
      </c>
      <c r="I133" s="9">
        <f t="shared" si="5"/>
        <v>76.92307692307692</v>
      </c>
    </row>
    <row r="134" spans="1:9" hidden="1" x14ac:dyDescent="0.25">
      <c r="A134" s="21" t="s">
        <v>144</v>
      </c>
      <c r="B134" s="7" t="s">
        <v>24</v>
      </c>
      <c r="C134" s="24" t="s">
        <v>24</v>
      </c>
      <c r="D134" s="12">
        <v>134</v>
      </c>
      <c r="G134" s="5" t="e">
        <f t="shared" si="4"/>
        <v>#VALUE!</v>
      </c>
      <c r="H134" s="14" t="e">
        <f t="shared" si="6"/>
        <v>#VALUE!</v>
      </c>
      <c r="I134" s="9">
        <f t="shared" si="5"/>
        <v>0</v>
      </c>
    </row>
    <row r="135" spans="1:9" hidden="1" x14ac:dyDescent="0.25">
      <c r="A135" s="21" t="s">
        <v>145</v>
      </c>
      <c r="B135" s="7" t="s">
        <v>24</v>
      </c>
      <c r="C135" s="24" t="s">
        <v>24</v>
      </c>
      <c r="D135" s="12">
        <v>155</v>
      </c>
      <c r="G135" s="5" t="e">
        <f t="shared" si="4"/>
        <v>#VALUE!</v>
      </c>
      <c r="H135" s="14" t="e">
        <f t="shared" si="6"/>
        <v>#VALUE!</v>
      </c>
      <c r="I135" s="9">
        <f t="shared" si="5"/>
        <v>0</v>
      </c>
    </row>
    <row r="136" spans="1:9" hidden="1" x14ac:dyDescent="0.25">
      <c r="A136" s="21" t="s">
        <v>146</v>
      </c>
      <c r="B136" s="7" t="s">
        <v>24</v>
      </c>
      <c r="C136" s="24" t="s">
        <v>24</v>
      </c>
      <c r="D136" s="12">
        <v>138</v>
      </c>
      <c r="G136" s="5" t="e">
        <f t="shared" si="4"/>
        <v>#VALUE!</v>
      </c>
      <c r="H136" s="14" t="e">
        <f t="shared" si="6"/>
        <v>#VALUE!</v>
      </c>
      <c r="I136" s="9">
        <f t="shared" si="5"/>
        <v>0</v>
      </c>
    </row>
    <row r="137" spans="1:9" hidden="1" x14ac:dyDescent="0.25">
      <c r="A137" s="21" t="s">
        <v>147</v>
      </c>
      <c r="B137" s="7" t="s">
        <v>24</v>
      </c>
      <c r="C137" s="24" t="s">
        <v>24</v>
      </c>
      <c r="D137" s="12">
        <v>131</v>
      </c>
      <c r="G137" s="5" t="e">
        <f t="shared" si="4"/>
        <v>#VALUE!</v>
      </c>
      <c r="H137" s="14" t="e">
        <f t="shared" si="6"/>
        <v>#VALUE!</v>
      </c>
      <c r="I137" s="9">
        <f t="shared" si="5"/>
        <v>0</v>
      </c>
    </row>
    <row r="138" spans="1:9" hidden="1" x14ac:dyDescent="0.25">
      <c r="A138" s="21" t="s">
        <v>148</v>
      </c>
      <c r="B138" s="7">
        <v>781</v>
      </c>
      <c r="E138" s="31"/>
      <c r="F138" s="31"/>
      <c r="G138" s="5">
        <f t="shared" ref="G138:G201" si="7">E138/B138</f>
        <v>0</v>
      </c>
      <c r="H138" s="14" t="e">
        <f t="shared" si="6"/>
        <v>#DIV/0!</v>
      </c>
      <c r="I138" s="9" t="e">
        <f t="shared" ref="I138:I201" si="8">E138/D138</f>
        <v>#DIV/0!</v>
      </c>
    </row>
    <row r="139" spans="1:9" hidden="1" x14ac:dyDescent="0.25">
      <c r="A139" s="21" t="s">
        <v>149</v>
      </c>
      <c r="B139" s="7" t="s">
        <v>24</v>
      </c>
      <c r="C139" s="24" t="s">
        <v>24</v>
      </c>
      <c r="D139" s="12">
        <v>136</v>
      </c>
      <c r="G139" s="5" t="e">
        <f t="shared" si="7"/>
        <v>#VALUE!</v>
      </c>
      <c r="H139" s="14" t="e">
        <f t="shared" ref="H139:H202" si="9">E139/C139</f>
        <v>#VALUE!</v>
      </c>
      <c r="I139" s="9">
        <f t="shared" si="8"/>
        <v>0</v>
      </c>
    </row>
    <row r="140" spans="1:9" hidden="1" x14ac:dyDescent="0.25">
      <c r="A140" s="21" t="s">
        <v>150</v>
      </c>
      <c r="B140" s="7" t="s">
        <v>24</v>
      </c>
      <c r="C140" s="24" t="s">
        <v>24</v>
      </c>
      <c r="D140" s="12">
        <v>136</v>
      </c>
      <c r="G140" s="5" t="e">
        <f t="shared" si="7"/>
        <v>#VALUE!</v>
      </c>
      <c r="H140" s="14" t="e">
        <f t="shared" si="9"/>
        <v>#VALUE!</v>
      </c>
      <c r="I140" s="9">
        <f t="shared" si="8"/>
        <v>0</v>
      </c>
    </row>
    <row r="141" spans="1:9" x14ac:dyDescent="0.25">
      <c r="A141" s="21" t="s">
        <v>151</v>
      </c>
      <c r="B141" s="7" t="s">
        <v>24</v>
      </c>
      <c r="C141" s="24" t="s">
        <v>24</v>
      </c>
      <c r="D141" s="12">
        <v>129</v>
      </c>
      <c r="E141" s="36">
        <v>11000</v>
      </c>
      <c r="F141" s="36">
        <v>11000</v>
      </c>
      <c r="G141" s="5" t="e">
        <f t="shared" si="7"/>
        <v>#VALUE!</v>
      </c>
      <c r="H141" s="14" t="e">
        <f t="shared" si="9"/>
        <v>#VALUE!</v>
      </c>
      <c r="I141" s="9">
        <f t="shared" si="8"/>
        <v>85.271317829457359</v>
      </c>
    </row>
    <row r="142" spans="1:9" hidden="1" x14ac:dyDescent="0.25">
      <c r="A142" s="21" t="s">
        <v>152</v>
      </c>
      <c r="B142" s="7" t="s">
        <v>24</v>
      </c>
      <c r="C142" s="24" t="s">
        <v>24</v>
      </c>
      <c r="D142" s="12">
        <v>101</v>
      </c>
      <c r="G142" s="5" t="e">
        <f t="shared" si="7"/>
        <v>#VALUE!</v>
      </c>
      <c r="H142" s="14" t="e">
        <f t="shared" si="9"/>
        <v>#VALUE!</v>
      </c>
      <c r="I142" s="9">
        <f t="shared" si="8"/>
        <v>0</v>
      </c>
    </row>
    <row r="143" spans="1:9" hidden="1" x14ac:dyDescent="0.25">
      <c r="A143" s="21" t="s">
        <v>153</v>
      </c>
      <c r="B143" s="7" t="s">
        <v>24</v>
      </c>
      <c r="C143" s="24" t="s">
        <v>24</v>
      </c>
      <c r="D143" s="12">
        <v>139</v>
      </c>
      <c r="G143" s="5" t="e">
        <f t="shared" si="7"/>
        <v>#VALUE!</v>
      </c>
      <c r="H143" s="14" t="e">
        <f t="shared" si="9"/>
        <v>#VALUE!</v>
      </c>
      <c r="I143" s="9">
        <f t="shared" si="8"/>
        <v>0</v>
      </c>
    </row>
    <row r="144" spans="1:9" x14ac:dyDescent="0.25">
      <c r="A144" s="21" t="s">
        <v>154</v>
      </c>
      <c r="B144" s="7" t="s">
        <v>24</v>
      </c>
      <c r="C144" s="24" t="s">
        <v>24</v>
      </c>
      <c r="D144" s="12">
        <v>161</v>
      </c>
      <c r="E144" s="36">
        <v>15000</v>
      </c>
      <c r="F144" s="36">
        <v>20000</v>
      </c>
      <c r="G144" s="5" t="e">
        <f t="shared" si="7"/>
        <v>#VALUE!</v>
      </c>
      <c r="H144" s="14" t="e">
        <f t="shared" si="9"/>
        <v>#VALUE!</v>
      </c>
      <c r="I144" s="9">
        <f t="shared" si="8"/>
        <v>93.16770186335404</v>
      </c>
    </row>
    <row r="145" spans="1:9" hidden="1" x14ac:dyDescent="0.25">
      <c r="A145" s="21" t="s">
        <v>155</v>
      </c>
      <c r="B145" s="7" t="s">
        <v>24</v>
      </c>
      <c r="C145" s="24" t="s">
        <v>24</v>
      </c>
      <c r="D145" s="12">
        <v>161</v>
      </c>
      <c r="E145" s="31"/>
      <c r="F145" s="31"/>
      <c r="G145" s="5" t="e">
        <f t="shared" si="7"/>
        <v>#VALUE!</v>
      </c>
      <c r="H145" s="14" t="e">
        <f t="shared" si="9"/>
        <v>#VALUE!</v>
      </c>
      <c r="I145" s="9">
        <f t="shared" si="8"/>
        <v>0</v>
      </c>
    </row>
    <row r="146" spans="1:9" hidden="1" x14ac:dyDescent="0.25">
      <c r="A146" s="21" t="s">
        <v>156</v>
      </c>
      <c r="B146" s="7" t="s">
        <v>24</v>
      </c>
      <c r="C146" s="24" t="s">
        <v>24</v>
      </c>
      <c r="D146" s="12">
        <v>161</v>
      </c>
      <c r="G146" s="5" t="e">
        <f t="shared" si="7"/>
        <v>#VALUE!</v>
      </c>
      <c r="H146" s="14" t="e">
        <f t="shared" si="9"/>
        <v>#VALUE!</v>
      </c>
      <c r="I146" s="9">
        <f t="shared" si="8"/>
        <v>0</v>
      </c>
    </row>
    <row r="147" spans="1:9" hidden="1" x14ac:dyDescent="0.25">
      <c r="A147" s="21" t="s">
        <v>157</v>
      </c>
      <c r="B147" s="7" t="s">
        <v>24</v>
      </c>
      <c r="C147" s="24" t="s">
        <v>24</v>
      </c>
      <c r="D147" s="12">
        <v>144</v>
      </c>
      <c r="G147" s="5" t="e">
        <f t="shared" si="7"/>
        <v>#VALUE!</v>
      </c>
      <c r="H147" s="14" t="e">
        <f t="shared" si="9"/>
        <v>#VALUE!</v>
      </c>
      <c r="I147" s="9">
        <f t="shared" si="8"/>
        <v>0</v>
      </c>
    </row>
    <row r="148" spans="1:9" hidden="1" x14ac:dyDescent="0.25">
      <c r="A148" s="21" t="s">
        <v>158</v>
      </c>
      <c r="B148" s="7" t="s">
        <v>24</v>
      </c>
      <c r="C148" s="24" t="s">
        <v>24</v>
      </c>
      <c r="D148" s="12">
        <v>161</v>
      </c>
      <c r="G148" s="5" t="e">
        <f t="shared" si="7"/>
        <v>#VALUE!</v>
      </c>
      <c r="H148" s="14" t="e">
        <f t="shared" si="9"/>
        <v>#VALUE!</v>
      </c>
      <c r="I148" s="9">
        <f t="shared" si="8"/>
        <v>0</v>
      </c>
    </row>
    <row r="149" spans="1:9" x14ac:dyDescent="0.25">
      <c r="A149" s="21" t="s">
        <v>159</v>
      </c>
      <c r="B149" s="7" t="s">
        <v>24</v>
      </c>
      <c r="C149" s="24">
        <v>1800</v>
      </c>
      <c r="D149" s="12">
        <v>135</v>
      </c>
      <c r="E149" s="36">
        <v>88000</v>
      </c>
      <c r="F149" s="36">
        <v>88000</v>
      </c>
      <c r="G149" s="5" t="e">
        <f t="shared" si="7"/>
        <v>#VALUE!</v>
      </c>
      <c r="H149" s="14">
        <f t="shared" si="9"/>
        <v>48.888888888888886</v>
      </c>
      <c r="I149" s="9">
        <f t="shared" si="8"/>
        <v>651.85185185185185</v>
      </c>
    </row>
    <row r="150" spans="1:9" hidden="1" x14ac:dyDescent="0.25">
      <c r="A150" s="21" t="s">
        <v>160</v>
      </c>
      <c r="B150" s="7" t="s">
        <v>24</v>
      </c>
      <c r="C150" s="24">
        <v>143</v>
      </c>
      <c r="D150" s="12">
        <v>135</v>
      </c>
      <c r="G150" s="5" t="e">
        <f t="shared" si="7"/>
        <v>#VALUE!</v>
      </c>
      <c r="H150" s="14">
        <f t="shared" si="9"/>
        <v>0</v>
      </c>
      <c r="I150" s="9">
        <f t="shared" si="8"/>
        <v>0</v>
      </c>
    </row>
    <row r="151" spans="1:9" hidden="1" x14ac:dyDescent="0.25">
      <c r="A151" s="21" t="s">
        <v>161</v>
      </c>
      <c r="B151" s="7" t="s">
        <v>24</v>
      </c>
      <c r="C151" s="24" t="s">
        <v>24</v>
      </c>
      <c r="D151" s="12">
        <v>135</v>
      </c>
      <c r="G151" s="5" t="e">
        <f t="shared" si="7"/>
        <v>#VALUE!</v>
      </c>
      <c r="H151" s="14" t="e">
        <f t="shared" si="9"/>
        <v>#VALUE!</v>
      </c>
      <c r="I151" s="9">
        <f t="shared" si="8"/>
        <v>0</v>
      </c>
    </row>
    <row r="152" spans="1:9" hidden="1" x14ac:dyDescent="0.25">
      <c r="A152" s="21" t="s">
        <v>162</v>
      </c>
      <c r="D152" s="12">
        <v>146</v>
      </c>
      <c r="G152" s="5" t="e">
        <f t="shared" si="7"/>
        <v>#DIV/0!</v>
      </c>
      <c r="H152" s="14" t="e">
        <f t="shared" si="9"/>
        <v>#DIV/0!</v>
      </c>
      <c r="I152" s="9">
        <f t="shared" si="8"/>
        <v>0</v>
      </c>
    </row>
    <row r="153" spans="1:9" hidden="1" x14ac:dyDescent="0.25">
      <c r="A153" s="21" t="s">
        <v>163</v>
      </c>
      <c r="B153" s="7" t="s">
        <v>24</v>
      </c>
      <c r="C153" s="24" t="s">
        <v>24</v>
      </c>
      <c r="D153" s="12">
        <v>135</v>
      </c>
      <c r="G153" s="5" t="e">
        <f t="shared" si="7"/>
        <v>#VALUE!</v>
      </c>
      <c r="H153" s="14" t="e">
        <f t="shared" si="9"/>
        <v>#VALUE!</v>
      </c>
      <c r="I153" s="9">
        <f t="shared" si="8"/>
        <v>0</v>
      </c>
    </row>
    <row r="154" spans="1:9" hidden="1" x14ac:dyDescent="0.25">
      <c r="A154" s="21" t="s">
        <v>164</v>
      </c>
      <c r="B154" s="7" t="s">
        <v>24</v>
      </c>
      <c r="C154" s="24" t="s">
        <v>24</v>
      </c>
      <c r="D154" s="12">
        <v>155</v>
      </c>
      <c r="G154" s="5" t="e">
        <f t="shared" si="7"/>
        <v>#VALUE!</v>
      </c>
      <c r="H154" s="14" t="e">
        <f t="shared" si="9"/>
        <v>#VALUE!</v>
      </c>
      <c r="I154" s="9">
        <f t="shared" si="8"/>
        <v>0</v>
      </c>
    </row>
    <row r="155" spans="1:9" hidden="1" x14ac:dyDescent="0.25">
      <c r="A155" s="21" t="s">
        <v>165</v>
      </c>
      <c r="B155" s="7" t="s">
        <v>24</v>
      </c>
      <c r="C155" s="24" t="s">
        <v>24</v>
      </c>
      <c r="D155" s="12">
        <v>155</v>
      </c>
      <c r="G155" s="5" t="e">
        <f t="shared" si="7"/>
        <v>#VALUE!</v>
      </c>
      <c r="H155" s="14" t="e">
        <f t="shared" si="9"/>
        <v>#VALUE!</v>
      </c>
      <c r="I155" s="9">
        <f t="shared" si="8"/>
        <v>0</v>
      </c>
    </row>
    <row r="156" spans="1:9" hidden="1" x14ac:dyDescent="0.25">
      <c r="A156" s="21" t="s">
        <v>166</v>
      </c>
      <c r="B156" s="7" t="s">
        <v>24</v>
      </c>
      <c r="C156" s="24" t="s">
        <v>24</v>
      </c>
      <c r="D156" s="12">
        <v>155</v>
      </c>
      <c r="G156" s="5" t="e">
        <f t="shared" si="7"/>
        <v>#VALUE!</v>
      </c>
      <c r="H156" s="14" t="e">
        <f t="shared" si="9"/>
        <v>#VALUE!</v>
      </c>
      <c r="I156" s="9">
        <f t="shared" si="8"/>
        <v>0</v>
      </c>
    </row>
    <row r="157" spans="1:9" hidden="1" x14ac:dyDescent="0.25">
      <c r="A157" s="21" t="s">
        <v>167</v>
      </c>
      <c r="B157" s="7" t="s">
        <v>24</v>
      </c>
      <c r="C157" s="24">
        <v>139</v>
      </c>
      <c r="D157" s="12">
        <v>105</v>
      </c>
      <c r="G157" s="5" t="e">
        <f t="shared" si="7"/>
        <v>#VALUE!</v>
      </c>
      <c r="H157" s="14">
        <f t="shared" si="9"/>
        <v>0</v>
      </c>
      <c r="I157" s="9">
        <f t="shared" si="8"/>
        <v>0</v>
      </c>
    </row>
    <row r="158" spans="1:9" hidden="1" x14ac:dyDescent="0.25">
      <c r="A158" s="21" t="s">
        <v>168</v>
      </c>
      <c r="B158" s="7" t="s">
        <v>24</v>
      </c>
      <c r="C158" s="24" t="s">
        <v>24</v>
      </c>
      <c r="D158" s="12">
        <v>105</v>
      </c>
      <c r="G158" s="5" t="e">
        <f t="shared" si="7"/>
        <v>#VALUE!</v>
      </c>
      <c r="H158" s="14" t="e">
        <f t="shared" si="9"/>
        <v>#VALUE!</v>
      </c>
      <c r="I158" s="9">
        <f t="shared" si="8"/>
        <v>0</v>
      </c>
    </row>
    <row r="159" spans="1:9" hidden="1" x14ac:dyDescent="0.25">
      <c r="A159" s="21" t="s">
        <v>169</v>
      </c>
      <c r="B159" s="7" t="s">
        <v>24</v>
      </c>
      <c r="C159" s="24">
        <v>204</v>
      </c>
      <c r="D159" s="12" t="s">
        <v>24</v>
      </c>
      <c r="G159" s="5" t="e">
        <f t="shared" si="7"/>
        <v>#VALUE!</v>
      </c>
      <c r="H159" s="14">
        <f t="shared" si="9"/>
        <v>0</v>
      </c>
      <c r="I159" s="9" t="e">
        <f t="shared" si="8"/>
        <v>#VALUE!</v>
      </c>
    </row>
    <row r="160" spans="1:9" hidden="1" x14ac:dyDescent="0.25">
      <c r="A160" s="21" t="s">
        <v>170</v>
      </c>
      <c r="B160" s="7">
        <v>195</v>
      </c>
      <c r="C160" s="24" t="s">
        <v>24</v>
      </c>
      <c r="D160" s="12" t="s">
        <v>24</v>
      </c>
      <c r="G160" s="5">
        <f t="shared" si="7"/>
        <v>0</v>
      </c>
      <c r="H160" s="14" t="e">
        <f t="shared" si="9"/>
        <v>#VALUE!</v>
      </c>
      <c r="I160" s="9" t="e">
        <f t="shared" si="8"/>
        <v>#VALUE!</v>
      </c>
    </row>
    <row r="161" spans="1:9" hidden="1" x14ac:dyDescent="0.25">
      <c r="A161" s="21" t="s">
        <v>171</v>
      </c>
      <c r="B161" s="7" t="s">
        <v>24</v>
      </c>
      <c r="C161" s="24">
        <v>251</v>
      </c>
      <c r="D161" s="12" t="s">
        <v>24</v>
      </c>
      <c r="G161" s="5" t="e">
        <f t="shared" si="7"/>
        <v>#VALUE!</v>
      </c>
      <c r="H161" s="14">
        <f t="shared" si="9"/>
        <v>0</v>
      </c>
      <c r="I161" s="9" t="e">
        <f t="shared" si="8"/>
        <v>#VALUE!</v>
      </c>
    </row>
    <row r="162" spans="1:9" hidden="1" x14ac:dyDescent="0.25">
      <c r="A162" s="21" t="s">
        <v>172</v>
      </c>
      <c r="B162" s="7">
        <v>173</v>
      </c>
      <c r="C162" s="24">
        <v>208</v>
      </c>
      <c r="D162" s="12">
        <v>164</v>
      </c>
      <c r="G162" s="5">
        <f t="shared" si="7"/>
        <v>0</v>
      </c>
      <c r="H162" s="14">
        <f t="shared" si="9"/>
        <v>0</v>
      </c>
      <c r="I162" s="9">
        <f t="shared" si="8"/>
        <v>0</v>
      </c>
    </row>
    <row r="163" spans="1:9" hidden="1" x14ac:dyDescent="0.25">
      <c r="A163" s="21" t="s">
        <v>173</v>
      </c>
      <c r="B163" s="7">
        <v>2400</v>
      </c>
      <c r="G163" s="5">
        <f t="shared" si="7"/>
        <v>0</v>
      </c>
      <c r="H163" s="14" t="e">
        <f t="shared" si="9"/>
        <v>#DIV/0!</v>
      </c>
      <c r="I163" s="9" t="e">
        <f t="shared" si="8"/>
        <v>#DIV/0!</v>
      </c>
    </row>
    <row r="164" spans="1:9" hidden="1" x14ac:dyDescent="0.25">
      <c r="A164" s="21" t="s">
        <v>174</v>
      </c>
      <c r="B164" s="7" t="s">
        <v>24</v>
      </c>
      <c r="C164" s="24">
        <v>228</v>
      </c>
      <c r="D164" s="12" t="s">
        <v>24</v>
      </c>
      <c r="G164" s="5" t="e">
        <f t="shared" si="7"/>
        <v>#VALUE!</v>
      </c>
      <c r="H164" s="14">
        <f t="shared" si="9"/>
        <v>0</v>
      </c>
      <c r="I164" s="9" t="e">
        <f t="shared" si="8"/>
        <v>#VALUE!</v>
      </c>
    </row>
    <row r="165" spans="1:9" hidden="1" x14ac:dyDescent="0.25">
      <c r="A165" s="21" t="s">
        <v>175</v>
      </c>
      <c r="B165" s="7">
        <v>2300</v>
      </c>
      <c r="G165" s="5">
        <f t="shared" si="7"/>
        <v>0</v>
      </c>
      <c r="H165" s="14" t="e">
        <f t="shared" si="9"/>
        <v>#DIV/0!</v>
      </c>
      <c r="I165" s="9" t="e">
        <f t="shared" si="8"/>
        <v>#DIV/0!</v>
      </c>
    </row>
    <row r="166" spans="1:9" hidden="1" x14ac:dyDescent="0.25">
      <c r="A166" s="21" t="s">
        <v>176</v>
      </c>
      <c r="B166" s="7">
        <v>229</v>
      </c>
      <c r="C166" s="24">
        <v>219</v>
      </c>
      <c r="D166" s="12" t="s">
        <v>24</v>
      </c>
      <c r="G166" s="5">
        <f t="shared" si="7"/>
        <v>0</v>
      </c>
      <c r="H166" s="14">
        <f t="shared" si="9"/>
        <v>0</v>
      </c>
      <c r="I166" s="9" t="e">
        <f t="shared" si="8"/>
        <v>#VALUE!</v>
      </c>
    </row>
    <row r="167" spans="1:9" hidden="1" x14ac:dyDescent="0.25">
      <c r="A167" s="21" t="s">
        <v>177</v>
      </c>
      <c r="B167" s="7">
        <v>186</v>
      </c>
      <c r="C167" s="24">
        <v>204</v>
      </c>
      <c r="D167" s="12">
        <v>179</v>
      </c>
      <c r="G167" s="5">
        <f t="shared" si="7"/>
        <v>0</v>
      </c>
      <c r="H167" s="14">
        <f t="shared" si="9"/>
        <v>0</v>
      </c>
      <c r="I167" s="9">
        <f t="shared" si="8"/>
        <v>0</v>
      </c>
    </row>
    <row r="168" spans="1:9" x14ac:dyDescent="0.25">
      <c r="A168" s="21" t="s">
        <v>178</v>
      </c>
      <c r="B168" s="7" t="s">
        <v>24</v>
      </c>
      <c r="C168" s="24">
        <v>150</v>
      </c>
      <c r="D168" s="12" t="s">
        <v>24</v>
      </c>
      <c r="E168" s="36">
        <v>0</v>
      </c>
      <c r="F168" s="36">
        <v>0</v>
      </c>
      <c r="G168" s="5" t="e">
        <f t="shared" si="7"/>
        <v>#VALUE!</v>
      </c>
      <c r="H168" s="14">
        <f t="shared" si="9"/>
        <v>0</v>
      </c>
      <c r="I168" s="9" t="e">
        <f t="shared" si="8"/>
        <v>#VALUE!</v>
      </c>
    </row>
    <row r="169" spans="1:9" hidden="1" x14ac:dyDescent="0.25">
      <c r="A169" s="21" t="s">
        <v>179</v>
      </c>
      <c r="B169" s="7" t="s">
        <v>24</v>
      </c>
      <c r="C169" s="24">
        <v>116</v>
      </c>
      <c r="D169" s="12" t="s">
        <v>24</v>
      </c>
      <c r="G169" s="5" t="e">
        <f t="shared" si="7"/>
        <v>#VALUE!</v>
      </c>
      <c r="H169" s="14">
        <f t="shared" si="9"/>
        <v>0</v>
      </c>
      <c r="I169" s="9" t="e">
        <f t="shared" si="8"/>
        <v>#VALUE!</v>
      </c>
    </row>
    <row r="170" spans="1:9" hidden="1" x14ac:dyDescent="0.25">
      <c r="A170" s="21" t="s">
        <v>180</v>
      </c>
      <c r="B170" s="7" t="s">
        <v>24</v>
      </c>
      <c r="C170" s="24" t="s">
        <v>24</v>
      </c>
      <c r="D170" s="12">
        <v>112</v>
      </c>
      <c r="G170" s="5" t="e">
        <f t="shared" si="7"/>
        <v>#VALUE!</v>
      </c>
      <c r="H170" s="14" t="e">
        <f t="shared" si="9"/>
        <v>#VALUE!</v>
      </c>
      <c r="I170" s="9">
        <f t="shared" si="8"/>
        <v>0</v>
      </c>
    </row>
    <row r="171" spans="1:9" hidden="1" x14ac:dyDescent="0.25">
      <c r="A171" s="21" t="s">
        <v>181</v>
      </c>
      <c r="B171" s="7" t="s">
        <v>24</v>
      </c>
      <c r="C171" s="24" t="s">
        <v>24</v>
      </c>
      <c r="D171" s="12">
        <v>81</v>
      </c>
      <c r="G171" s="5" t="e">
        <f t="shared" si="7"/>
        <v>#VALUE!</v>
      </c>
      <c r="H171" s="14" t="e">
        <f t="shared" si="9"/>
        <v>#VALUE!</v>
      </c>
      <c r="I171" s="9">
        <f t="shared" si="8"/>
        <v>0</v>
      </c>
    </row>
    <row r="172" spans="1:9" hidden="1" x14ac:dyDescent="0.25">
      <c r="A172" s="21" t="s">
        <v>182</v>
      </c>
      <c r="B172" s="7" t="s">
        <v>24</v>
      </c>
      <c r="C172" s="24" t="s">
        <v>24</v>
      </c>
      <c r="D172" s="12">
        <v>112</v>
      </c>
      <c r="G172" s="5" t="e">
        <f t="shared" si="7"/>
        <v>#VALUE!</v>
      </c>
      <c r="H172" s="14" t="e">
        <f t="shared" si="9"/>
        <v>#VALUE!</v>
      </c>
      <c r="I172" s="9">
        <f t="shared" si="8"/>
        <v>0</v>
      </c>
    </row>
    <row r="173" spans="1:9" hidden="1" x14ac:dyDescent="0.25">
      <c r="A173" s="21" t="s">
        <v>183</v>
      </c>
      <c r="B173" s="7" t="s">
        <v>24</v>
      </c>
      <c r="C173" s="24" t="s">
        <v>24</v>
      </c>
      <c r="D173" s="12">
        <v>81</v>
      </c>
      <c r="G173" s="5" t="e">
        <f t="shared" si="7"/>
        <v>#VALUE!</v>
      </c>
      <c r="H173" s="14" t="e">
        <f t="shared" si="9"/>
        <v>#VALUE!</v>
      </c>
      <c r="I173" s="9">
        <f t="shared" si="8"/>
        <v>0</v>
      </c>
    </row>
    <row r="174" spans="1:9" hidden="1" x14ac:dyDescent="0.25">
      <c r="A174" s="21" t="s">
        <v>184</v>
      </c>
      <c r="B174" s="7" t="s">
        <v>24</v>
      </c>
      <c r="C174" s="24" t="s">
        <v>24</v>
      </c>
      <c r="D174" s="12">
        <v>121</v>
      </c>
      <c r="G174" s="5" t="e">
        <f t="shared" si="7"/>
        <v>#VALUE!</v>
      </c>
      <c r="H174" s="14" t="e">
        <f t="shared" si="9"/>
        <v>#VALUE!</v>
      </c>
      <c r="I174" s="9">
        <f t="shared" si="8"/>
        <v>0</v>
      </c>
    </row>
    <row r="175" spans="1:9" hidden="1" x14ac:dyDescent="0.25">
      <c r="A175" s="21" t="s">
        <v>185</v>
      </c>
      <c r="B175" s="7" t="s">
        <v>24</v>
      </c>
      <c r="C175" s="24">
        <v>151</v>
      </c>
      <c r="D175" s="12" t="s">
        <v>24</v>
      </c>
      <c r="G175" s="5" t="e">
        <f t="shared" si="7"/>
        <v>#VALUE!</v>
      </c>
      <c r="H175" s="14">
        <f t="shared" si="9"/>
        <v>0</v>
      </c>
      <c r="I175" s="9" t="e">
        <f t="shared" si="8"/>
        <v>#VALUE!</v>
      </c>
    </row>
    <row r="176" spans="1:9" hidden="1" x14ac:dyDescent="0.25">
      <c r="A176" s="21" t="s">
        <v>186</v>
      </c>
      <c r="B176" s="7" t="s">
        <v>24</v>
      </c>
      <c r="C176" s="24">
        <v>96</v>
      </c>
      <c r="D176" s="12" t="s">
        <v>24</v>
      </c>
      <c r="G176" s="5" t="e">
        <f t="shared" si="7"/>
        <v>#VALUE!</v>
      </c>
      <c r="H176" s="14">
        <f t="shared" si="9"/>
        <v>0</v>
      </c>
      <c r="I176" s="9" t="e">
        <f t="shared" si="8"/>
        <v>#VALUE!</v>
      </c>
    </row>
    <row r="177" spans="1:9" hidden="1" x14ac:dyDescent="0.25">
      <c r="A177" s="21" t="s">
        <v>187</v>
      </c>
      <c r="B177" s="7" t="s">
        <v>24</v>
      </c>
      <c r="C177" s="24" t="s">
        <v>24</v>
      </c>
      <c r="D177" s="12">
        <v>99</v>
      </c>
      <c r="G177" s="5" t="e">
        <f t="shared" si="7"/>
        <v>#VALUE!</v>
      </c>
      <c r="H177" s="14" t="e">
        <f t="shared" si="9"/>
        <v>#VALUE!</v>
      </c>
      <c r="I177" s="9">
        <f t="shared" si="8"/>
        <v>0</v>
      </c>
    </row>
    <row r="178" spans="1:9" hidden="1" x14ac:dyDescent="0.25">
      <c r="A178" s="21" t="s">
        <v>188</v>
      </c>
      <c r="B178" s="7" t="s">
        <v>24</v>
      </c>
      <c r="C178" s="24" t="s">
        <v>24</v>
      </c>
      <c r="D178" s="12">
        <v>84</v>
      </c>
      <c r="G178" s="5" t="e">
        <f t="shared" si="7"/>
        <v>#VALUE!</v>
      </c>
      <c r="H178" s="14" t="e">
        <f t="shared" si="9"/>
        <v>#VALUE!</v>
      </c>
      <c r="I178" s="9">
        <f t="shared" si="8"/>
        <v>0</v>
      </c>
    </row>
    <row r="179" spans="1:9" hidden="1" x14ac:dyDescent="0.25">
      <c r="A179" s="21" t="s">
        <v>189</v>
      </c>
      <c r="B179" s="7" t="s">
        <v>24</v>
      </c>
      <c r="C179" s="24">
        <v>117</v>
      </c>
      <c r="D179" s="12" t="s">
        <v>24</v>
      </c>
      <c r="G179" s="5" t="e">
        <f t="shared" si="7"/>
        <v>#VALUE!</v>
      </c>
      <c r="H179" s="14">
        <f t="shared" si="9"/>
        <v>0</v>
      </c>
      <c r="I179" s="9" t="e">
        <f t="shared" si="8"/>
        <v>#VALUE!</v>
      </c>
    </row>
    <row r="180" spans="1:9" hidden="1" x14ac:dyDescent="0.25">
      <c r="A180" s="21" t="s">
        <v>189</v>
      </c>
      <c r="B180" s="7" t="s">
        <v>24</v>
      </c>
      <c r="C180" s="24">
        <v>76</v>
      </c>
      <c r="D180" s="12" t="s">
        <v>24</v>
      </c>
      <c r="G180" s="5" t="e">
        <f t="shared" si="7"/>
        <v>#VALUE!</v>
      </c>
      <c r="H180" s="14">
        <f t="shared" si="9"/>
        <v>0</v>
      </c>
      <c r="I180" s="9" t="e">
        <f t="shared" si="8"/>
        <v>#VALUE!</v>
      </c>
    </row>
    <row r="181" spans="1:9" hidden="1" x14ac:dyDescent="0.25">
      <c r="A181" s="21" t="s">
        <v>189</v>
      </c>
      <c r="B181" s="7" t="s">
        <v>24</v>
      </c>
      <c r="C181" s="24">
        <v>43</v>
      </c>
      <c r="D181" s="12" t="s">
        <v>24</v>
      </c>
      <c r="G181" s="5" t="e">
        <f t="shared" si="7"/>
        <v>#VALUE!</v>
      </c>
      <c r="H181" s="14">
        <f t="shared" si="9"/>
        <v>0</v>
      </c>
      <c r="I181" s="9" t="e">
        <f t="shared" si="8"/>
        <v>#VALUE!</v>
      </c>
    </row>
    <row r="182" spans="1:9" hidden="1" x14ac:dyDescent="0.25">
      <c r="G182" s="5" t="e">
        <f t="shared" si="7"/>
        <v>#DIV/0!</v>
      </c>
      <c r="H182" s="14" t="e">
        <f t="shared" si="9"/>
        <v>#DIV/0!</v>
      </c>
      <c r="I182" s="9" t="e">
        <f t="shared" si="8"/>
        <v>#DIV/0!</v>
      </c>
    </row>
    <row r="183" spans="1:9" hidden="1" x14ac:dyDescent="0.25">
      <c r="G183" s="5" t="e">
        <f t="shared" si="7"/>
        <v>#DIV/0!</v>
      </c>
      <c r="H183" s="14" t="e">
        <f t="shared" si="9"/>
        <v>#DIV/0!</v>
      </c>
      <c r="I183" s="9" t="e">
        <f t="shared" si="8"/>
        <v>#DIV/0!</v>
      </c>
    </row>
    <row r="184" spans="1:9" hidden="1" x14ac:dyDescent="0.25">
      <c r="G184" s="5" t="e">
        <f t="shared" si="7"/>
        <v>#DIV/0!</v>
      </c>
      <c r="H184" s="14" t="e">
        <f t="shared" si="9"/>
        <v>#DIV/0!</v>
      </c>
      <c r="I184" s="9" t="e">
        <f t="shared" si="8"/>
        <v>#DIV/0!</v>
      </c>
    </row>
    <row r="185" spans="1:9" hidden="1" x14ac:dyDescent="0.25">
      <c r="G185" s="5" t="e">
        <f t="shared" si="7"/>
        <v>#DIV/0!</v>
      </c>
      <c r="H185" s="14" t="e">
        <f t="shared" si="9"/>
        <v>#DIV/0!</v>
      </c>
      <c r="I185" s="9" t="e">
        <f t="shared" si="8"/>
        <v>#DIV/0!</v>
      </c>
    </row>
    <row r="186" spans="1:9" hidden="1" x14ac:dyDescent="0.25">
      <c r="G186" s="5" t="e">
        <f t="shared" si="7"/>
        <v>#DIV/0!</v>
      </c>
      <c r="H186" s="14" t="e">
        <f t="shared" si="9"/>
        <v>#DIV/0!</v>
      </c>
      <c r="I186" s="9" t="e">
        <f t="shared" si="8"/>
        <v>#DIV/0!</v>
      </c>
    </row>
    <row r="187" spans="1:9" hidden="1" x14ac:dyDescent="0.25">
      <c r="G187" s="5" t="e">
        <f t="shared" si="7"/>
        <v>#DIV/0!</v>
      </c>
      <c r="H187" s="14" t="e">
        <f t="shared" si="9"/>
        <v>#DIV/0!</v>
      </c>
      <c r="I187" s="9" t="e">
        <f t="shared" si="8"/>
        <v>#DIV/0!</v>
      </c>
    </row>
    <row r="188" spans="1:9" hidden="1" x14ac:dyDescent="0.25">
      <c r="G188" s="5" t="e">
        <f t="shared" si="7"/>
        <v>#DIV/0!</v>
      </c>
      <c r="H188" s="14" t="e">
        <f t="shared" si="9"/>
        <v>#DIV/0!</v>
      </c>
      <c r="I188" s="9" t="e">
        <f t="shared" si="8"/>
        <v>#DIV/0!</v>
      </c>
    </row>
    <row r="189" spans="1:9" hidden="1" x14ac:dyDescent="0.25">
      <c r="G189" s="5" t="e">
        <f t="shared" si="7"/>
        <v>#DIV/0!</v>
      </c>
      <c r="H189" s="14" t="e">
        <f t="shared" si="9"/>
        <v>#DIV/0!</v>
      </c>
      <c r="I189" s="9" t="e">
        <f t="shared" si="8"/>
        <v>#DIV/0!</v>
      </c>
    </row>
    <row r="190" spans="1:9" hidden="1" x14ac:dyDescent="0.25">
      <c r="G190" s="5" t="e">
        <f t="shared" si="7"/>
        <v>#DIV/0!</v>
      </c>
      <c r="H190" s="14" t="e">
        <f t="shared" si="9"/>
        <v>#DIV/0!</v>
      </c>
      <c r="I190" s="9" t="e">
        <f t="shared" si="8"/>
        <v>#DIV/0!</v>
      </c>
    </row>
    <row r="191" spans="1:9" hidden="1" x14ac:dyDescent="0.25">
      <c r="G191" s="5" t="e">
        <f t="shared" si="7"/>
        <v>#DIV/0!</v>
      </c>
      <c r="H191" s="14" t="e">
        <f t="shared" si="9"/>
        <v>#DIV/0!</v>
      </c>
      <c r="I191" s="9" t="e">
        <f t="shared" si="8"/>
        <v>#DIV/0!</v>
      </c>
    </row>
    <row r="192" spans="1:9" hidden="1" x14ac:dyDescent="0.25">
      <c r="G192" s="5" t="e">
        <f t="shared" si="7"/>
        <v>#DIV/0!</v>
      </c>
      <c r="H192" s="14" t="e">
        <f t="shared" si="9"/>
        <v>#DIV/0!</v>
      </c>
      <c r="I192" s="9" t="e">
        <f t="shared" si="8"/>
        <v>#DIV/0!</v>
      </c>
    </row>
    <row r="193" spans="7:9" hidden="1" x14ac:dyDescent="0.25">
      <c r="G193" s="5" t="e">
        <f t="shared" si="7"/>
        <v>#DIV/0!</v>
      </c>
      <c r="H193" s="14" t="e">
        <f t="shared" si="9"/>
        <v>#DIV/0!</v>
      </c>
      <c r="I193" s="9" t="e">
        <f t="shared" si="8"/>
        <v>#DIV/0!</v>
      </c>
    </row>
    <row r="194" spans="7:9" hidden="1" x14ac:dyDescent="0.25">
      <c r="G194" s="5" t="e">
        <f t="shared" si="7"/>
        <v>#DIV/0!</v>
      </c>
      <c r="H194" s="14" t="e">
        <f t="shared" si="9"/>
        <v>#DIV/0!</v>
      </c>
      <c r="I194" s="9" t="e">
        <f t="shared" si="8"/>
        <v>#DIV/0!</v>
      </c>
    </row>
    <row r="195" spans="7:9" hidden="1" x14ac:dyDescent="0.25">
      <c r="G195" s="5" t="e">
        <f t="shared" si="7"/>
        <v>#DIV/0!</v>
      </c>
      <c r="H195" s="14" t="e">
        <f t="shared" si="9"/>
        <v>#DIV/0!</v>
      </c>
      <c r="I195" s="9" t="e">
        <f t="shared" si="8"/>
        <v>#DIV/0!</v>
      </c>
    </row>
    <row r="196" spans="7:9" hidden="1" x14ac:dyDescent="0.25">
      <c r="G196" s="5" t="e">
        <f t="shared" si="7"/>
        <v>#DIV/0!</v>
      </c>
      <c r="H196" s="14" t="e">
        <f t="shared" si="9"/>
        <v>#DIV/0!</v>
      </c>
      <c r="I196" s="9" t="e">
        <f t="shared" si="8"/>
        <v>#DIV/0!</v>
      </c>
    </row>
    <row r="197" spans="7:9" hidden="1" x14ac:dyDescent="0.25">
      <c r="G197" s="5" t="e">
        <f t="shared" si="7"/>
        <v>#DIV/0!</v>
      </c>
      <c r="H197" s="14" t="e">
        <f t="shared" si="9"/>
        <v>#DIV/0!</v>
      </c>
      <c r="I197" s="9" t="e">
        <f t="shared" si="8"/>
        <v>#DIV/0!</v>
      </c>
    </row>
    <row r="198" spans="7:9" hidden="1" x14ac:dyDescent="0.25">
      <c r="G198" s="5" t="e">
        <f t="shared" si="7"/>
        <v>#DIV/0!</v>
      </c>
      <c r="H198" s="14" t="e">
        <f t="shared" si="9"/>
        <v>#DIV/0!</v>
      </c>
      <c r="I198" s="9" t="e">
        <f t="shared" si="8"/>
        <v>#DIV/0!</v>
      </c>
    </row>
    <row r="199" spans="7:9" hidden="1" x14ac:dyDescent="0.25">
      <c r="G199" s="5" t="e">
        <f t="shared" si="7"/>
        <v>#DIV/0!</v>
      </c>
      <c r="H199" s="14" t="e">
        <f t="shared" si="9"/>
        <v>#DIV/0!</v>
      </c>
      <c r="I199" s="9" t="e">
        <f t="shared" si="8"/>
        <v>#DIV/0!</v>
      </c>
    </row>
    <row r="200" spans="7:9" hidden="1" x14ac:dyDescent="0.25">
      <c r="G200" s="5" t="e">
        <f t="shared" si="7"/>
        <v>#DIV/0!</v>
      </c>
      <c r="H200" s="14" t="e">
        <f t="shared" si="9"/>
        <v>#DIV/0!</v>
      </c>
      <c r="I200" s="9" t="e">
        <f t="shared" si="8"/>
        <v>#DIV/0!</v>
      </c>
    </row>
    <row r="201" spans="7:9" hidden="1" x14ac:dyDescent="0.25">
      <c r="G201" s="5" t="e">
        <f t="shared" si="7"/>
        <v>#DIV/0!</v>
      </c>
      <c r="H201" s="14" t="e">
        <f t="shared" si="9"/>
        <v>#DIV/0!</v>
      </c>
      <c r="I201" s="9" t="e">
        <f t="shared" si="8"/>
        <v>#DIV/0!</v>
      </c>
    </row>
    <row r="202" spans="7:9" hidden="1" x14ac:dyDescent="0.25">
      <c r="G202" s="5" t="e">
        <f t="shared" ref="G202:G224" si="10">E202/B202</f>
        <v>#DIV/0!</v>
      </c>
      <c r="H202" s="14" t="e">
        <f t="shared" si="9"/>
        <v>#DIV/0!</v>
      </c>
      <c r="I202" s="9" t="e">
        <f t="shared" ref="I202:I224" si="11">E202/D202</f>
        <v>#DIV/0!</v>
      </c>
    </row>
    <row r="203" spans="7:9" hidden="1" x14ac:dyDescent="0.25">
      <c r="G203" s="5" t="e">
        <f t="shared" si="10"/>
        <v>#DIV/0!</v>
      </c>
      <c r="H203" s="14" t="e">
        <f t="shared" ref="H203:H224" si="12">E203/C203</f>
        <v>#DIV/0!</v>
      </c>
      <c r="I203" s="9" t="e">
        <f t="shared" si="11"/>
        <v>#DIV/0!</v>
      </c>
    </row>
    <row r="204" spans="7:9" hidden="1" x14ac:dyDescent="0.25">
      <c r="G204" s="5" t="e">
        <f t="shared" si="10"/>
        <v>#DIV/0!</v>
      </c>
      <c r="H204" s="14" t="e">
        <f t="shared" si="12"/>
        <v>#DIV/0!</v>
      </c>
      <c r="I204" s="9" t="e">
        <f t="shared" si="11"/>
        <v>#DIV/0!</v>
      </c>
    </row>
    <row r="205" spans="7:9" hidden="1" x14ac:dyDescent="0.25">
      <c r="G205" s="5" t="e">
        <f t="shared" si="10"/>
        <v>#DIV/0!</v>
      </c>
      <c r="H205" s="14" t="e">
        <f t="shared" si="12"/>
        <v>#DIV/0!</v>
      </c>
      <c r="I205" s="9" t="e">
        <f t="shared" si="11"/>
        <v>#DIV/0!</v>
      </c>
    </row>
    <row r="206" spans="7:9" hidden="1" x14ac:dyDescent="0.25">
      <c r="G206" s="5" t="e">
        <f t="shared" si="10"/>
        <v>#DIV/0!</v>
      </c>
      <c r="H206" s="14" t="e">
        <f t="shared" si="12"/>
        <v>#DIV/0!</v>
      </c>
      <c r="I206" s="9" t="e">
        <f t="shared" si="11"/>
        <v>#DIV/0!</v>
      </c>
    </row>
    <row r="207" spans="7:9" hidden="1" x14ac:dyDescent="0.25">
      <c r="G207" s="5" t="e">
        <f t="shared" si="10"/>
        <v>#DIV/0!</v>
      </c>
      <c r="H207" s="14" t="e">
        <f t="shared" si="12"/>
        <v>#DIV/0!</v>
      </c>
      <c r="I207" s="9" t="e">
        <f t="shared" si="11"/>
        <v>#DIV/0!</v>
      </c>
    </row>
    <row r="208" spans="7:9" hidden="1" x14ac:dyDescent="0.25">
      <c r="G208" s="5" t="e">
        <f t="shared" si="10"/>
        <v>#DIV/0!</v>
      </c>
      <c r="H208" s="14" t="e">
        <f t="shared" si="12"/>
        <v>#DIV/0!</v>
      </c>
      <c r="I208" s="9" t="e">
        <f t="shared" si="11"/>
        <v>#DIV/0!</v>
      </c>
    </row>
    <row r="209" spans="7:9" hidden="1" x14ac:dyDescent="0.25">
      <c r="G209" s="5" t="e">
        <f t="shared" si="10"/>
        <v>#DIV/0!</v>
      </c>
      <c r="H209" s="14" t="e">
        <f t="shared" si="12"/>
        <v>#DIV/0!</v>
      </c>
      <c r="I209" s="9" t="e">
        <f t="shared" si="11"/>
        <v>#DIV/0!</v>
      </c>
    </row>
    <row r="210" spans="7:9" hidden="1" x14ac:dyDescent="0.25">
      <c r="G210" s="5" t="e">
        <f t="shared" si="10"/>
        <v>#DIV/0!</v>
      </c>
      <c r="H210" s="14" t="e">
        <f t="shared" si="12"/>
        <v>#DIV/0!</v>
      </c>
      <c r="I210" s="9" t="e">
        <f t="shared" si="11"/>
        <v>#DIV/0!</v>
      </c>
    </row>
    <row r="211" spans="7:9" hidden="1" x14ac:dyDescent="0.25">
      <c r="G211" s="5" t="e">
        <f t="shared" si="10"/>
        <v>#DIV/0!</v>
      </c>
      <c r="H211" s="14" t="e">
        <f t="shared" si="12"/>
        <v>#DIV/0!</v>
      </c>
      <c r="I211" s="9" t="e">
        <f t="shared" si="11"/>
        <v>#DIV/0!</v>
      </c>
    </row>
    <row r="212" spans="7:9" hidden="1" x14ac:dyDescent="0.25">
      <c r="G212" s="5" t="e">
        <f t="shared" si="10"/>
        <v>#DIV/0!</v>
      </c>
      <c r="H212" s="14" t="e">
        <f t="shared" si="12"/>
        <v>#DIV/0!</v>
      </c>
      <c r="I212" s="9" t="e">
        <f t="shared" si="11"/>
        <v>#DIV/0!</v>
      </c>
    </row>
    <row r="213" spans="7:9" hidden="1" x14ac:dyDescent="0.25">
      <c r="G213" s="5" t="e">
        <f t="shared" si="10"/>
        <v>#DIV/0!</v>
      </c>
      <c r="H213" s="14" t="e">
        <f t="shared" si="12"/>
        <v>#DIV/0!</v>
      </c>
      <c r="I213" s="9" t="e">
        <f t="shared" si="11"/>
        <v>#DIV/0!</v>
      </c>
    </row>
    <row r="214" spans="7:9" hidden="1" x14ac:dyDescent="0.25">
      <c r="G214" s="5" t="e">
        <f t="shared" si="10"/>
        <v>#DIV/0!</v>
      </c>
      <c r="H214" s="14" t="e">
        <f t="shared" si="12"/>
        <v>#DIV/0!</v>
      </c>
      <c r="I214" s="9" t="e">
        <f t="shared" si="11"/>
        <v>#DIV/0!</v>
      </c>
    </row>
    <row r="215" spans="7:9" hidden="1" x14ac:dyDescent="0.25">
      <c r="G215" s="5" t="e">
        <f t="shared" si="10"/>
        <v>#DIV/0!</v>
      </c>
      <c r="H215" s="14" t="e">
        <f t="shared" si="12"/>
        <v>#DIV/0!</v>
      </c>
      <c r="I215" s="9" t="e">
        <f t="shared" si="11"/>
        <v>#DIV/0!</v>
      </c>
    </row>
    <row r="216" spans="7:9" hidden="1" x14ac:dyDescent="0.25">
      <c r="G216" s="5" t="e">
        <f t="shared" si="10"/>
        <v>#DIV/0!</v>
      </c>
      <c r="H216" s="14" t="e">
        <f t="shared" si="12"/>
        <v>#DIV/0!</v>
      </c>
      <c r="I216" s="9" t="e">
        <f t="shared" si="11"/>
        <v>#DIV/0!</v>
      </c>
    </row>
    <row r="217" spans="7:9" hidden="1" x14ac:dyDescent="0.25">
      <c r="G217" s="5" t="e">
        <f t="shared" si="10"/>
        <v>#DIV/0!</v>
      </c>
      <c r="H217" s="14" t="e">
        <f t="shared" si="12"/>
        <v>#DIV/0!</v>
      </c>
      <c r="I217" s="9" t="e">
        <f t="shared" si="11"/>
        <v>#DIV/0!</v>
      </c>
    </row>
    <row r="218" spans="7:9" hidden="1" x14ac:dyDescent="0.25">
      <c r="G218" s="5" t="e">
        <f t="shared" si="10"/>
        <v>#DIV/0!</v>
      </c>
      <c r="H218" s="14" t="e">
        <f t="shared" si="12"/>
        <v>#DIV/0!</v>
      </c>
      <c r="I218" s="9" t="e">
        <f t="shared" si="11"/>
        <v>#DIV/0!</v>
      </c>
    </row>
    <row r="219" spans="7:9" hidden="1" x14ac:dyDescent="0.25">
      <c r="G219" s="5" t="e">
        <f t="shared" si="10"/>
        <v>#DIV/0!</v>
      </c>
      <c r="H219" s="14" t="e">
        <f t="shared" si="12"/>
        <v>#DIV/0!</v>
      </c>
      <c r="I219" s="9" t="e">
        <f t="shared" si="11"/>
        <v>#DIV/0!</v>
      </c>
    </row>
    <row r="220" spans="7:9" hidden="1" x14ac:dyDescent="0.25">
      <c r="G220" s="5" t="e">
        <f t="shared" si="10"/>
        <v>#DIV/0!</v>
      </c>
      <c r="H220" s="14" t="e">
        <f t="shared" si="12"/>
        <v>#DIV/0!</v>
      </c>
      <c r="I220" s="9" t="e">
        <f t="shared" si="11"/>
        <v>#DIV/0!</v>
      </c>
    </row>
    <row r="221" spans="7:9" hidden="1" x14ac:dyDescent="0.25">
      <c r="G221" s="5" t="e">
        <f t="shared" si="10"/>
        <v>#DIV/0!</v>
      </c>
      <c r="H221" s="14" t="e">
        <f t="shared" si="12"/>
        <v>#DIV/0!</v>
      </c>
      <c r="I221" s="9" t="e">
        <f t="shared" si="11"/>
        <v>#DIV/0!</v>
      </c>
    </row>
    <row r="222" spans="7:9" hidden="1" x14ac:dyDescent="0.25">
      <c r="G222" s="5" t="e">
        <f t="shared" si="10"/>
        <v>#DIV/0!</v>
      </c>
      <c r="H222" s="14" t="e">
        <f t="shared" si="12"/>
        <v>#DIV/0!</v>
      </c>
      <c r="I222" s="9" t="e">
        <f t="shared" si="11"/>
        <v>#DIV/0!</v>
      </c>
    </row>
    <row r="223" spans="7:9" hidden="1" x14ac:dyDescent="0.25">
      <c r="G223" s="5" t="e">
        <f t="shared" si="10"/>
        <v>#DIV/0!</v>
      </c>
      <c r="H223" s="14" t="e">
        <f t="shared" si="12"/>
        <v>#DIV/0!</v>
      </c>
      <c r="I223" s="9" t="e">
        <f t="shared" si="11"/>
        <v>#DIV/0!</v>
      </c>
    </row>
    <row r="224" spans="7:9" hidden="1" x14ac:dyDescent="0.25">
      <c r="G224" s="5" t="e">
        <f t="shared" si="10"/>
        <v>#DIV/0!</v>
      </c>
      <c r="H224" s="14" t="e">
        <f t="shared" si="12"/>
        <v>#DIV/0!</v>
      </c>
      <c r="I224" s="9" t="e">
        <f t="shared" si="11"/>
        <v>#DIV/0!</v>
      </c>
    </row>
  </sheetData>
  <autoFilter ref="A8:I224" xr:uid="{5AEE6491-678D-41BB-B896-B079D483F537}">
    <filterColumn colId="1" showButton="0"/>
    <filterColumn colId="2" showButton="0"/>
    <filterColumn colId="4">
      <customFilters>
        <customFilter operator="notEqual" val=" "/>
      </customFilters>
    </filterColumn>
    <filterColumn colId="6" showButton="0"/>
    <filterColumn colId="7" showButton="0"/>
  </autoFilter>
  <mergeCells count="10">
    <mergeCell ref="A1:I1"/>
    <mergeCell ref="G2:I3"/>
    <mergeCell ref="G4:I4"/>
    <mergeCell ref="B8:D8"/>
    <mergeCell ref="G8:I8"/>
    <mergeCell ref="A2:A3"/>
    <mergeCell ref="B2:B3"/>
    <mergeCell ref="E2:E3"/>
    <mergeCell ref="C2:C3"/>
    <mergeCell ref="D2:D3"/>
  </mergeCells>
  <pageMargins left="0.7" right="0.7" top="0.75" bottom="0.75" header="0.3" footer="0.3"/>
  <pageSetup paperSize="9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169C-184B-4B82-B2F4-776E67C25421}">
  <sheetPr codeName="Hoja7" filterMode="1"/>
  <dimension ref="A1:J224"/>
  <sheetViews>
    <sheetView workbookViewId="0">
      <selection activeCell="C227" sqref="C227"/>
    </sheetView>
  </sheetViews>
  <sheetFormatPr baseColWidth="10" defaultColWidth="11.42578125" defaultRowHeight="18.75" x14ac:dyDescent="0.25"/>
  <cols>
    <col min="1" max="1" width="22.85546875" style="21" customWidth="1"/>
    <col min="2" max="2" width="21" style="7" customWidth="1"/>
    <col min="3" max="3" width="14.140625" style="24" customWidth="1"/>
    <col min="4" max="4" width="13.5703125" style="12" customWidth="1"/>
    <col min="5" max="5" width="20.42578125" style="22" customWidth="1"/>
    <col min="6" max="6" width="14.140625" customWidth="1"/>
    <col min="7" max="7" width="16.85546875" customWidth="1"/>
    <col min="8" max="8" width="14.28515625" style="5" customWidth="1"/>
    <col min="9" max="9" width="15.28515625" style="14" customWidth="1"/>
    <col min="10" max="10" width="14.85546875" style="9" customWidth="1"/>
    <col min="13" max="13" width="13" customWidth="1"/>
    <col min="14" max="14" width="9.5703125" bestFit="1" customWidth="1"/>
    <col min="15" max="15" width="13.7109375" bestFit="1" customWidth="1"/>
    <col min="16" max="16" width="20.42578125" bestFit="1" customWidth="1"/>
    <col min="17" max="17" width="20.5703125" bestFit="1" customWidth="1"/>
    <col min="18" max="18" width="23.42578125" customWidth="1"/>
  </cols>
  <sheetData>
    <row r="1" spans="1:10" ht="28.5" customHeight="1" x14ac:dyDescent="0.25">
      <c r="B1" s="200" t="s">
        <v>6</v>
      </c>
      <c r="C1" s="191" t="s">
        <v>1</v>
      </c>
      <c r="D1" s="191" t="s">
        <v>213</v>
      </c>
      <c r="E1" s="191" t="s">
        <v>3</v>
      </c>
      <c r="F1" s="195" t="s">
        <v>4</v>
      </c>
      <c r="G1" s="195" t="s">
        <v>5</v>
      </c>
      <c r="H1" s="199" t="s">
        <v>214</v>
      </c>
      <c r="I1" s="199" t="s">
        <v>209</v>
      </c>
      <c r="J1"/>
    </row>
    <row r="2" spans="1:10" ht="28.5" customHeight="1" x14ac:dyDescent="0.25">
      <c r="B2" s="200"/>
      <c r="C2" s="191"/>
      <c r="D2" s="191"/>
      <c r="E2" s="191"/>
      <c r="F2" s="195"/>
      <c r="G2" s="195"/>
      <c r="H2" s="199"/>
      <c r="I2" s="199"/>
      <c r="J2"/>
    </row>
    <row r="3" spans="1:10" ht="21" x14ac:dyDescent="0.35">
      <c r="B3" s="62">
        <f>SUBTOTAL(9,J24,I29,I59,I61,H92,H95,I97,J136,I149,I166)</f>
        <v>912.51567671330213</v>
      </c>
      <c r="C3" s="27">
        <v>1</v>
      </c>
      <c r="D3" s="1" t="s">
        <v>195</v>
      </c>
      <c r="E3" s="1" t="s">
        <v>7</v>
      </c>
      <c r="F3" s="26">
        <v>5</v>
      </c>
      <c r="G3" s="29">
        <f>D3*E3*F3</f>
        <v>595</v>
      </c>
      <c r="H3" s="58">
        <v>573</v>
      </c>
      <c r="I3" s="60">
        <v>22</v>
      </c>
      <c r="J3"/>
    </row>
    <row r="4" spans="1:10" ht="21" x14ac:dyDescent="0.35">
      <c r="B4"/>
      <c r="C4" s="27">
        <v>2</v>
      </c>
      <c r="D4" s="27">
        <v>10</v>
      </c>
      <c r="E4" s="27">
        <v>7.5</v>
      </c>
      <c r="F4" s="28">
        <v>5</v>
      </c>
      <c r="G4" s="29">
        <f>D4*E4*F4</f>
        <v>375</v>
      </c>
      <c r="H4" s="27">
        <v>349.5</v>
      </c>
      <c r="I4" s="27">
        <v>25.5</v>
      </c>
      <c r="J4"/>
    </row>
    <row r="5" spans="1:10" ht="21" x14ac:dyDescent="0.35">
      <c r="B5" s="33">
        <f>B3-G5</f>
        <v>-57.484323286697872</v>
      </c>
      <c r="C5" s="2"/>
      <c r="D5" s="3"/>
      <c r="E5" s="3"/>
      <c r="F5" s="4"/>
      <c r="G5" s="30">
        <f>SUM(G3:G4)</f>
        <v>970</v>
      </c>
      <c r="H5" s="59">
        <f>SUBTOTAL(9,H3:H4)</f>
        <v>922.5</v>
      </c>
      <c r="I5" s="61">
        <f>SUBTOTAL(9,I3:I4)</f>
        <v>47.5</v>
      </c>
      <c r="J5"/>
    </row>
    <row r="6" spans="1:10" ht="15" x14ac:dyDescent="0.25">
      <c r="B6"/>
      <c r="C6"/>
      <c r="D6"/>
      <c r="E6"/>
      <c r="H6"/>
      <c r="I6"/>
      <c r="J6"/>
    </row>
    <row r="7" spans="1:10" x14ac:dyDescent="0.25">
      <c r="B7" s="32"/>
      <c r="C7" s="32"/>
      <c r="D7" s="32"/>
      <c r="H7"/>
      <c r="I7"/>
      <c r="J7"/>
    </row>
    <row r="8" spans="1:10" ht="21" x14ac:dyDescent="0.35">
      <c r="A8" s="196" t="s">
        <v>10</v>
      </c>
      <c r="B8" s="197" t="s">
        <v>11</v>
      </c>
      <c r="C8" s="197"/>
      <c r="D8" s="197"/>
      <c r="E8" s="22" t="s">
        <v>215</v>
      </c>
      <c r="F8" t="s">
        <v>216</v>
      </c>
      <c r="H8" s="198" t="s">
        <v>217</v>
      </c>
      <c r="I8" s="198"/>
      <c r="J8" s="198"/>
    </row>
    <row r="9" spans="1:10" s="17" customFormat="1" ht="30" hidden="1" customHeight="1" x14ac:dyDescent="0.25">
      <c r="A9" s="196"/>
      <c r="B9" s="18" t="s">
        <v>14</v>
      </c>
      <c r="C9" s="19" t="s">
        <v>15</v>
      </c>
      <c r="D9" s="20" t="s">
        <v>16</v>
      </c>
      <c r="E9" s="22" t="s">
        <v>12</v>
      </c>
      <c r="H9" s="18" t="s">
        <v>14</v>
      </c>
      <c r="I9" s="19" t="s">
        <v>15</v>
      </c>
      <c r="J9" s="20" t="s">
        <v>16</v>
      </c>
    </row>
    <row r="10" spans="1:10" hidden="1" x14ac:dyDescent="0.25">
      <c r="A10" s="25" t="s">
        <v>17</v>
      </c>
      <c r="B10" s="6" t="s">
        <v>18</v>
      </c>
      <c r="C10" s="15">
        <v>230</v>
      </c>
      <c r="D10" s="10" t="s">
        <v>18</v>
      </c>
      <c r="H10" s="5" t="e">
        <f t="shared" ref="H10:H73" si="0">E10/B10</f>
        <v>#VALUE!</v>
      </c>
      <c r="I10" s="14">
        <f>E10/C10</f>
        <v>0</v>
      </c>
      <c r="J10" s="9" t="e">
        <f t="shared" ref="J10:J73" si="1">E10/D10</f>
        <v>#VALUE!</v>
      </c>
    </row>
    <row r="11" spans="1:10" hidden="1" x14ac:dyDescent="0.25">
      <c r="A11" s="25" t="s">
        <v>19</v>
      </c>
      <c r="B11" s="6" t="s">
        <v>18</v>
      </c>
      <c r="C11" s="15">
        <v>136</v>
      </c>
      <c r="D11" s="10" t="s">
        <v>18</v>
      </c>
      <c r="H11" s="5" t="e">
        <f t="shared" si="0"/>
        <v>#VALUE!</v>
      </c>
      <c r="I11" s="14">
        <f t="shared" ref="I11:I74" si="2">E11/C11</f>
        <v>0</v>
      </c>
      <c r="J11" s="9" t="e">
        <f t="shared" si="1"/>
        <v>#VALUE!</v>
      </c>
    </row>
    <row r="12" spans="1:10" hidden="1" x14ac:dyDescent="0.25">
      <c r="A12" s="25" t="s">
        <v>20</v>
      </c>
      <c r="B12" s="6"/>
      <c r="C12" s="15">
        <v>184</v>
      </c>
      <c r="D12" s="10"/>
      <c r="H12" s="5" t="e">
        <f t="shared" si="0"/>
        <v>#DIV/0!</v>
      </c>
      <c r="I12" s="14">
        <f t="shared" si="2"/>
        <v>0</v>
      </c>
      <c r="J12" s="9" t="e">
        <f t="shared" si="1"/>
        <v>#DIV/0!</v>
      </c>
    </row>
    <row r="13" spans="1:10" hidden="1" x14ac:dyDescent="0.25">
      <c r="A13" s="25" t="s">
        <v>21</v>
      </c>
      <c r="B13" s="6" t="s">
        <v>18</v>
      </c>
      <c r="C13" s="15">
        <v>144</v>
      </c>
      <c r="D13" s="10" t="s">
        <v>18</v>
      </c>
      <c r="H13" s="5" t="e">
        <f t="shared" si="0"/>
        <v>#VALUE!</v>
      </c>
      <c r="I13" s="14">
        <f t="shared" si="2"/>
        <v>0</v>
      </c>
      <c r="J13" s="9" t="e">
        <f t="shared" si="1"/>
        <v>#VALUE!</v>
      </c>
    </row>
    <row r="14" spans="1:10" hidden="1" x14ac:dyDescent="0.25">
      <c r="A14" s="25" t="s">
        <v>22</v>
      </c>
      <c r="B14" s="6">
        <v>112</v>
      </c>
      <c r="C14" s="15">
        <v>115</v>
      </c>
      <c r="D14" s="11"/>
      <c r="H14" s="5">
        <f t="shared" si="0"/>
        <v>0</v>
      </c>
      <c r="I14" s="14">
        <f t="shared" si="2"/>
        <v>0</v>
      </c>
      <c r="J14" s="9" t="e">
        <f t="shared" si="1"/>
        <v>#DIV/0!</v>
      </c>
    </row>
    <row r="15" spans="1:10" hidden="1" x14ac:dyDescent="0.25">
      <c r="A15" s="25" t="s">
        <v>23</v>
      </c>
      <c r="B15" s="6">
        <v>144</v>
      </c>
      <c r="C15" s="15">
        <v>144</v>
      </c>
      <c r="D15" s="10" t="s">
        <v>24</v>
      </c>
      <c r="H15" s="5">
        <f t="shared" si="0"/>
        <v>0</v>
      </c>
      <c r="I15" s="14">
        <f t="shared" si="2"/>
        <v>0</v>
      </c>
      <c r="J15" s="9" t="e">
        <f t="shared" si="1"/>
        <v>#VALUE!</v>
      </c>
    </row>
    <row r="16" spans="1:10" hidden="1" x14ac:dyDescent="0.25">
      <c r="A16" s="25" t="s">
        <v>25</v>
      </c>
      <c r="B16" s="7" t="s">
        <v>26</v>
      </c>
      <c r="C16" s="15" t="s">
        <v>26</v>
      </c>
      <c r="D16" s="10" t="s">
        <v>26</v>
      </c>
      <c r="H16" s="5" t="e">
        <f t="shared" si="0"/>
        <v>#VALUE!</v>
      </c>
      <c r="I16" s="14" t="e">
        <f t="shared" si="2"/>
        <v>#VALUE!</v>
      </c>
      <c r="J16" s="9" t="e">
        <f t="shared" si="1"/>
        <v>#VALUE!</v>
      </c>
    </row>
    <row r="17" spans="1:10" hidden="1" x14ac:dyDescent="0.25">
      <c r="A17" s="25" t="s">
        <v>27</v>
      </c>
      <c r="B17" s="6"/>
      <c r="C17" s="15" t="s">
        <v>24</v>
      </c>
      <c r="D17" s="12">
        <v>117</v>
      </c>
      <c r="H17" s="5" t="e">
        <f t="shared" si="0"/>
        <v>#DIV/0!</v>
      </c>
      <c r="I17" s="14" t="e">
        <f t="shared" si="2"/>
        <v>#VALUE!</v>
      </c>
      <c r="J17" s="9">
        <f t="shared" si="1"/>
        <v>0</v>
      </c>
    </row>
    <row r="18" spans="1:10" hidden="1" x14ac:dyDescent="0.25">
      <c r="A18" s="25" t="s">
        <v>28</v>
      </c>
      <c r="B18" s="6" t="s">
        <v>24</v>
      </c>
      <c r="C18" s="15" t="s">
        <v>24</v>
      </c>
      <c r="D18" s="10">
        <v>121</v>
      </c>
      <c r="H18" s="5" t="e">
        <f t="shared" si="0"/>
        <v>#VALUE!</v>
      </c>
      <c r="I18" s="14" t="e">
        <f t="shared" si="2"/>
        <v>#VALUE!</v>
      </c>
      <c r="J18" s="9">
        <f t="shared" si="1"/>
        <v>0</v>
      </c>
    </row>
    <row r="19" spans="1:10" hidden="1" x14ac:dyDescent="0.25">
      <c r="A19" s="25" t="s">
        <v>29</v>
      </c>
      <c r="B19" s="6" t="s">
        <v>24</v>
      </c>
      <c r="C19" s="15" t="s">
        <v>24</v>
      </c>
      <c r="D19" s="10">
        <v>116</v>
      </c>
      <c r="H19" s="5" t="e">
        <f t="shared" si="0"/>
        <v>#VALUE!</v>
      </c>
      <c r="I19" s="14" t="e">
        <f t="shared" si="2"/>
        <v>#VALUE!</v>
      </c>
      <c r="J19" s="9">
        <f t="shared" si="1"/>
        <v>0</v>
      </c>
    </row>
    <row r="20" spans="1:10" hidden="1" x14ac:dyDescent="0.25">
      <c r="A20" s="25" t="s">
        <v>30</v>
      </c>
      <c r="B20" s="6" t="s">
        <v>24</v>
      </c>
      <c r="C20" s="15" t="s">
        <v>24</v>
      </c>
      <c r="D20" s="10">
        <v>113</v>
      </c>
      <c r="H20" s="5" t="e">
        <f t="shared" si="0"/>
        <v>#VALUE!</v>
      </c>
      <c r="I20" s="14" t="e">
        <f t="shared" si="2"/>
        <v>#VALUE!</v>
      </c>
      <c r="J20" s="9">
        <f t="shared" si="1"/>
        <v>0</v>
      </c>
    </row>
    <row r="21" spans="1:10" hidden="1" x14ac:dyDescent="0.25">
      <c r="A21" s="25" t="s">
        <v>31</v>
      </c>
      <c r="B21" s="6" t="s">
        <v>24</v>
      </c>
      <c r="C21" s="15" t="s">
        <v>24</v>
      </c>
      <c r="D21" s="10">
        <v>124</v>
      </c>
      <c r="H21" s="5" t="e">
        <f t="shared" si="0"/>
        <v>#VALUE!</v>
      </c>
      <c r="I21" s="14" t="e">
        <f t="shared" si="2"/>
        <v>#VALUE!</v>
      </c>
      <c r="J21" s="9">
        <f t="shared" si="1"/>
        <v>0</v>
      </c>
    </row>
    <row r="22" spans="1:10" hidden="1" x14ac:dyDescent="0.25">
      <c r="A22" s="25" t="s">
        <v>32</v>
      </c>
      <c r="B22" s="6" t="s">
        <v>24</v>
      </c>
      <c r="C22" s="15" t="s">
        <v>24</v>
      </c>
      <c r="D22" s="10">
        <v>123</v>
      </c>
      <c r="H22" s="5" t="e">
        <f t="shared" si="0"/>
        <v>#VALUE!</v>
      </c>
      <c r="I22" s="14" t="e">
        <f t="shared" si="2"/>
        <v>#VALUE!</v>
      </c>
      <c r="J22" s="9">
        <f t="shared" si="1"/>
        <v>0</v>
      </c>
    </row>
    <row r="23" spans="1:10" hidden="1" x14ac:dyDescent="0.25">
      <c r="A23" s="25" t="s">
        <v>33</v>
      </c>
      <c r="B23" s="6" t="s">
        <v>24</v>
      </c>
      <c r="C23" s="15" t="s">
        <v>24</v>
      </c>
      <c r="D23" s="10">
        <v>127</v>
      </c>
      <c r="H23" s="5" t="e">
        <f t="shared" si="0"/>
        <v>#VALUE!</v>
      </c>
      <c r="I23" s="14" t="e">
        <f t="shared" si="2"/>
        <v>#VALUE!</v>
      </c>
      <c r="J23" s="9">
        <f t="shared" si="1"/>
        <v>0</v>
      </c>
    </row>
    <row r="24" spans="1:10" x14ac:dyDescent="0.25">
      <c r="A24" s="25" t="s">
        <v>34</v>
      </c>
      <c r="B24" s="6"/>
      <c r="C24" s="15"/>
      <c r="D24" s="10">
        <v>113</v>
      </c>
      <c r="E24" s="22">
        <v>44000</v>
      </c>
      <c r="F24">
        <v>54000</v>
      </c>
      <c r="H24" s="5" t="e">
        <f t="shared" si="0"/>
        <v>#DIV/0!</v>
      </c>
      <c r="I24" s="14" t="e">
        <f t="shared" si="2"/>
        <v>#DIV/0!</v>
      </c>
      <c r="J24" s="9">
        <f t="shared" si="1"/>
        <v>389.3805309734513</v>
      </c>
    </row>
    <row r="25" spans="1:10" hidden="1" x14ac:dyDescent="0.25">
      <c r="A25" s="25" t="s">
        <v>35</v>
      </c>
      <c r="B25" s="6" t="s">
        <v>24</v>
      </c>
      <c r="C25" s="15" t="s">
        <v>24</v>
      </c>
      <c r="D25" s="10">
        <v>93</v>
      </c>
      <c r="H25" s="5" t="e">
        <f t="shared" si="0"/>
        <v>#VALUE!</v>
      </c>
      <c r="I25" s="14" t="e">
        <f t="shared" si="2"/>
        <v>#VALUE!</v>
      </c>
      <c r="J25" s="9">
        <f t="shared" si="1"/>
        <v>0</v>
      </c>
    </row>
    <row r="26" spans="1:10" hidden="1" x14ac:dyDescent="0.25">
      <c r="A26" s="25" t="s">
        <v>36</v>
      </c>
      <c r="B26" s="6" t="s">
        <v>24</v>
      </c>
      <c r="C26" s="15" t="s">
        <v>26</v>
      </c>
      <c r="D26" s="10" t="s">
        <v>26</v>
      </c>
      <c r="H26" s="5" t="e">
        <f t="shared" si="0"/>
        <v>#VALUE!</v>
      </c>
      <c r="I26" s="14" t="e">
        <f t="shared" si="2"/>
        <v>#VALUE!</v>
      </c>
      <c r="J26" s="9" t="e">
        <f t="shared" si="1"/>
        <v>#VALUE!</v>
      </c>
    </row>
    <row r="27" spans="1:10" hidden="1" x14ac:dyDescent="0.25">
      <c r="A27" s="25" t="s">
        <v>37</v>
      </c>
      <c r="B27" s="6" t="s">
        <v>24</v>
      </c>
      <c r="C27" s="15">
        <v>272</v>
      </c>
      <c r="D27" s="10" t="s">
        <v>26</v>
      </c>
      <c r="H27" s="5" t="e">
        <f t="shared" si="0"/>
        <v>#VALUE!</v>
      </c>
      <c r="I27" s="14">
        <f t="shared" si="2"/>
        <v>0</v>
      </c>
      <c r="J27" s="9" t="e">
        <f t="shared" si="1"/>
        <v>#VALUE!</v>
      </c>
    </row>
    <row r="28" spans="1:10" hidden="1" x14ac:dyDescent="0.25">
      <c r="A28" s="25" t="s">
        <v>38</v>
      </c>
      <c r="B28" s="6">
        <v>215</v>
      </c>
      <c r="C28" s="15">
        <v>215</v>
      </c>
      <c r="D28" s="10">
        <v>189</v>
      </c>
      <c r="E28" s="23"/>
      <c r="H28" s="5">
        <f t="shared" si="0"/>
        <v>0</v>
      </c>
      <c r="I28" s="14">
        <f t="shared" si="2"/>
        <v>0</v>
      </c>
      <c r="J28" s="9">
        <f t="shared" si="1"/>
        <v>0</v>
      </c>
    </row>
    <row r="29" spans="1:10" x14ac:dyDescent="0.25">
      <c r="A29" s="25" t="s">
        <v>39</v>
      </c>
      <c r="B29" s="6" t="s">
        <v>24</v>
      </c>
      <c r="C29" s="15">
        <v>324</v>
      </c>
      <c r="D29" s="10" t="s">
        <v>24</v>
      </c>
      <c r="E29" s="22">
        <v>1000</v>
      </c>
      <c r="H29" s="5" t="e">
        <f t="shared" si="0"/>
        <v>#VALUE!</v>
      </c>
      <c r="I29" s="14">
        <f t="shared" si="2"/>
        <v>3.0864197530864197</v>
      </c>
      <c r="J29" s="9" t="e">
        <f t="shared" si="1"/>
        <v>#VALUE!</v>
      </c>
    </row>
    <row r="30" spans="1:10" hidden="1" x14ac:dyDescent="0.25">
      <c r="A30" s="25" t="s">
        <v>40</v>
      </c>
      <c r="B30" s="6">
        <v>307</v>
      </c>
      <c r="C30" s="15">
        <v>269</v>
      </c>
      <c r="D30" s="10" t="s">
        <v>24</v>
      </c>
      <c r="H30" s="5">
        <f t="shared" si="0"/>
        <v>0</v>
      </c>
      <c r="I30" s="14">
        <f t="shared" si="2"/>
        <v>0</v>
      </c>
      <c r="J30" s="9" t="e">
        <f t="shared" si="1"/>
        <v>#VALUE!</v>
      </c>
    </row>
    <row r="31" spans="1:10" hidden="1" x14ac:dyDescent="0.25">
      <c r="A31" s="25" t="s">
        <v>41</v>
      </c>
      <c r="B31" s="6">
        <v>226</v>
      </c>
      <c r="C31" s="15">
        <v>214</v>
      </c>
      <c r="D31" s="10">
        <v>173</v>
      </c>
      <c r="H31" s="5">
        <f t="shared" si="0"/>
        <v>0</v>
      </c>
      <c r="I31" s="14">
        <f t="shared" si="2"/>
        <v>0</v>
      </c>
      <c r="J31" s="9">
        <f t="shared" si="1"/>
        <v>0</v>
      </c>
    </row>
    <row r="32" spans="1:10" hidden="1" x14ac:dyDescent="0.25">
      <c r="A32" s="25" t="s">
        <v>42</v>
      </c>
      <c r="B32" s="6">
        <v>295</v>
      </c>
      <c r="C32" s="15">
        <v>329</v>
      </c>
      <c r="D32" s="10" t="s">
        <v>24</v>
      </c>
      <c r="E32" s="31"/>
      <c r="H32" s="5">
        <f t="shared" si="0"/>
        <v>0</v>
      </c>
      <c r="I32" s="14">
        <f t="shared" si="2"/>
        <v>0</v>
      </c>
      <c r="J32" s="9" t="e">
        <f t="shared" si="1"/>
        <v>#VALUE!</v>
      </c>
    </row>
    <row r="33" spans="1:10" hidden="1" x14ac:dyDescent="0.25">
      <c r="A33" s="25" t="s">
        <v>43</v>
      </c>
      <c r="B33" s="6">
        <v>396</v>
      </c>
      <c r="C33" s="15">
        <v>328</v>
      </c>
      <c r="D33" s="10" t="s">
        <v>24</v>
      </c>
      <c r="H33" s="5">
        <f t="shared" si="0"/>
        <v>0</v>
      </c>
      <c r="I33" s="14">
        <f t="shared" si="2"/>
        <v>0</v>
      </c>
      <c r="J33" s="9" t="e">
        <f t="shared" si="1"/>
        <v>#VALUE!</v>
      </c>
    </row>
    <row r="34" spans="1:10" hidden="1" x14ac:dyDescent="0.25">
      <c r="A34" s="25" t="s">
        <v>44</v>
      </c>
      <c r="B34" s="6" t="s">
        <v>24</v>
      </c>
      <c r="C34" s="15">
        <v>237</v>
      </c>
      <c r="D34" s="10" t="s">
        <v>24</v>
      </c>
      <c r="H34" s="5" t="e">
        <f t="shared" si="0"/>
        <v>#VALUE!</v>
      </c>
      <c r="I34" s="14">
        <f t="shared" si="2"/>
        <v>0</v>
      </c>
      <c r="J34" s="9" t="e">
        <f t="shared" si="1"/>
        <v>#VALUE!</v>
      </c>
    </row>
    <row r="35" spans="1:10" hidden="1" x14ac:dyDescent="0.25">
      <c r="A35" s="25" t="s">
        <v>45</v>
      </c>
      <c r="B35" s="6">
        <v>229</v>
      </c>
      <c r="C35" s="15">
        <v>228</v>
      </c>
      <c r="D35" s="10">
        <v>177</v>
      </c>
      <c r="H35" s="5">
        <f t="shared" si="0"/>
        <v>0</v>
      </c>
      <c r="I35" s="14">
        <f t="shared" si="2"/>
        <v>0</v>
      </c>
      <c r="J35" s="9">
        <f t="shared" si="1"/>
        <v>0</v>
      </c>
    </row>
    <row r="36" spans="1:10" hidden="1" x14ac:dyDescent="0.25">
      <c r="A36" s="25" t="s">
        <v>46</v>
      </c>
      <c r="B36" s="6" t="s">
        <v>24</v>
      </c>
      <c r="C36" s="15">
        <v>300</v>
      </c>
      <c r="D36" s="10" t="s">
        <v>24</v>
      </c>
      <c r="H36" s="5" t="e">
        <f t="shared" si="0"/>
        <v>#VALUE!</v>
      </c>
      <c r="I36" s="14">
        <f t="shared" si="2"/>
        <v>0</v>
      </c>
      <c r="J36" s="9" t="e">
        <f t="shared" si="1"/>
        <v>#VALUE!</v>
      </c>
    </row>
    <row r="37" spans="1:10" hidden="1" x14ac:dyDescent="0.25">
      <c r="A37" s="25" t="s">
        <v>47</v>
      </c>
      <c r="B37" s="6">
        <v>192</v>
      </c>
      <c r="C37" s="15">
        <v>183</v>
      </c>
      <c r="D37" s="10" t="s">
        <v>24</v>
      </c>
      <c r="H37" s="5">
        <f t="shared" si="0"/>
        <v>0</v>
      </c>
      <c r="I37" s="14">
        <f t="shared" si="2"/>
        <v>0</v>
      </c>
      <c r="J37" s="9" t="e">
        <f t="shared" si="1"/>
        <v>#VALUE!</v>
      </c>
    </row>
    <row r="38" spans="1:10" hidden="1" x14ac:dyDescent="0.25">
      <c r="A38" s="25" t="s">
        <v>48</v>
      </c>
      <c r="B38" s="6"/>
      <c r="C38" s="15">
        <v>183</v>
      </c>
      <c r="D38" s="10" t="s">
        <v>24</v>
      </c>
      <c r="H38" s="5" t="e">
        <f t="shared" si="0"/>
        <v>#DIV/0!</v>
      </c>
      <c r="I38" s="14">
        <f t="shared" si="2"/>
        <v>0</v>
      </c>
      <c r="J38" s="9" t="e">
        <f t="shared" si="1"/>
        <v>#VALUE!</v>
      </c>
    </row>
    <row r="39" spans="1:10" hidden="1" x14ac:dyDescent="0.25">
      <c r="A39" s="25" t="s">
        <v>49</v>
      </c>
      <c r="B39" s="6">
        <v>203</v>
      </c>
      <c r="C39" s="15">
        <v>200</v>
      </c>
      <c r="D39" s="10">
        <v>184</v>
      </c>
      <c r="H39" s="5">
        <f t="shared" si="0"/>
        <v>0</v>
      </c>
      <c r="I39" s="14">
        <f t="shared" si="2"/>
        <v>0</v>
      </c>
      <c r="J39" s="9">
        <f t="shared" si="1"/>
        <v>0</v>
      </c>
    </row>
    <row r="40" spans="1:10" hidden="1" x14ac:dyDescent="0.25">
      <c r="A40" s="25" t="s">
        <v>50</v>
      </c>
      <c r="B40" s="6">
        <v>154</v>
      </c>
      <c r="C40" s="15">
        <v>208</v>
      </c>
      <c r="D40" s="10">
        <v>197</v>
      </c>
      <c r="E40" s="36"/>
      <c r="H40" s="5">
        <f t="shared" si="0"/>
        <v>0</v>
      </c>
      <c r="I40" s="14">
        <f t="shared" si="2"/>
        <v>0</v>
      </c>
      <c r="J40" s="9">
        <f t="shared" si="1"/>
        <v>0</v>
      </c>
    </row>
    <row r="41" spans="1:10" hidden="1" x14ac:dyDescent="0.25">
      <c r="A41" s="25" t="s">
        <v>51</v>
      </c>
      <c r="B41" s="6">
        <v>201</v>
      </c>
      <c r="C41" s="15">
        <v>202</v>
      </c>
      <c r="D41" s="10">
        <v>168</v>
      </c>
      <c r="E41" s="36"/>
      <c r="H41" s="5">
        <f t="shared" si="0"/>
        <v>0</v>
      </c>
      <c r="I41" s="14">
        <f t="shared" si="2"/>
        <v>0</v>
      </c>
      <c r="J41" s="9">
        <f t="shared" si="1"/>
        <v>0</v>
      </c>
    </row>
    <row r="42" spans="1:10" hidden="1" x14ac:dyDescent="0.25">
      <c r="A42" s="25" t="s">
        <v>52</v>
      </c>
      <c r="B42" s="6" t="s">
        <v>24</v>
      </c>
      <c r="C42" s="15">
        <v>200</v>
      </c>
      <c r="D42" s="10" t="s">
        <v>24</v>
      </c>
      <c r="H42" s="5" t="e">
        <f t="shared" si="0"/>
        <v>#VALUE!</v>
      </c>
      <c r="I42" s="14">
        <f t="shared" si="2"/>
        <v>0</v>
      </c>
      <c r="J42" s="9" t="e">
        <f t="shared" si="1"/>
        <v>#VALUE!</v>
      </c>
    </row>
    <row r="43" spans="1:10" hidden="1" x14ac:dyDescent="0.25">
      <c r="A43" s="25" t="s">
        <v>53</v>
      </c>
      <c r="B43" s="6" t="s">
        <v>24</v>
      </c>
      <c r="C43" s="15">
        <v>208</v>
      </c>
      <c r="D43" s="10" t="s">
        <v>24</v>
      </c>
      <c r="H43" s="5" t="e">
        <f t="shared" si="0"/>
        <v>#VALUE!</v>
      </c>
      <c r="I43" s="14">
        <f t="shared" si="2"/>
        <v>0</v>
      </c>
      <c r="J43" s="9" t="e">
        <f t="shared" si="1"/>
        <v>#VALUE!</v>
      </c>
    </row>
    <row r="44" spans="1:10" hidden="1" x14ac:dyDescent="0.25">
      <c r="A44" s="25" t="s">
        <v>54</v>
      </c>
      <c r="B44" s="6" t="s">
        <v>24</v>
      </c>
      <c r="C44" s="15">
        <v>203</v>
      </c>
      <c r="D44" s="10">
        <v>187</v>
      </c>
      <c r="H44" s="5" t="e">
        <f t="shared" si="0"/>
        <v>#VALUE!</v>
      </c>
      <c r="I44" s="14">
        <f t="shared" si="2"/>
        <v>0</v>
      </c>
      <c r="J44" s="9">
        <f t="shared" si="1"/>
        <v>0</v>
      </c>
    </row>
    <row r="45" spans="1:10" hidden="1" x14ac:dyDescent="0.25">
      <c r="A45" s="25" t="s">
        <v>55</v>
      </c>
      <c r="B45" s="6">
        <v>188</v>
      </c>
      <c r="C45" s="15">
        <v>181</v>
      </c>
      <c r="D45" s="10" t="s">
        <v>24</v>
      </c>
      <c r="H45" s="5">
        <f t="shared" si="0"/>
        <v>0</v>
      </c>
      <c r="I45" s="14">
        <f t="shared" si="2"/>
        <v>0</v>
      </c>
      <c r="J45" s="9" t="e">
        <f t="shared" si="1"/>
        <v>#VALUE!</v>
      </c>
    </row>
    <row r="46" spans="1:10" hidden="1" x14ac:dyDescent="0.25">
      <c r="A46" s="25" t="s">
        <v>56</v>
      </c>
      <c r="B46" s="6">
        <v>105</v>
      </c>
      <c r="C46" s="15">
        <v>125</v>
      </c>
      <c r="D46" s="10" t="s">
        <v>24</v>
      </c>
      <c r="H46" s="5">
        <f t="shared" si="0"/>
        <v>0</v>
      </c>
      <c r="I46" s="14">
        <f t="shared" si="2"/>
        <v>0</v>
      </c>
      <c r="J46" s="9" t="e">
        <f t="shared" si="1"/>
        <v>#VALUE!</v>
      </c>
    </row>
    <row r="47" spans="1:10" hidden="1" x14ac:dyDescent="0.25">
      <c r="A47" s="25" t="s">
        <v>57</v>
      </c>
      <c r="B47" s="6" t="s">
        <v>24</v>
      </c>
      <c r="C47" s="15">
        <v>204</v>
      </c>
      <c r="D47" s="10" t="s">
        <v>24</v>
      </c>
      <c r="H47" s="5" t="e">
        <f t="shared" si="0"/>
        <v>#VALUE!</v>
      </c>
      <c r="I47" s="14">
        <f t="shared" si="2"/>
        <v>0</v>
      </c>
      <c r="J47" s="9" t="e">
        <f t="shared" si="1"/>
        <v>#VALUE!</v>
      </c>
    </row>
    <row r="48" spans="1:10" hidden="1" x14ac:dyDescent="0.25">
      <c r="A48" s="25" t="s">
        <v>58</v>
      </c>
      <c r="B48" s="6" t="s">
        <v>24</v>
      </c>
      <c r="C48" s="15">
        <v>208</v>
      </c>
      <c r="D48" s="10" t="s">
        <v>24</v>
      </c>
      <c r="H48" s="5" t="e">
        <f t="shared" si="0"/>
        <v>#VALUE!</v>
      </c>
      <c r="I48" s="14">
        <f t="shared" si="2"/>
        <v>0</v>
      </c>
      <c r="J48" s="9" t="e">
        <f t="shared" si="1"/>
        <v>#VALUE!</v>
      </c>
    </row>
    <row r="49" spans="1:10" hidden="1" x14ac:dyDescent="0.25">
      <c r="A49" s="25" t="s">
        <v>59</v>
      </c>
      <c r="B49" s="6" t="s">
        <v>24</v>
      </c>
      <c r="C49" s="15">
        <v>228</v>
      </c>
      <c r="D49" s="10" t="s">
        <v>24</v>
      </c>
      <c r="H49" s="5" t="e">
        <f t="shared" si="0"/>
        <v>#VALUE!</v>
      </c>
      <c r="I49" s="14">
        <f t="shared" si="2"/>
        <v>0</v>
      </c>
      <c r="J49" s="9" t="e">
        <f t="shared" si="1"/>
        <v>#VALUE!</v>
      </c>
    </row>
    <row r="50" spans="1:10" hidden="1" x14ac:dyDescent="0.25">
      <c r="A50" s="25" t="s">
        <v>60</v>
      </c>
      <c r="B50" s="6">
        <v>186</v>
      </c>
      <c r="C50" s="15">
        <v>204</v>
      </c>
      <c r="D50" s="10" t="s">
        <v>24</v>
      </c>
      <c r="H50" s="5">
        <f t="shared" si="0"/>
        <v>0</v>
      </c>
      <c r="I50" s="14">
        <f t="shared" si="2"/>
        <v>0</v>
      </c>
      <c r="J50" s="9" t="e">
        <f t="shared" si="1"/>
        <v>#VALUE!</v>
      </c>
    </row>
    <row r="51" spans="1:10" hidden="1" x14ac:dyDescent="0.25">
      <c r="A51" s="25" t="s">
        <v>61</v>
      </c>
      <c r="B51" s="6" t="s">
        <v>24</v>
      </c>
      <c r="C51" s="15">
        <v>142</v>
      </c>
      <c r="D51" s="10" t="s">
        <v>24</v>
      </c>
      <c r="H51" s="5" t="e">
        <f t="shared" si="0"/>
        <v>#VALUE!</v>
      </c>
      <c r="I51" s="14">
        <f t="shared" si="2"/>
        <v>0</v>
      </c>
      <c r="J51" s="9" t="e">
        <f t="shared" si="1"/>
        <v>#VALUE!</v>
      </c>
    </row>
    <row r="52" spans="1:10" hidden="1" x14ac:dyDescent="0.25">
      <c r="A52" s="25" t="s">
        <v>62</v>
      </c>
      <c r="B52" s="6">
        <v>145</v>
      </c>
      <c r="C52" s="15">
        <v>133</v>
      </c>
      <c r="D52" s="10">
        <v>124</v>
      </c>
      <c r="H52" s="5">
        <f t="shared" si="0"/>
        <v>0</v>
      </c>
      <c r="I52" s="14">
        <f t="shared" si="2"/>
        <v>0</v>
      </c>
      <c r="J52" s="9">
        <f t="shared" si="1"/>
        <v>0</v>
      </c>
    </row>
    <row r="53" spans="1:10" hidden="1" x14ac:dyDescent="0.25">
      <c r="A53" s="25" t="s">
        <v>63</v>
      </c>
      <c r="B53" s="6" t="s">
        <v>24</v>
      </c>
      <c r="C53" s="15" t="s">
        <v>24</v>
      </c>
      <c r="D53" s="10">
        <v>71</v>
      </c>
      <c r="H53" s="5" t="e">
        <f t="shared" si="0"/>
        <v>#VALUE!</v>
      </c>
      <c r="I53" s="14" t="e">
        <f t="shared" si="2"/>
        <v>#VALUE!</v>
      </c>
      <c r="J53" s="9">
        <f t="shared" si="1"/>
        <v>0</v>
      </c>
    </row>
    <row r="54" spans="1:10" hidden="1" x14ac:dyDescent="0.25">
      <c r="A54" s="25" t="s">
        <v>64</v>
      </c>
      <c r="B54" s="6" t="s">
        <v>24</v>
      </c>
      <c r="C54" s="15" t="s">
        <v>24</v>
      </c>
      <c r="D54" s="10">
        <v>136</v>
      </c>
      <c r="H54" s="5" t="e">
        <f t="shared" si="0"/>
        <v>#VALUE!</v>
      </c>
      <c r="I54" s="14" t="e">
        <f t="shared" si="2"/>
        <v>#VALUE!</v>
      </c>
      <c r="J54" s="9">
        <f t="shared" si="1"/>
        <v>0</v>
      </c>
    </row>
    <row r="55" spans="1:10" hidden="1" x14ac:dyDescent="0.25">
      <c r="A55" s="25" t="s">
        <v>65</v>
      </c>
      <c r="B55" s="6" t="s">
        <v>24</v>
      </c>
      <c r="C55" s="15">
        <v>192</v>
      </c>
      <c r="D55" s="10" t="s">
        <v>24</v>
      </c>
      <c r="H55" s="5" t="e">
        <f t="shared" si="0"/>
        <v>#VALUE!</v>
      </c>
      <c r="I55" s="14">
        <f t="shared" si="2"/>
        <v>0</v>
      </c>
      <c r="J55" s="9" t="e">
        <f t="shared" si="1"/>
        <v>#VALUE!</v>
      </c>
    </row>
    <row r="56" spans="1:10" hidden="1" x14ac:dyDescent="0.25">
      <c r="A56" s="25" t="s">
        <v>66</v>
      </c>
      <c r="B56" s="6" t="s">
        <v>24</v>
      </c>
      <c r="C56" s="15">
        <v>208</v>
      </c>
      <c r="D56" s="10" t="s">
        <v>24</v>
      </c>
      <c r="H56" s="5" t="e">
        <f t="shared" si="0"/>
        <v>#VALUE!</v>
      </c>
      <c r="I56" s="14">
        <f t="shared" si="2"/>
        <v>0</v>
      </c>
      <c r="J56" s="9" t="e">
        <f t="shared" si="1"/>
        <v>#VALUE!</v>
      </c>
    </row>
    <row r="57" spans="1:10" hidden="1" x14ac:dyDescent="0.25">
      <c r="A57" s="25" t="s">
        <v>67</v>
      </c>
      <c r="B57" s="6" t="s">
        <v>24</v>
      </c>
      <c r="C57" s="15" t="s">
        <v>24</v>
      </c>
      <c r="D57" s="10">
        <v>108</v>
      </c>
      <c r="H57" s="5" t="e">
        <f t="shared" si="0"/>
        <v>#VALUE!</v>
      </c>
      <c r="I57" s="14" t="e">
        <f t="shared" si="2"/>
        <v>#VALUE!</v>
      </c>
      <c r="J57" s="9">
        <f t="shared" si="1"/>
        <v>0</v>
      </c>
    </row>
    <row r="58" spans="1:10" hidden="1" x14ac:dyDescent="0.25">
      <c r="A58" s="25" t="s">
        <v>68</v>
      </c>
      <c r="B58" s="6" t="s">
        <v>24</v>
      </c>
      <c r="C58" s="15" t="s">
        <v>24</v>
      </c>
      <c r="D58" s="10">
        <v>77</v>
      </c>
      <c r="H58" s="5" t="e">
        <f t="shared" si="0"/>
        <v>#VALUE!</v>
      </c>
      <c r="I58" s="14" t="e">
        <f t="shared" si="2"/>
        <v>#VALUE!</v>
      </c>
      <c r="J58" s="9">
        <f t="shared" si="1"/>
        <v>0</v>
      </c>
    </row>
    <row r="59" spans="1:10" x14ac:dyDescent="0.25">
      <c r="A59" s="25" t="s">
        <v>69</v>
      </c>
      <c r="B59" s="6">
        <v>237</v>
      </c>
      <c r="C59" s="15">
        <v>235</v>
      </c>
      <c r="D59" s="10" t="s">
        <v>24</v>
      </c>
      <c r="E59" s="36">
        <v>40000</v>
      </c>
      <c r="F59">
        <v>60000</v>
      </c>
      <c r="H59" s="5">
        <f t="shared" si="0"/>
        <v>168.77637130801688</v>
      </c>
      <c r="I59" s="14">
        <f t="shared" si="2"/>
        <v>170.21276595744681</v>
      </c>
      <c r="J59" s="9" t="e">
        <f t="shared" si="1"/>
        <v>#VALUE!</v>
      </c>
    </row>
    <row r="60" spans="1:10" hidden="1" x14ac:dyDescent="0.25">
      <c r="A60" s="25" t="s">
        <v>70</v>
      </c>
      <c r="B60" s="6">
        <v>221</v>
      </c>
      <c r="C60" s="15">
        <v>233</v>
      </c>
      <c r="D60" s="10" t="s">
        <v>24</v>
      </c>
      <c r="H60" s="5">
        <f t="shared" si="0"/>
        <v>0</v>
      </c>
      <c r="I60" s="14">
        <f t="shared" si="2"/>
        <v>0</v>
      </c>
      <c r="J60" s="9" t="e">
        <f t="shared" si="1"/>
        <v>#VALUE!</v>
      </c>
    </row>
    <row r="61" spans="1:10" x14ac:dyDescent="0.25">
      <c r="A61" s="25" t="s">
        <v>71</v>
      </c>
      <c r="B61" s="6" t="s">
        <v>24</v>
      </c>
      <c r="C61" s="15">
        <v>241</v>
      </c>
      <c r="D61" s="10" t="s">
        <v>24</v>
      </c>
      <c r="E61" s="36">
        <v>55000</v>
      </c>
      <c r="F61">
        <v>60000</v>
      </c>
      <c r="H61" s="5" t="e">
        <f t="shared" si="0"/>
        <v>#VALUE!</v>
      </c>
      <c r="I61" s="14">
        <f t="shared" si="2"/>
        <v>228.21576763485479</v>
      </c>
      <c r="J61" s="9" t="e">
        <f t="shared" si="1"/>
        <v>#VALUE!</v>
      </c>
    </row>
    <row r="62" spans="1:10" hidden="1" x14ac:dyDescent="0.25">
      <c r="A62" s="25" t="s">
        <v>72</v>
      </c>
      <c r="B62" s="6">
        <v>174</v>
      </c>
      <c r="C62" s="15">
        <v>174</v>
      </c>
      <c r="D62" s="10" t="s">
        <v>24</v>
      </c>
      <c r="H62" s="5">
        <f t="shared" si="0"/>
        <v>0</v>
      </c>
      <c r="I62" s="14">
        <f t="shared" si="2"/>
        <v>0</v>
      </c>
      <c r="J62" s="9" t="e">
        <f t="shared" si="1"/>
        <v>#VALUE!</v>
      </c>
    </row>
    <row r="63" spans="1:10" hidden="1" x14ac:dyDescent="0.25">
      <c r="A63" s="25" t="s">
        <v>73</v>
      </c>
      <c r="B63" s="6" t="s">
        <v>24</v>
      </c>
      <c r="C63" s="15">
        <v>245</v>
      </c>
      <c r="D63" s="10" t="s">
        <v>24</v>
      </c>
      <c r="H63" s="5" t="e">
        <f t="shared" si="0"/>
        <v>#VALUE!</v>
      </c>
      <c r="I63" s="14">
        <f t="shared" si="2"/>
        <v>0</v>
      </c>
      <c r="J63" s="9" t="e">
        <f t="shared" si="1"/>
        <v>#VALUE!</v>
      </c>
    </row>
    <row r="64" spans="1:10" hidden="1" x14ac:dyDescent="0.25">
      <c r="A64" s="25" t="s">
        <v>74</v>
      </c>
      <c r="B64" s="6" t="s">
        <v>24</v>
      </c>
      <c r="C64" s="15">
        <v>245</v>
      </c>
      <c r="D64" s="10" t="s">
        <v>24</v>
      </c>
      <c r="H64" s="5" t="e">
        <f t="shared" si="0"/>
        <v>#VALUE!</v>
      </c>
      <c r="I64" s="14">
        <f t="shared" si="2"/>
        <v>0</v>
      </c>
      <c r="J64" s="9" t="e">
        <f t="shared" si="1"/>
        <v>#VALUE!</v>
      </c>
    </row>
    <row r="65" spans="1:10" hidden="1" x14ac:dyDescent="0.25">
      <c r="A65" s="25" t="s">
        <v>75</v>
      </c>
      <c r="B65" s="6" t="s">
        <v>24</v>
      </c>
      <c r="C65" s="15">
        <v>93</v>
      </c>
      <c r="D65" s="10" t="s">
        <v>24</v>
      </c>
      <c r="H65" s="5" t="e">
        <f t="shared" si="0"/>
        <v>#VALUE!</v>
      </c>
      <c r="I65" s="14">
        <f t="shared" si="2"/>
        <v>0</v>
      </c>
      <c r="J65" s="9" t="e">
        <f t="shared" si="1"/>
        <v>#VALUE!</v>
      </c>
    </row>
    <row r="66" spans="1:10" hidden="1" x14ac:dyDescent="0.25">
      <c r="A66" s="25" t="s">
        <v>76</v>
      </c>
      <c r="B66" s="6" t="s">
        <v>24</v>
      </c>
      <c r="C66" s="15">
        <v>228</v>
      </c>
      <c r="D66" s="10" t="s">
        <v>24</v>
      </c>
      <c r="H66" s="5" t="e">
        <f t="shared" si="0"/>
        <v>#VALUE!</v>
      </c>
      <c r="I66" s="14">
        <f t="shared" si="2"/>
        <v>0</v>
      </c>
      <c r="J66" s="9" t="e">
        <f t="shared" si="1"/>
        <v>#VALUE!</v>
      </c>
    </row>
    <row r="67" spans="1:10" hidden="1" x14ac:dyDescent="0.25">
      <c r="A67" s="25" t="s">
        <v>77</v>
      </c>
      <c r="B67" s="6" t="s">
        <v>24</v>
      </c>
      <c r="C67" s="15">
        <v>228</v>
      </c>
      <c r="D67" s="10" t="s">
        <v>24</v>
      </c>
      <c r="H67" s="5" t="e">
        <f t="shared" si="0"/>
        <v>#VALUE!</v>
      </c>
      <c r="I67" s="14">
        <f t="shared" si="2"/>
        <v>0</v>
      </c>
      <c r="J67" s="9" t="e">
        <f t="shared" si="1"/>
        <v>#VALUE!</v>
      </c>
    </row>
    <row r="68" spans="1:10" hidden="1" x14ac:dyDescent="0.25">
      <c r="A68" s="25" t="s">
        <v>77</v>
      </c>
      <c r="B68" s="6"/>
      <c r="C68" s="15">
        <v>149</v>
      </c>
      <c r="D68" s="10"/>
      <c r="H68" s="5" t="e">
        <f t="shared" si="0"/>
        <v>#DIV/0!</v>
      </c>
      <c r="I68" s="14">
        <f t="shared" si="2"/>
        <v>0</v>
      </c>
      <c r="J68" s="9" t="e">
        <f t="shared" si="1"/>
        <v>#DIV/0!</v>
      </c>
    </row>
    <row r="69" spans="1:10" hidden="1" x14ac:dyDescent="0.25">
      <c r="A69" s="25" t="s">
        <v>78</v>
      </c>
      <c r="B69" s="6" t="s">
        <v>24</v>
      </c>
      <c r="C69" s="15">
        <v>166</v>
      </c>
      <c r="D69" s="10" t="s">
        <v>24</v>
      </c>
      <c r="H69" s="5" t="e">
        <f t="shared" si="0"/>
        <v>#VALUE!</v>
      </c>
      <c r="I69" s="14">
        <f t="shared" si="2"/>
        <v>0</v>
      </c>
      <c r="J69" s="9" t="e">
        <f t="shared" si="1"/>
        <v>#VALUE!</v>
      </c>
    </row>
    <row r="70" spans="1:10" hidden="1" x14ac:dyDescent="0.25">
      <c r="A70" s="25" t="s">
        <v>79</v>
      </c>
      <c r="B70" s="6" t="s">
        <v>24</v>
      </c>
      <c r="C70" s="15">
        <v>149</v>
      </c>
      <c r="D70" s="10" t="s">
        <v>24</v>
      </c>
      <c r="H70" s="5" t="e">
        <f t="shared" si="0"/>
        <v>#VALUE!</v>
      </c>
      <c r="I70" s="14">
        <f t="shared" si="2"/>
        <v>0</v>
      </c>
      <c r="J70" s="9" t="e">
        <f t="shared" si="1"/>
        <v>#VALUE!</v>
      </c>
    </row>
    <row r="71" spans="1:10" hidden="1" x14ac:dyDescent="0.25">
      <c r="A71" s="25" t="s">
        <v>80</v>
      </c>
      <c r="B71" s="6" t="s">
        <v>24</v>
      </c>
      <c r="C71" s="15" t="s">
        <v>24</v>
      </c>
      <c r="D71" s="10">
        <v>135</v>
      </c>
      <c r="H71" s="5" t="e">
        <f t="shared" si="0"/>
        <v>#VALUE!</v>
      </c>
      <c r="I71" s="14" t="e">
        <f t="shared" si="2"/>
        <v>#VALUE!</v>
      </c>
      <c r="J71" s="9">
        <f t="shared" si="1"/>
        <v>0</v>
      </c>
    </row>
    <row r="72" spans="1:10" hidden="1" x14ac:dyDescent="0.25">
      <c r="A72" s="25" t="s">
        <v>81</v>
      </c>
      <c r="B72" s="6" t="s">
        <v>24</v>
      </c>
      <c r="C72" s="15"/>
      <c r="D72" s="10" t="s">
        <v>26</v>
      </c>
      <c r="H72" s="5" t="e">
        <f t="shared" si="0"/>
        <v>#VALUE!</v>
      </c>
      <c r="I72" s="14" t="e">
        <f t="shared" si="2"/>
        <v>#DIV/0!</v>
      </c>
      <c r="J72" s="9" t="e">
        <f t="shared" si="1"/>
        <v>#VALUE!</v>
      </c>
    </row>
    <row r="73" spans="1:10" hidden="1" x14ac:dyDescent="0.25">
      <c r="A73" s="25" t="s">
        <v>82</v>
      </c>
      <c r="B73" s="6" t="s">
        <v>24</v>
      </c>
      <c r="C73" s="15" t="s">
        <v>24</v>
      </c>
      <c r="D73" s="10">
        <v>150</v>
      </c>
      <c r="E73" s="31"/>
      <c r="H73" s="5" t="e">
        <f t="shared" si="0"/>
        <v>#VALUE!</v>
      </c>
      <c r="I73" s="14" t="e">
        <f t="shared" si="2"/>
        <v>#VALUE!</v>
      </c>
      <c r="J73" s="9">
        <f t="shared" si="1"/>
        <v>0</v>
      </c>
    </row>
    <row r="74" spans="1:10" hidden="1" x14ac:dyDescent="0.25">
      <c r="A74" s="25" t="s">
        <v>83</v>
      </c>
      <c r="B74" s="6" t="s">
        <v>24</v>
      </c>
      <c r="C74" s="15" t="s">
        <v>24</v>
      </c>
      <c r="D74" s="10">
        <v>125</v>
      </c>
      <c r="H74" s="5" t="e">
        <f t="shared" ref="H74:H137" si="3">E74/B74</f>
        <v>#VALUE!</v>
      </c>
      <c r="I74" s="14" t="e">
        <f t="shared" si="2"/>
        <v>#VALUE!</v>
      </c>
      <c r="J74" s="9">
        <f t="shared" ref="J74:J137" si="4">E74/D74</f>
        <v>0</v>
      </c>
    </row>
    <row r="75" spans="1:10" hidden="1" x14ac:dyDescent="0.25">
      <c r="A75" s="25" t="s">
        <v>84</v>
      </c>
      <c r="B75" s="6" t="s">
        <v>24</v>
      </c>
      <c r="C75" s="15" t="s">
        <v>24</v>
      </c>
      <c r="D75" s="10">
        <v>87</v>
      </c>
      <c r="H75" s="5" t="e">
        <f t="shared" si="3"/>
        <v>#VALUE!</v>
      </c>
      <c r="I75" s="14" t="e">
        <f t="shared" ref="I75:I138" si="5">E75/C75</f>
        <v>#VALUE!</v>
      </c>
      <c r="J75" s="9">
        <f t="shared" si="4"/>
        <v>0</v>
      </c>
    </row>
    <row r="76" spans="1:10" hidden="1" x14ac:dyDescent="0.25">
      <c r="A76" s="25" t="s">
        <v>85</v>
      </c>
      <c r="B76" s="6" t="s">
        <v>24</v>
      </c>
      <c r="C76" s="15" t="s">
        <v>24</v>
      </c>
      <c r="D76" s="10">
        <v>76</v>
      </c>
      <c r="H76" s="5" t="e">
        <f t="shared" si="3"/>
        <v>#VALUE!</v>
      </c>
      <c r="I76" s="14" t="e">
        <f t="shared" si="5"/>
        <v>#VALUE!</v>
      </c>
      <c r="J76" s="9">
        <f t="shared" si="4"/>
        <v>0</v>
      </c>
    </row>
    <row r="77" spans="1:10" hidden="1" x14ac:dyDescent="0.25">
      <c r="A77" s="25" t="s">
        <v>86</v>
      </c>
      <c r="B77" s="6" t="s">
        <v>24</v>
      </c>
      <c r="C77" s="15" t="s">
        <v>24</v>
      </c>
      <c r="D77" s="10">
        <v>161</v>
      </c>
      <c r="H77" s="5" t="e">
        <f t="shared" si="3"/>
        <v>#VALUE!</v>
      </c>
      <c r="I77" s="14" t="e">
        <f t="shared" si="5"/>
        <v>#VALUE!</v>
      </c>
      <c r="J77" s="9">
        <f t="shared" si="4"/>
        <v>0</v>
      </c>
    </row>
    <row r="78" spans="1:10" hidden="1" x14ac:dyDescent="0.25">
      <c r="A78" s="25" t="s">
        <v>87</v>
      </c>
      <c r="B78" s="6" t="s">
        <v>24</v>
      </c>
      <c r="C78" s="15" t="s">
        <v>24</v>
      </c>
      <c r="D78" s="10">
        <v>135</v>
      </c>
      <c r="H78" s="5" t="e">
        <f t="shared" si="3"/>
        <v>#VALUE!</v>
      </c>
      <c r="I78" s="14" t="e">
        <f t="shared" si="5"/>
        <v>#VALUE!</v>
      </c>
      <c r="J78" s="9">
        <f t="shared" si="4"/>
        <v>0</v>
      </c>
    </row>
    <row r="79" spans="1:10" hidden="1" x14ac:dyDescent="0.25">
      <c r="A79" s="25" t="s">
        <v>88</v>
      </c>
      <c r="B79" s="6" t="s">
        <v>24</v>
      </c>
      <c r="C79" s="15">
        <v>125</v>
      </c>
      <c r="D79" s="10">
        <v>130</v>
      </c>
      <c r="H79" s="5" t="e">
        <f t="shared" si="3"/>
        <v>#VALUE!</v>
      </c>
      <c r="I79" s="14">
        <f t="shared" si="5"/>
        <v>0</v>
      </c>
      <c r="J79" s="9">
        <f t="shared" si="4"/>
        <v>0</v>
      </c>
    </row>
    <row r="80" spans="1:10" hidden="1" x14ac:dyDescent="0.25">
      <c r="A80" s="25" t="s">
        <v>89</v>
      </c>
      <c r="B80" s="6" t="s">
        <v>24</v>
      </c>
      <c r="C80" s="15" t="s">
        <v>24</v>
      </c>
      <c r="D80" s="10">
        <v>128</v>
      </c>
      <c r="H80" s="5" t="e">
        <f t="shared" si="3"/>
        <v>#VALUE!</v>
      </c>
      <c r="I80" s="14" t="e">
        <f t="shared" si="5"/>
        <v>#VALUE!</v>
      </c>
      <c r="J80" s="9">
        <f t="shared" si="4"/>
        <v>0</v>
      </c>
    </row>
    <row r="81" spans="1:10" hidden="1" x14ac:dyDescent="0.25">
      <c r="A81" s="25" t="s">
        <v>90</v>
      </c>
      <c r="B81" s="6" t="s">
        <v>24</v>
      </c>
      <c r="C81" s="15" t="s">
        <v>24</v>
      </c>
      <c r="D81" s="10">
        <v>154</v>
      </c>
      <c r="H81" s="5" t="e">
        <f t="shared" si="3"/>
        <v>#VALUE!</v>
      </c>
      <c r="I81" s="14" t="e">
        <f t="shared" si="5"/>
        <v>#VALUE!</v>
      </c>
      <c r="J81" s="9">
        <f t="shared" si="4"/>
        <v>0</v>
      </c>
    </row>
    <row r="82" spans="1:10" hidden="1" x14ac:dyDescent="0.25">
      <c r="A82" s="25" t="s">
        <v>91</v>
      </c>
      <c r="B82" s="6" t="s">
        <v>24</v>
      </c>
      <c r="C82" s="15" t="s">
        <v>24</v>
      </c>
      <c r="D82" s="10">
        <v>131</v>
      </c>
      <c r="H82" s="5" t="e">
        <f t="shared" si="3"/>
        <v>#VALUE!</v>
      </c>
      <c r="I82" s="14" t="e">
        <f t="shared" si="5"/>
        <v>#VALUE!</v>
      </c>
      <c r="J82" s="9">
        <f t="shared" si="4"/>
        <v>0</v>
      </c>
    </row>
    <row r="83" spans="1:10" hidden="1" x14ac:dyDescent="0.25">
      <c r="A83" s="25" t="s">
        <v>92</v>
      </c>
      <c r="B83" s="6" t="s">
        <v>24</v>
      </c>
      <c r="C83" s="15" t="s">
        <v>24</v>
      </c>
      <c r="D83" s="10">
        <v>115</v>
      </c>
      <c r="H83" s="5" t="e">
        <f t="shared" si="3"/>
        <v>#VALUE!</v>
      </c>
      <c r="I83" s="14" t="e">
        <f t="shared" si="5"/>
        <v>#VALUE!</v>
      </c>
      <c r="J83" s="9">
        <f t="shared" si="4"/>
        <v>0</v>
      </c>
    </row>
    <row r="84" spans="1:10" hidden="1" x14ac:dyDescent="0.25">
      <c r="A84" s="25" t="s">
        <v>93</v>
      </c>
      <c r="B84" s="6">
        <v>189</v>
      </c>
      <c r="C84" s="15">
        <v>233</v>
      </c>
      <c r="D84" s="10" t="s">
        <v>24</v>
      </c>
      <c r="H84" s="5">
        <f t="shared" si="3"/>
        <v>0</v>
      </c>
      <c r="I84" s="14">
        <f t="shared" si="5"/>
        <v>0</v>
      </c>
      <c r="J84" s="9" t="e">
        <f t="shared" si="4"/>
        <v>#VALUE!</v>
      </c>
    </row>
    <row r="85" spans="1:10" hidden="1" x14ac:dyDescent="0.25">
      <c r="A85" s="25" t="s">
        <v>94</v>
      </c>
      <c r="B85" s="6">
        <v>173</v>
      </c>
      <c r="C85" s="15">
        <v>151</v>
      </c>
      <c r="D85" s="10" t="s">
        <v>24</v>
      </c>
      <c r="H85" s="5">
        <f t="shared" si="3"/>
        <v>0</v>
      </c>
      <c r="I85" s="14">
        <f t="shared" si="5"/>
        <v>0</v>
      </c>
      <c r="J85" s="9" t="e">
        <f t="shared" si="4"/>
        <v>#VALUE!</v>
      </c>
    </row>
    <row r="86" spans="1:10" hidden="1" x14ac:dyDescent="0.25">
      <c r="A86" s="25" t="s">
        <v>95</v>
      </c>
      <c r="B86" s="6" t="s">
        <v>24</v>
      </c>
      <c r="C86" s="15">
        <v>185</v>
      </c>
      <c r="D86" s="10" t="s">
        <v>24</v>
      </c>
      <c r="H86" s="5" t="e">
        <f t="shared" si="3"/>
        <v>#VALUE!</v>
      </c>
      <c r="I86" s="14">
        <f t="shared" si="5"/>
        <v>0</v>
      </c>
      <c r="J86" s="9" t="e">
        <f t="shared" si="4"/>
        <v>#VALUE!</v>
      </c>
    </row>
    <row r="87" spans="1:10" hidden="1" x14ac:dyDescent="0.25">
      <c r="A87" s="25" t="s">
        <v>96</v>
      </c>
      <c r="B87" s="6" t="s">
        <v>24</v>
      </c>
      <c r="C87" s="15" t="s">
        <v>24</v>
      </c>
      <c r="D87" s="10">
        <v>123</v>
      </c>
      <c r="H87" s="5" t="e">
        <f t="shared" si="3"/>
        <v>#VALUE!</v>
      </c>
      <c r="I87" s="14" t="e">
        <f t="shared" si="5"/>
        <v>#VALUE!</v>
      </c>
      <c r="J87" s="9">
        <f t="shared" si="4"/>
        <v>0</v>
      </c>
    </row>
    <row r="88" spans="1:10" hidden="1" x14ac:dyDescent="0.25">
      <c r="A88" s="25" t="s">
        <v>97</v>
      </c>
      <c r="B88" s="6" t="s">
        <v>24</v>
      </c>
      <c r="C88" s="15">
        <v>102</v>
      </c>
      <c r="D88" s="10" t="s">
        <v>24</v>
      </c>
      <c r="H88" s="5" t="e">
        <f t="shared" si="3"/>
        <v>#VALUE!</v>
      </c>
      <c r="I88" s="14">
        <f t="shared" si="5"/>
        <v>0</v>
      </c>
      <c r="J88" s="9" t="e">
        <f t="shared" si="4"/>
        <v>#VALUE!</v>
      </c>
    </row>
    <row r="89" spans="1:10" hidden="1" x14ac:dyDescent="0.25">
      <c r="A89" s="25" t="s">
        <v>98</v>
      </c>
      <c r="B89" s="6">
        <v>256</v>
      </c>
      <c r="C89" s="15">
        <v>229</v>
      </c>
      <c r="D89" s="10" t="s">
        <v>24</v>
      </c>
      <c r="H89" s="5">
        <f t="shared" si="3"/>
        <v>0</v>
      </c>
      <c r="I89" s="14">
        <f t="shared" si="5"/>
        <v>0</v>
      </c>
      <c r="J89" s="9" t="e">
        <f t="shared" si="4"/>
        <v>#VALUE!</v>
      </c>
    </row>
    <row r="90" spans="1:10" hidden="1" x14ac:dyDescent="0.25">
      <c r="A90" s="25" t="s">
        <v>99</v>
      </c>
      <c r="B90" s="6" t="s">
        <v>24</v>
      </c>
      <c r="C90" s="15">
        <v>141</v>
      </c>
      <c r="D90" s="10" t="s">
        <v>24</v>
      </c>
      <c r="H90" s="5" t="e">
        <f t="shared" si="3"/>
        <v>#VALUE!</v>
      </c>
      <c r="I90" s="14">
        <f t="shared" si="5"/>
        <v>0</v>
      </c>
      <c r="J90" s="9" t="e">
        <f t="shared" si="4"/>
        <v>#VALUE!</v>
      </c>
    </row>
    <row r="91" spans="1:10" hidden="1" x14ac:dyDescent="0.25">
      <c r="A91" s="25" t="s">
        <v>100</v>
      </c>
      <c r="B91" s="6">
        <v>217</v>
      </c>
      <c r="C91" s="15">
        <v>240</v>
      </c>
      <c r="D91" s="10" t="s">
        <v>24</v>
      </c>
      <c r="H91" s="5">
        <f t="shared" si="3"/>
        <v>0</v>
      </c>
      <c r="I91" s="14">
        <f t="shared" si="5"/>
        <v>0</v>
      </c>
      <c r="J91" s="9" t="e">
        <f t="shared" si="4"/>
        <v>#VALUE!</v>
      </c>
    </row>
    <row r="92" spans="1:10" x14ac:dyDescent="0.25">
      <c r="A92" s="25" t="s">
        <v>101</v>
      </c>
      <c r="B92" s="8">
        <v>2200</v>
      </c>
      <c r="C92" s="16"/>
      <c r="D92" s="13"/>
      <c r="E92" s="36">
        <v>20000</v>
      </c>
      <c r="H92" s="5">
        <f t="shared" si="3"/>
        <v>9.0909090909090917</v>
      </c>
      <c r="I92" s="14" t="e">
        <f t="shared" si="5"/>
        <v>#DIV/0!</v>
      </c>
      <c r="J92" s="9" t="e">
        <f t="shared" si="4"/>
        <v>#DIV/0!</v>
      </c>
    </row>
    <row r="93" spans="1:10" hidden="1" x14ac:dyDescent="0.25">
      <c r="A93" s="25" t="s">
        <v>102</v>
      </c>
      <c r="B93" s="6" t="s">
        <v>24</v>
      </c>
      <c r="C93" s="15">
        <v>161</v>
      </c>
      <c r="D93" s="10" t="s">
        <v>24</v>
      </c>
      <c r="H93" s="5" t="e">
        <f t="shared" si="3"/>
        <v>#VALUE!</v>
      </c>
      <c r="I93" s="14">
        <f t="shared" si="5"/>
        <v>0</v>
      </c>
      <c r="J93" s="9" t="e">
        <f t="shared" si="4"/>
        <v>#VALUE!</v>
      </c>
    </row>
    <row r="94" spans="1:10" hidden="1" x14ac:dyDescent="0.25">
      <c r="A94" s="25" t="s">
        <v>103</v>
      </c>
      <c r="B94" s="6">
        <v>194</v>
      </c>
      <c r="C94" s="15">
        <v>228</v>
      </c>
      <c r="D94" s="10"/>
      <c r="H94" s="5">
        <f t="shared" si="3"/>
        <v>0</v>
      </c>
      <c r="I94" s="14">
        <f t="shared" si="5"/>
        <v>0</v>
      </c>
      <c r="J94" s="9" t="e">
        <f t="shared" si="4"/>
        <v>#DIV/0!</v>
      </c>
    </row>
    <row r="95" spans="1:10" x14ac:dyDescent="0.25">
      <c r="A95" s="25" t="s">
        <v>104</v>
      </c>
      <c r="B95" s="8">
        <v>2500</v>
      </c>
      <c r="C95" s="15"/>
      <c r="D95" s="10"/>
      <c r="E95" s="22">
        <v>100000</v>
      </c>
      <c r="H95" s="5">
        <f t="shared" si="3"/>
        <v>40</v>
      </c>
      <c r="I95" s="14" t="e">
        <f t="shared" si="5"/>
        <v>#DIV/0!</v>
      </c>
      <c r="J95" s="9" t="e">
        <f t="shared" si="4"/>
        <v>#DIV/0!</v>
      </c>
    </row>
    <row r="96" spans="1:10" hidden="1" x14ac:dyDescent="0.25">
      <c r="A96" s="25" t="s">
        <v>105</v>
      </c>
      <c r="B96" s="6" t="s">
        <v>24</v>
      </c>
      <c r="C96" s="15">
        <v>154</v>
      </c>
      <c r="D96" s="10" t="s">
        <v>24</v>
      </c>
      <c r="H96" s="5" t="e">
        <f t="shared" si="3"/>
        <v>#VALUE!</v>
      </c>
      <c r="I96" s="14">
        <f t="shared" si="5"/>
        <v>0</v>
      </c>
      <c r="J96" s="9" t="e">
        <f t="shared" si="4"/>
        <v>#VALUE!</v>
      </c>
    </row>
    <row r="97" spans="1:10" x14ac:dyDescent="0.25">
      <c r="A97" s="25" t="s">
        <v>106</v>
      </c>
      <c r="B97" s="6">
        <v>169</v>
      </c>
      <c r="C97" s="15">
        <v>204</v>
      </c>
      <c r="D97" s="10">
        <v>174</v>
      </c>
      <c r="E97" s="36">
        <v>0</v>
      </c>
      <c r="F97">
        <v>0</v>
      </c>
      <c r="H97" s="5">
        <f t="shared" si="3"/>
        <v>0</v>
      </c>
      <c r="I97" s="14">
        <f t="shared" si="5"/>
        <v>0</v>
      </c>
      <c r="J97" s="9">
        <f t="shared" si="4"/>
        <v>0</v>
      </c>
    </row>
    <row r="98" spans="1:10" hidden="1" x14ac:dyDescent="0.25">
      <c r="A98" s="25" t="s">
        <v>107</v>
      </c>
      <c r="B98" s="6" t="s">
        <v>24</v>
      </c>
      <c r="C98" s="15">
        <v>171</v>
      </c>
      <c r="D98" s="10" t="s">
        <v>24</v>
      </c>
      <c r="H98" s="5" t="e">
        <f t="shared" si="3"/>
        <v>#VALUE!</v>
      </c>
      <c r="I98" s="14">
        <f t="shared" si="5"/>
        <v>0</v>
      </c>
      <c r="J98" s="9" t="e">
        <f t="shared" si="4"/>
        <v>#VALUE!</v>
      </c>
    </row>
    <row r="99" spans="1:10" hidden="1" x14ac:dyDescent="0.25">
      <c r="A99" s="25" t="s">
        <v>108</v>
      </c>
      <c r="B99" s="6">
        <v>166</v>
      </c>
      <c r="C99" s="15">
        <v>166</v>
      </c>
      <c r="D99" s="10" t="s">
        <v>24</v>
      </c>
      <c r="E99" s="36"/>
      <c r="H99" s="5">
        <f t="shared" si="3"/>
        <v>0</v>
      </c>
      <c r="I99" s="14">
        <f t="shared" si="5"/>
        <v>0</v>
      </c>
      <c r="J99" s="9" t="e">
        <f t="shared" si="4"/>
        <v>#VALUE!</v>
      </c>
    </row>
    <row r="100" spans="1:10" hidden="1" x14ac:dyDescent="0.25">
      <c r="A100" s="25" t="s">
        <v>109</v>
      </c>
      <c r="B100" s="6" t="s">
        <v>24</v>
      </c>
      <c r="C100" s="15" t="s">
        <v>24</v>
      </c>
      <c r="D100" s="10">
        <v>119</v>
      </c>
      <c r="H100" s="5" t="e">
        <f t="shared" si="3"/>
        <v>#VALUE!</v>
      </c>
      <c r="I100" s="14" t="e">
        <f t="shared" si="5"/>
        <v>#VALUE!</v>
      </c>
      <c r="J100" s="9">
        <f t="shared" si="4"/>
        <v>0</v>
      </c>
    </row>
    <row r="101" spans="1:10" hidden="1" x14ac:dyDescent="0.25">
      <c r="A101" s="25" t="s">
        <v>110</v>
      </c>
      <c r="B101" s="6" t="s">
        <v>24</v>
      </c>
      <c r="C101" s="15" t="s">
        <v>24</v>
      </c>
      <c r="D101" s="10">
        <v>129</v>
      </c>
      <c r="H101" s="5" t="e">
        <f t="shared" si="3"/>
        <v>#VALUE!</v>
      </c>
      <c r="I101" s="14" t="e">
        <f t="shared" si="5"/>
        <v>#VALUE!</v>
      </c>
      <c r="J101" s="9">
        <f t="shared" si="4"/>
        <v>0</v>
      </c>
    </row>
    <row r="102" spans="1:10" hidden="1" x14ac:dyDescent="0.25">
      <c r="A102" s="25" t="s">
        <v>111</v>
      </c>
      <c r="B102" s="6" t="s">
        <v>24</v>
      </c>
      <c r="C102" s="15" t="s">
        <v>24</v>
      </c>
      <c r="D102" s="10">
        <v>146</v>
      </c>
      <c r="H102" s="5" t="e">
        <f t="shared" si="3"/>
        <v>#VALUE!</v>
      </c>
      <c r="I102" s="14" t="e">
        <f t="shared" si="5"/>
        <v>#VALUE!</v>
      </c>
      <c r="J102" s="9">
        <f t="shared" si="4"/>
        <v>0</v>
      </c>
    </row>
    <row r="103" spans="1:10" hidden="1" x14ac:dyDescent="0.25">
      <c r="A103" s="25" t="s">
        <v>112</v>
      </c>
      <c r="B103" s="6" t="s">
        <v>24</v>
      </c>
      <c r="C103" s="15" t="s">
        <v>24</v>
      </c>
      <c r="D103" s="10">
        <v>129</v>
      </c>
      <c r="H103" s="5" t="e">
        <f t="shared" si="3"/>
        <v>#VALUE!</v>
      </c>
      <c r="I103" s="14" t="e">
        <f t="shared" si="5"/>
        <v>#VALUE!</v>
      </c>
      <c r="J103" s="9">
        <f t="shared" si="4"/>
        <v>0</v>
      </c>
    </row>
    <row r="104" spans="1:10" hidden="1" x14ac:dyDescent="0.25">
      <c r="A104" s="21" t="s">
        <v>113</v>
      </c>
      <c r="D104" s="12">
        <v>156</v>
      </c>
      <c r="H104" s="5" t="e">
        <f t="shared" si="3"/>
        <v>#DIV/0!</v>
      </c>
      <c r="I104" s="14" t="e">
        <f t="shared" si="5"/>
        <v>#DIV/0!</v>
      </c>
      <c r="J104" s="9">
        <f t="shared" si="4"/>
        <v>0</v>
      </c>
    </row>
    <row r="105" spans="1:10" hidden="1" x14ac:dyDescent="0.25">
      <c r="A105" s="21" t="s">
        <v>114</v>
      </c>
      <c r="B105" s="7" t="s">
        <v>24</v>
      </c>
      <c r="D105" s="12">
        <v>147</v>
      </c>
      <c r="H105" s="5" t="e">
        <f t="shared" si="3"/>
        <v>#VALUE!</v>
      </c>
      <c r="I105" s="14" t="e">
        <f t="shared" si="5"/>
        <v>#DIV/0!</v>
      </c>
      <c r="J105" s="9">
        <f t="shared" si="4"/>
        <v>0</v>
      </c>
    </row>
    <row r="106" spans="1:10" hidden="1" x14ac:dyDescent="0.25">
      <c r="A106" s="21" t="s">
        <v>115</v>
      </c>
      <c r="B106" s="7" t="s">
        <v>24</v>
      </c>
      <c r="C106" s="24" t="s">
        <v>24</v>
      </c>
      <c r="D106" s="12">
        <v>141</v>
      </c>
      <c r="H106" s="5" t="e">
        <f t="shared" si="3"/>
        <v>#VALUE!</v>
      </c>
      <c r="I106" s="14" t="e">
        <f t="shared" si="5"/>
        <v>#VALUE!</v>
      </c>
      <c r="J106" s="9">
        <f t="shared" si="4"/>
        <v>0</v>
      </c>
    </row>
    <row r="107" spans="1:10" hidden="1" x14ac:dyDescent="0.25">
      <c r="A107" s="21" t="s">
        <v>116</v>
      </c>
      <c r="B107" s="7" t="s">
        <v>24</v>
      </c>
      <c r="C107" s="24" t="s">
        <v>24</v>
      </c>
      <c r="D107" s="12">
        <v>141</v>
      </c>
      <c r="H107" s="5" t="e">
        <f t="shared" si="3"/>
        <v>#VALUE!</v>
      </c>
      <c r="I107" s="14" t="e">
        <f t="shared" si="5"/>
        <v>#VALUE!</v>
      </c>
      <c r="J107" s="9">
        <f t="shared" si="4"/>
        <v>0</v>
      </c>
    </row>
    <row r="108" spans="1:10" hidden="1" x14ac:dyDescent="0.25">
      <c r="A108" s="21" t="s">
        <v>117</v>
      </c>
      <c r="B108" s="7" t="s">
        <v>24</v>
      </c>
      <c r="C108" s="24" t="s">
        <v>24</v>
      </c>
      <c r="D108" s="12">
        <v>143</v>
      </c>
      <c r="H108" s="5" t="e">
        <f t="shared" si="3"/>
        <v>#VALUE!</v>
      </c>
      <c r="I108" s="14" t="e">
        <f t="shared" si="5"/>
        <v>#VALUE!</v>
      </c>
      <c r="J108" s="9">
        <f t="shared" si="4"/>
        <v>0</v>
      </c>
    </row>
    <row r="109" spans="1:10" hidden="1" x14ac:dyDescent="0.25">
      <c r="A109" s="21" t="s">
        <v>118</v>
      </c>
      <c r="C109" s="24">
        <v>600</v>
      </c>
      <c r="D109" s="35">
        <v>450</v>
      </c>
      <c r="H109" s="5" t="e">
        <f t="shared" si="3"/>
        <v>#DIV/0!</v>
      </c>
      <c r="I109" s="14">
        <f t="shared" si="5"/>
        <v>0</v>
      </c>
      <c r="J109" s="9">
        <f t="shared" si="4"/>
        <v>0</v>
      </c>
    </row>
    <row r="110" spans="1:10" hidden="1" x14ac:dyDescent="0.25">
      <c r="A110" s="21" t="s">
        <v>119</v>
      </c>
      <c r="B110" s="7" t="s">
        <v>120</v>
      </c>
      <c r="C110" s="24" t="s">
        <v>24</v>
      </c>
      <c r="D110" s="12">
        <v>158</v>
      </c>
      <c r="H110" s="5" t="e">
        <f t="shared" si="3"/>
        <v>#VALUE!</v>
      </c>
      <c r="I110" s="14" t="e">
        <f t="shared" si="5"/>
        <v>#VALUE!</v>
      </c>
      <c r="J110" s="9">
        <f t="shared" si="4"/>
        <v>0</v>
      </c>
    </row>
    <row r="111" spans="1:10" hidden="1" x14ac:dyDescent="0.25">
      <c r="A111" s="21" t="s">
        <v>121</v>
      </c>
      <c r="B111" s="7" t="s">
        <v>24</v>
      </c>
      <c r="C111" s="24" t="s">
        <v>24</v>
      </c>
      <c r="D111" s="12">
        <v>149</v>
      </c>
      <c r="H111" s="5" t="e">
        <f t="shared" si="3"/>
        <v>#VALUE!</v>
      </c>
      <c r="I111" s="14" t="e">
        <f t="shared" si="5"/>
        <v>#VALUE!</v>
      </c>
      <c r="J111" s="9">
        <f t="shared" si="4"/>
        <v>0</v>
      </c>
    </row>
    <row r="112" spans="1:10" hidden="1" x14ac:dyDescent="0.25">
      <c r="A112" s="21" t="s">
        <v>122</v>
      </c>
      <c r="B112" s="7" t="s">
        <v>24</v>
      </c>
      <c r="C112" s="24" t="s">
        <v>24</v>
      </c>
      <c r="D112" s="12">
        <v>131</v>
      </c>
      <c r="H112" s="5" t="e">
        <f t="shared" si="3"/>
        <v>#VALUE!</v>
      </c>
      <c r="I112" s="14" t="e">
        <f t="shared" si="5"/>
        <v>#VALUE!</v>
      </c>
      <c r="J112" s="9">
        <f t="shared" si="4"/>
        <v>0</v>
      </c>
    </row>
    <row r="113" spans="1:10" hidden="1" x14ac:dyDescent="0.25">
      <c r="A113" s="21" t="s">
        <v>123</v>
      </c>
      <c r="B113" s="7" t="s">
        <v>24</v>
      </c>
      <c r="C113" s="24" t="s">
        <v>24</v>
      </c>
      <c r="D113" s="12">
        <v>131</v>
      </c>
      <c r="E113" s="36"/>
      <c r="H113" s="5" t="e">
        <f t="shared" si="3"/>
        <v>#VALUE!</v>
      </c>
      <c r="I113" s="14" t="e">
        <f t="shared" si="5"/>
        <v>#VALUE!</v>
      </c>
      <c r="J113" s="9">
        <f t="shared" si="4"/>
        <v>0</v>
      </c>
    </row>
    <row r="114" spans="1:10" hidden="1" x14ac:dyDescent="0.25">
      <c r="A114" s="21" t="s">
        <v>124</v>
      </c>
      <c r="D114" s="12">
        <v>112</v>
      </c>
      <c r="H114" s="5" t="e">
        <f t="shared" si="3"/>
        <v>#DIV/0!</v>
      </c>
      <c r="I114" s="14" t="e">
        <f t="shared" si="5"/>
        <v>#DIV/0!</v>
      </c>
      <c r="J114" s="9">
        <f t="shared" si="4"/>
        <v>0</v>
      </c>
    </row>
    <row r="115" spans="1:10" hidden="1" x14ac:dyDescent="0.25">
      <c r="A115" s="21" t="s">
        <v>125</v>
      </c>
      <c r="B115" s="7" t="s">
        <v>24</v>
      </c>
      <c r="C115" s="24" t="s">
        <v>24</v>
      </c>
      <c r="D115" s="12">
        <v>112</v>
      </c>
      <c r="H115" s="5" t="e">
        <f t="shared" si="3"/>
        <v>#VALUE!</v>
      </c>
      <c r="I115" s="14" t="e">
        <f t="shared" si="5"/>
        <v>#VALUE!</v>
      </c>
      <c r="J115" s="9">
        <f t="shared" si="4"/>
        <v>0</v>
      </c>
    </row>
    <row r="116" spans="1:10" hidden="1" x14ac:dyDescent="0.25">
      <c r="A116" s="21" t="s">
        <v>126</v>
      </c>
      <c r="B116" s="7" t="s">
        <v>24</v>
      </c>
      <c r="C116" s="24" t="s">
        <v>24</v>
      </c>
      <c r="D116" s="12">
        <v>115</v>
      </c>
      <c r="H116" s="5" t="e">
        <f t="shared" si="3"/>
        <v>#VALUE!</v>
      </c>
      <c r="I116" s="14" t="e">
        <f t="shared" si="5"/>
        <v>#VALUE!</v>
      </c>
      <c r="J116" s="9">
        <f t="shared" si="4"/>
        <v>0</v>
      </c>
    </row>
    <row r="117" spans="1:10" hidden="1" x14ac:dyDescent="0.25">
      <c r="A117" s="21" t="s">
        <v>127</v>
      </c>
      <c r="B117" s="7" t="s">
        <v>24</v>
      </c>
      <c r="C117" s="24" t="s">
        <v>24</v>
      </c>
      <c r="D117" s="12">
        <v>118</v>
      </c>
      <c r="H117" s="5" t="e">
        <f t="shared" si="3"/>
        <v>#VALUE!</v>
      </c>
      <c r="I117" s="14" t="e">
        <f t="shared" si="5"/>
        <v>#VALUE!</v>
      </c>
      <c r="J117" s="9">
        <f t="shared" si="4"/>
        <v>0</v>
      </c>
    </row>
    <row r="118" spans="1:10" hidden="1" x14ac:dyDescent="0.25">
      <c r="A118" s="21" t="s">
        <v>128</v>
      </c>
      <c r="B118" s="7" t="s">
        <v>24</v>
      </c>
      <c r="C118" s="24" t="s">
        <v>24</v>
      </c>
      <c r="D118" s="12">
        <v>118</v>
      </c>
      <c r="H118" s="5" t="e">
        <f t="shared" si="3"/>
        <v>#VALUE!</v>
      </c>
      <c r="I118" s="14" t="e">
        <f t="shared" si="5"/>
        <v>#VALUE!</v>
      </c>
      <c r="J118" s="9">
        <f t="shared" si="4"/>
        <v>0</v>
      </c>
    </row>
    <row r="119" spans="1:10" hidden="1" x14ac:dyDescent="0.25">
      <c r="A119" s="21" t="s">
        <v>129</v>
      </c>
      <c r="B119" s="7" t="s">
        <v>24</v>
      </c>
      <c r="C119" s="24" t="s">
        <v>24</v>
      </c>
      <c r="D119" s="12">
        <v>118</v>
      </c>
      <c r="H119" s="5" t="e">
        <f t="shared" si="3"/>
        <v>#VALUE!</v>
      </c>
      <c r="I119" s="14" t="e">
        <f t="shared" si="5"/>
        <v>#VALUE!</v>
      </c>
      <c r="J119" s="9">
        <f t="shared" si="4"/>
        <v>0</v>
      </c>
    </row>
    <row r="120" spans="1:10" hidden="1" x14ac:dyDescent="0.25">
      <c r="A120" s="21" t="s">
        <v>130</v>
      </c>
      <c r="B120" s="7" t="s">
        <v>24</v>
      </c>
      <c r="C120" s="24" t="s">
        <v>24</v>
      </c>
      <c r="D120" s="12">
        <v>119</v>
      </c>
      <c r="E120" s="31"/>
      <c r="H120" s="5" t="e">
        <f t="shared" si="3"/>
        <v>#VALUE!</v>
      </c>
      <c r="I120" s="14" t="e">
        <f t="shared" si="5"/>
        <v>#VALUE!</v>
      </c>
      <c r="J120" s="9">
        <f t="shared" si="4"/>
        <v>0</v>
      </c>
    </row>
    <row r="121" spans="1:10" hidden="1" x14ac:dyDescent="0.25">
      <c r="A121" s="21" t="s">
        <v>131</v>
      </c>
      <c r="B121" s="7" t="s">
        <v>24</v>
      </c>
      <c r="C121" s="24" t="s">
        <v>24</v>
      </c>
      <c r="D121" s="12">
        <v>106</v>
      </c>
      <c r="H121" s="5" t="e">
        <f t="shared" si="3"/>
        <v>#VALUE!</v>
      </c>
      <c r="I121" s="14" t="e">
        <f t="shared" si="5"/>
        <v>#VALUE!</v>
      </c>
      <c r="J121" s="9">
        <f t="shared" si="4"/>
        <v>0</v>
      </c>
    </row>
    <row r="122" spans="1:10" hidden="1" x14ac:dyDescent="0.25">
      <c r="A122" s="21" t="s">
        <v>132</v>
      </c>
      <c r="B122" s="7" t="s">
        <v>24</v>
      </c>
      <c r="C122" s="24" t="s">
        <v>24</v>
      </c>
      <c r="D122" s="12">
        <v>114</v>
      </c>
      <c r="H122" s="5" t="e">
        <f t="shared" si="3"/>
        <v>#VALUE!</v>
      </c>
      <c r="I122" s="14" t="e">
        <f t="shared" si="5"/>
        <v>#VALUE!</v>
      </c>
      <c r="J122" s="9">
        <f t="shared" si="4"/>
        <v>0</v>
      </c>
    </row>
    <row r="123" spans="1:10" hidden="1" x14ac:dyDescent="0.25">
      <c r="A123" s="21" t="s">
        <v>133</v>
      </c>
      <c r="B123" s="7" t="s">
        <v>24</v>
      </c>
      <c r="C123" s="24" t="s">
        <v>24</v>
      </c>
      <c r="D123" s="12">
        <v>115</v>
      </c>
      <c r="E123" s="36"/>
      <c r="H123" s="5" t="e">
        <f t="shared" si="3"/>
        <v>#VALUE!</v>
      </c>
      <c r="I123" s="14" t="e">
        <f t="shared" si="5"/>
        <v>#VALUE!</v>
      </c>
      <c r="J123" s="9">
        <f t="shared" si="4"/>
        <v>0</v>
      </c>
    </row>
    <row r="124" spans="1:10" hidden="1" x14ac:dyDescent="0.25">
      <c r="A124" s="21" t="s">
        <v>134</v>
      </c>
      <c r="B124" s="7" t="s">
        <v>24</v>
      </c>
      <c r="C124" s="24" t="s">
        <v>24</v>
      </c>
      <c r="D124" s="12">
        <v>119</v>
      </c>
      <c r="H124" s="5" t="e">
        <f t="shared" si="3"/>
        <v>#VALUE!</v>
      </c>
      <c r="I124" s="14" t="e">
        <f t="shared" si="5"/>
        <v>#VALUE!</v>
      </c>
      <c r="J124" s="9">
        <f t="shared" si="4"/>
        <v>0</v>
      </c>
    </row>
    <row r="125" spans="1:10" hidden="1" x14ac:dyDescent="0.25">
      <c r="A125" s="21" t="s">
        <v>135</v>
      </c>
      <c r="B125" s="7" t="s">
        <v>24</v>
      </c>
      <c r="C125" s="24" t="s">
        <v>24</v>
      </c>
      <c r="D125" s="12">
        <v>147</v>
      </c>
      <c r="H125" s="5" t="e">
        <f t="shared" si="3"/>
        <v>#VALUE!</v>
      </c>
      <c r="I125" s="14" t="e">
        <f t="shared" si="5"/>
        <v>#VALUE!</v>
      </c>
      <c r="J125" s="9">
        <f t="shared" si="4"/>
        <v>0</v>
      </c>
    </row>
    <row r="126" spans="1:10" hidden="1" x14ac:dyDescent="0.25">
      <c r="A126" s="21" t="s">
        <v>136</v>
      </c>
      <c r="B126" s="7" t="s">
        <v>24</v>
      </c>
      <c r="C126" s="24" t="s">
        <v>24</v>
      </c>
      <c r="D126" s="12">
        <v>164</v>
      </c>
      <c r="H126" s="5" t="e">
        <f t="shared" si="3"/>
        <v>#VALUE!</v>
      </c>
      <c r="I126" s="14" t="e">
        <f t="shared" si="5"/>
        <v>#VALUE!</v>
      </c>
      <c r="J126" s="9">
        <f t="shared" si="4"/>
        <v>0</v>
      </c>
    </row>
    <row r="127" spans="1:10" hidden="1" x14ac:dyDescent="0.25">
      <c r="A127" s="21" t="s">
        <v>137</v>
      </c>
      <c r="B127" s="7" t="s">
        <v>24</v>
      </c>
      <c r="C127" s="24" t="s">
        <v>24</v>
      </c>
      <c r="D127" s="12">
        <v>143</v>
      </c>
      <c r="H127" s="5" t="e">
        <f t="shared" si="3"/>
        <v>#VALUE!</v>
      </c>
      <c r="I127" s="14" t="e">
        <f t="shared" si="5"/>
        <v>#VALUE!</v>
      </c>
      <c r="J127" s="9">
        <f t="shared" si="4"/>
        <v>0</v>
      </c>
    </row>
    <row r="128" spans="1:10" hidden="1" x14ac:dyDescent="0.25">
      <c r="A128" s="21" t="s">
        <v>138</v>
      </c>
      <c r="B128" s="7" t="s">
        <v>24</v>
      </c>
      <c r="C128" s="24" t="s">
        <v>24</v>
      </c>
      <c r="D128" s="12">
        <v>146</v>
      </c>
      <c r="H128" s="5" t="e">
        <f t="shared" si="3"/>
        <v>#VALUE!</v>
      </c>
      <c r="I128" s="14" t="e">
        <f t="shared" si="5"/>
        <v>#VALUE!</v>
      </c>
      <c r="J128" s="9">
        <f t="shared" si="4"/>
        <v>0</v>
      </c>
    </row>
    <row r="129" spans="1:10" hidden="1" x14ac:dyDescent="0.25">
      <c r="A129" s="21" t="s">
        <v>139</v>
      </c>
      <c r="B129" s="7" t="s">
        <v>24</v>
      </c>
      <c r="C129" s="24" t="s">
        <v>24</v>
      </c>
      <c r="D129" s="12">
        <v>104</v>
      </c>
      <c r="E129" s="31"/>
      <c r="H129" s="5" t="e">
        <f t="shared" si="3"/>
        <v>#VALUE!</v>
      </c>
      <c r="I129" s="14" t="e">
        <f t="shared" si="5"/>
        <v>#VALUE!</v>
      </c>
      <c r="J129" s="9">
        <f t="shared" si="4"/>
        <v>0</v>
      </c>
    </row>
    <row r="130" spans="1:10" hidden="1" x14ac:dyDescent="0.25">
      <c r="A130" s="21" t="s">
        <v>140</v>
      </c>
      <c r="B130" s="7" t="s">
        <v>24</v>
      </c>
      <c r="C130" s="24" t="s">
        <v>24</v>
      </c>
      <c r="D130" s="12">
        <v>138</v>
      </c>
      <c r="H130" s="5" t="e">
        <f t="shared" si="3"/>
        <v>#VALUE!</v>
      </c>
      <c r="I130" s="14" t="e">
        <f t="shared" si="5"/>
        <v>#VALUE!</v>
      </c>
      <c r="J130" s="9">
        <f t="shared" si="4"/>
        <v>0</v>
      </c>
    </row>
    <row r="131" spans="1:10" hidden="1" x14ac:dyDescent="0.25">
      <c r="A131" s="21" t="s">
        <v>141</v>
      </c>
      <c r="B131" s="7" t="s">
        <v>24</v>
      </c>
      <c r="C131" s="24" t="s">
        <v>24</v>
      </c>
      <c r="D131" s="12">
        <v>177</v>
      </c>
      <c r="H131" s="5" t="e">
        <f t="shared" si="3"/>
        <v>#VALUE!</v>
      </c>
      <c r="I131" s="14" t="e">
        <f t="shared" si="5"/>
        <v>#VALUE!</v>
      </c>
      <c r="J131" s="9">
        <f t="shared" si="4"/>
        <v>0</v>
      </c>
    </row>
    <row r="132" spans="1:10" hidden="1" x14ac:dyDescent="0.25">
      <c r="A132" s="21" t="s">
        <v>142</v>
      </c>
      <c r="B132" s="7" t="s">
        <v>24</v>
      </c>
      <c r="C132" s="24" t="s">
        <v>24</v>
      </c>
      <c r="D132" s="12">
        <v>161</v>
      </c>
      <c r="H132" s="5" t="e">
        <f t="shared" si="3"/>
        <v>#VALUE!</v>
      </c>
      <c r="I132" s="14" t="e">
        <f t="shared" si="5"/>
        <v>#VALUE!</v>
      </c>
      <c r="J132" s="9">
        <f t="shared" si="4"/>
        <v>0</v>
      </c>
    </row>
    <row r="133" spans="1:10" hidden="1" x14ac:dyDescent="0.25">
      <c r="A133" s="21" t="s">
        <v>143</v>
      </c>
      <c r="B133" s="7" t="s">
        <v>24</v>
      </c>
      <c r="C133" s="24" t="s">
        <v>24</v>
      </c>
      <c r="D133" s="12">
        <v>143</v>
      </c>
      <c r="H133" s="5" t="e">
        <f t="shared" si="3"/>
        <v>#VALUE!</v>
      </c>
      <c r="I133" s="14" t="e">
        <f t="shared" si="5"/>
        <v>#VALUE!</v>
      </c>
      <c r="J133" s="9">
        <f t="shared" si="4"/>
        <v>0</v>
      </c>
    </row>
    <row r="134" spans="1:10" hidden="1" x14ac:dyDescent="0.25">
      <c r="A134" s="21" t="s">
        <v>144</v>
      </c>
      <c r="B134" s="7" t="s">
        <v>24</v>
      </c>
      <c r="C134" s="24" t="s">
        <v>24</v>
      </c>
      <c r="D134" s="12">
        <v>134</v>
      </c>
      <c r="H134" s="5" t="e">
        <f t="shared" si="3"/>
        <v>#VALUE!</v>
      </c>
      <c r="I134" s="14" t="e">
        <f t="shared" si="5"/>
        <v>#VALUE!</v>
      </c>
      <c r="J134" s="9">
        <f t="shared" si="4"/>
        <v>0</v>
      </c>
    </row>
    <row r="135" spans="1:10" hidden="1" x14ac:dyDescent="0.25">
      <c r="A135" s="21" t="s">
        <v>145</v>
      </c>
      <c r="B135" s="7" t="s">
        <v>24</v>
      </c>
      <c r="C135" s="24" t="s">
        <v>24</v>
      </c>
      <c r="D135" s="12">
        <v>155</v>
      </c>
      <c r="H135" s="5" t="e">
        <f t="shared" si="3"/>
        <v>#VALUE!</v>
      </c>
      <c r="I135" s="14" t="e">
        <f t="shared" si="5"/>
        <v>#VALUE!</v>
      </c>
      <c r="J135" s="9">
        <f t="shared" si="4"/>
        <v>0</v>
      </c>
    </row>
    <row r="136" spans="1:10" x14ac:dyDescent="0.25">
      <c r="A136" s="21" t="s">
        <v>146</v>
      </c>
      <c r="B136" s="7" t="s">
        <v>24</v>
      </c>
      <c r="C136" s="24" t="s">
        <v>24</v>
      </c>
      <c r="D136" s="12">
        <v>138</v>
      </c>
      <c r="E136" s="22">
        <v>2000</v>
      </c>
      <c r="H136" s="5" t="e">
        <f t="shared" si="3"/>
        <v>#VALUE!</v>
      </c>
      <c r="I136" s="14" t="e">
        <f t="shared" si="5"/>
        <v>#VALUE!</v>
      </c>
      <c r="J136" s="9">
        <f t="shared" si="4"/>
        <v>14.492753623188406</v>
      </c>
    </row>
    <row r="137" spans="1:10" hidden="1" x14ac:dyDescent="0.25">
      <c r="A137" s="21" t="s">
        <v>147</v>
      </c>
      <c r="B137" s="7" t="s">
        <v>24</v>
      </c>
      <c r="C137" s="24" t="s">
        <v>24</v>
      </c>
      <c r="D137" s="12">
        <v>131</v>
      </c>
      <c r="H137" s="5" t="e">
        <f t="shared" si="3"/>
        <v>#VALUE!</v>
      </c>
      <c r="I137" s="14" t="e">
        <f t="shared" si="5"/>
        <v>#VALUE!</v>
      </c>
      <c r="J137" s="9">
        <f t="shared" si="4"/>
        <v>0</v>
      </c>
    </row>
    <row r="138" spans="1:10" hidden="1" x14ac:dyDescent="0.25">
      <c r="A138" s="21" t="s">
        <v>148</v>
      </c>
      <c r="B138" s="7">
        <v>781</v>
      </c>
      <c r="E138" s="31"/>
      <c r="H138" s="5">
        <f t="shared" ref="H138:H201" si="6">E138/B138</f>
        <v>0</v>
      </c>
      <c r="I138" s="14" t="e">
        <f t="shared" si="5"/>
        <v>#DIV/0!</v>
      </c>
      <c r="J138" s="9" t="e">
        <f t="shared" ref="J138:J201" si="7">E138/D138</f>
        <v>#DIV/0!</v>
      </c>
    </row>
    <row r="139" spans="1:10" hidden="1" x14ac:dyDescent="0.25">
      <c r="A139" s="21" t="s">
        <v>149</v>
      </c>
      <c r="B139" s="7" t="s">
        <v>24</v>
      </c>
      <c r="C139" s="24" t="s">
        <v>24</v>
      </c>
      <c r="D139" s="12">
        <v>136</v>
      </c>
      <c r="H139" s="5" t="e">
        <f t="shared" si="6"/>
        <v>#VALUE!</v>
      </c>
      <c r="I139" s="14" t="e">
        <f t="shared" ref="I139:I202" si="8">E139/C139</f>
        <v>#VALUE!</v>
      </c>
      <c r="J139" s="9">
        <f t="shared" si="7"/>
        <v>0</v>
      </c>
    </row>
    <row r="140" spans="1:10" hidden="1" x14ac:dyDescent="0.25">
      <c r="A140" s="21" t="s">
        <v>150</v>
      </c>
      <c r="B140" s="7" t="s">
        <v>24</v>
      </c>
      <c r="C140" s="24" t="s">
        <v>24</v>
      </c>
      <c r="D140" s="12">
        <v>136</v>
      </c>
      <c r="H140" s="5" t="e">
        <f t="shared" si="6"/>
        <v>#VALUE!</v>
      </c>
      <c r="I140" s="14" t="e">
        <f t="shared" si="8"/>
        <v>#VALUE!</v>
      </c>
      <c r="J140" s="9">
        <f t="shared" si="7"/>
        <v>0</v>
      </c>
    </row>
    <row r="141" spans="1:10" hidden="1" x14ac:dyDescent="0.25">
      <c r="A141" s="21" t="s">
        <v>151</v>
      </c>
      <c r="B141" s="7" t="s">
        <v>24</v>
      </c>
      <c r="C141" s="24" t="s">
        <v>24</v>
      </c>
      <c r="D141" s="12">
        <v>129</v>
      </c>
      <c r="H141" s="5" t="e">
        <f t="shared" si="6"/>
        <v>#VALUE!</v>
      </c>
      <c r="I141" s="14" t="e">
        <f t="shared" si="8"/>
        <v>#VALUE!</v>
      </c>
      <c r="J141" s="9">
        <f t="shared" si="7"/>
        <v>0</v>
      </c>
    </row>
    <row r="142" spans="1:10" hidden="1" x14ac:dyDescent="0.25">
      <c r="A142" s="21" t="s">
        <v>152</v>
      </c>
      <c r="B142" s="7" t="s">
        <v>24</v>
      </c>
      <c r="C142" s="24" t="s">
        <v>24</v>
      </c>
      <c r="D142" s="12">
        <v>101</v>
      </c>
      <c r="H142" s="5" t="e">
        <f t="shared" si="6"/>
        <v>#VALUE!</v>
      </c>
      <c r="I142" s="14" t="e">
        <f t="shared" si="8"/>
        <v>#VALUE!</v>
      </c>
      <c r="J142" s="9">
        <f t="shared" si="7"/>
        <v>0</v>
      </c>
    </row>
    <row r="143" spans="1:10" hidden="1" x14ac:dyDescent="0.25">
      <c r="A143" s="21" t="s">
        <v>153</v>
      </c>
      <c r="B143" s="7" t="s">
        <v>24</v>
      </c>
      <c r="C143" s="24" t="s">
        <v>24</v>
      </c>
      <c r="D143" s="12">
        <v>139</v>
      </c>
      <c r="H143" s="5" t="e">
        <f t="shared" si="6"/>
        <v>#VALUE!</v>
      </c>
      <c r="I143" s="14" t="e">
        <f t="shared" si="8"/>
        <v>#VALUE!</v>
      </c>
      <c r="J143" s="9">
        <f t="shared" si="7"/>
        <v>0</v>
      </c>
    </row>
    <row r="144" spans="1:10" hidden="1" x14ac:dyDescent="0.25">
      <c r="A144" s="21" t="s">
        <v>154</v>
      </c>
      <c r="B144" s="7" t="s">
        <v>24</v>
      </c>
      <c r="C144" s="24" t="s">
        <v>24</v>
      </c>
      <c r="D144" s="12">
        <v>161</v>
      </c>
      <c r="E144" s="31"/>
      <c r="H144" s="5" t="e">
        <f t="shared" si="6"/>
        <v>#VALUE!</v>
      </c>
      <c r="I144" s="14" t="e">
        <f t="shared" si="8"/>
        <v>#VALUE!</v>
      </c>
      <c r="J144" s="9">
        <f t="shared" si="7"/>
        <v>0</v>
      </c>
    </row>
    <row r="145" spans="1:10" hidden="1" x14ac:dyDescent="0.25">
      <c r="A145" s="21" t="s">
        <v>155</v>
      </c>
      <c r="B145" s="7" t="s">
        <v>24</v>
      </c>
      <c r="C145" s="24" t="s">
        <v>24</v>
      </c>
      <c r="D145" s="12">
        <v>161</v>
      </c>
      <c r="E145" s="31"/>
      <c r="H145" s="5" t="e">
        <f t="shared" si="6"/>
        <v>#VALUE!</v>
      </c>
      <c r="I145" s="14" t="e">
        <f t="shared" si="8"/>
        <v>#VALUE!</v>
      </c>
      <c r="J145" s="9">
        <f t="shared" si="7"/>
        <v>0</v>
      </c>
    </row>
    <row r="146" spans="1:10" hidden="1" x14ac:dyDescent="0.25">
      <c r="A146" s="21" t="s">
        <v>156</v>
      </c>
      <c r="B146" s="7" t="s">
        <v>24</v>
      </c>
      <c r="C146" s="24" t="s">
        <v>24</v>
      </c>
      <c r="D146" s="12">
        <v>161</v>
      </c>
      <c r="H146" s="5" t="e">
        <f t="shared" si="6"/>
        <v>#VALUE!</v>
      </c>
      <c r="I146" s="14" t="e">
        <f t="shared" si="8"/>
        <v>#VALUE!</v>
      </c>
      <c r="J146" s="9">
        <f t="shared" si="7"/>
        <v>0</v>
      </c>
    </row>
    <row r="147" spans="1:10" hidden="1" x14ac:dyDescent="0.25">
      <c r="A147" s="21" t="s">
        <v>157</v>
      </c>
      <c r="B147" s="7" t="s">
        <v>24</v>
      </c>
      <c r="C147" s="24" t="s">
        <v>24</v>
      </c>
      <c r="D147" s="12">
        <v>144</v>
      </c>
      <c r="H147" s="5" t="e">
        <f t="shared" si="6"/>
        <v>#VALUE!</v>
      </c>
      <c r="I147" s="14" t="e">
        <f t="shared" si="8"/>
        <v>#VALUE!</v>
      </c>
      <c r="J147" s="9">
        <f t="shared" si="7"/>
        <v>0</v>
      </c>
    </row>
    <row r="148" spans="1:10" hidden="1" x14ac:dyDescent="0.25">
      <c r="A148" s="21" t="s">
        <v>158</v>
      </c>
      <c r="B148" s="7" t="s">
        <v>24</v>
      </c>
      <c r="C148" s="24" t="s">
        <v>24</v>
      </c>
      <c r="D148" s="12">
        <v>161</v>
      </c>
      <c r="H148" s="5" t="e">
        <f t="shared" si="6"/>
        <v>#VALUE!</v>
      </c>
      <c r="I148" s="14" t="e">
        <f t="shared" si="8"/>
        <v>#VALUE!</v>
      </c>
      <c r="J148" s="9">
        <f t="shared" si="7"/>
        <v>0</v>
      </c>
    </row>
    <row r="149" spans="1:10" x14ac:dyDescent="0.25">
      <c r="A149" s="21" t="s">
        <v>159</v>
      </c>
      <c r="B149" s="7" t="s">
        <v>24</v>
      </c>
      <c r="C149" s="24">
        <v>1800</v>
      </c>
      <c r="D149" s="12">
        <v>135</v>
      </c>
      <c r="E149" s="22">
        <v>102000</v>
      </c>
      <c r="F149">
        <v>90000</v>
      </c>
      <c r="H149" s="5" t="e">
        <f t="shared" si="6"/>
        <v>#VALUE!</v>
      </c>
      <c r="I149" s="14">
        <f t="shared" si="8"/>
        <v>56.666666666666664</v>
      </c>
      <c r="J149" s="9">
        <f t="shared" si="7"/>
        <v>755.55555555555554</v>
      </c>
    </row>
    <row r="150" spans="1:10" hidden="1" x14ac:dyDescent="0.25">
      <c r="A150" s="21" t="s">
        <v>160</v>
      </c>
      <c r="B150" s="7" t="s">
        <v>24</v>
      </c>
      <c r="C150" s="24">
        <v>143</v>
      </c>
      <c r="D150" s="12">
        <v>135</v>
      </c>
      <c r="H150" s="5" t="e">
        <f t="shared" si="6"/>
        <v>#VALUE!</v>
      </c>
      <c r="I150" s="14">
        <f t="shared" si="8"/>
        <v>0</v>
      </c>
      <c r="J150" s="9">
        <f t="shared" si="7"/>
        <v>0</v>
      </c>
    </row>
    <row r="151" spans="1:10" hidden="1" x14ac:dyDescent="0.25">
      <c r="A151" s="21" t="s">
        <v>161</v>
      </c>
      <c r="B151" s="7" t="s">
        <v>24</v>
      </c>
      <c r="C151" s="24" t="s">
        <v>24</v>
      </c>
      <c r="D151" s="12">
        <v>135</v>
      </c>
      <c r="H151" s="5" t="e">
        <f t="shared" si="6"/>
        <v>#VALUE!</v>
      </c>
      <c r="I151" s="14" t="e">
        <f t="shared" si="8"/>
        <v>#VALUE!</v>
      </c>
      <c r="J151" s="9">
        <f t="shared" si="7"/>
        <v>0</v>
      </c>
    </row>
    <row r="152" spans="1:10" hidden="1" x14ac:dyDescent="0.25">
      <c r="A152" s="21" t="s">
        <v>162</v>
      </c>
      <c r="D152" s="12">
        <v>146</v>
      </c>
      <c r="H152" s="5" t="e">
        <f t="shared" si="6"/>
        <v>#DIV/0!</v>
      </c>
      <c r="I152" s="14" t="e">
        <f t="shared" si="8"/>
        <v>#DIV/0!</v>
      </c>
      <c r="J152" s="9">
        <f t="shared" si="7"/>
        <v>0</v>
      </c>
    </row>
    <row r="153" spans="1:10" hidden="1" x14ac:dyDescent="0.25">
      <c r="A153" s="21" t="s">
        <v>163</v>
      </c>
      <c r="B153" s="7" t="s">
        <v>24</v>
      </c>
      <c r="C153" s="24" t="s">
        <v>24</v>
      </c>
      <c r="D153" s="12">
        <v>135</v>
      </c>
      <c r="H153" s="5" t="e">
        <f t="shared" si="6"/>
        <v>#VALUE!</v>
      </c>
      <c r="I153" s="14" t="e">
        <f t="shared" si="8"/>
        <v>#VALUE!</v>
      </c>
      <c r="J153" s="9">
        <f t="shared" si="7"/>
        <v>0</v>
      </c>
    </row>
    <row r="154" spans="1:10" hidden="1" x14ac:dyDescent="0.25">
      <c r="A154" s="21" t="s">
        <v>164</v>
      </c>
      <c r="B154" s="7" t="s">
        <v>24</v>
      </c>
      <c r="C154" s="24" t="s">
        <v>24</v>
      </c>
      <c r="D154" s="12">
        <v>155</v>
      </c>
      <c r="H154" s="5" t="e">
        <f t="shared" si="6"/>
        <v>#VALUE!</v>
      </c>
      <c r="I154" s="14" t="e">
        <f t="shared" si="8"/>
        <v>#VALUE!</v>
      </c>
      <c r="J154" s="9">
        <f t="shared" si="7"/>
        <v>0</v>
      </c>
    </row>
    <row r="155" spans="1:10" hidden="1" x14ac:dyDescent="0.25">
      <c r="A155" s="21" t="s">
        <v>165</v>
      </c>
      <c r="B155" s="7" t="s">
        <v>24</v>
      </c>
      <c r="C155" s="24" t="s">
        <v>24</v>
      </c>
      <c r="D155" s="12">
        <v>155</v>
      </c>
      <c r="H155" s="5" t="e">
        <f t="shared" si="6"/>
        <v>#VALUE!</v>
      </c>
      <c r="I155" s="14" t="e">
        <f t="shared" si="8"/>
        <v>#VALUE!</v>
      </c>
      <c r="J155" s="9">
        <f t="shared" si="7"/>
        <v>0</v>
      </c>
    </row>
    <row r="156" spans="1:10" hidden="1" x14ac:dyDescent="0.25">
      <c r="A156" s="21" t="s">
        <v>166</v>
      </c>
      <c r="B156" s="7" t="s">
        <v>24</v>
      </c>
      <c r="C156" s="24" t="s">
        <v>24</v>
      </c>
      <c r="D156" s="12">
        <v>155</v>
      </c>
      <c r="H156" s="5" t="e">
        <f t="shared" si="6"/>
        <v>#VALUE!</v>
      </c>
      <c r="I156" s="14" t="e">
        <f t="shared" si="8"/>
        <v>#VALUE!</v>
      </c>
      <c r="J156" s="9">
        <f t="shared" si="7"/>
        <v>0</v>
      </c>
    </row>
    <row r="157" spans="1:10" hidden="1" x14ac:dyDescent="0.25">
      <c r="A157" s="21" t="s">
        <v>167</v>
      </c>
      <c r="B157" s="7" t="s">
        <v>24</v>
      </c>
      <c r="C157" s="24">
        <v>139</v>
      </c>
      <c r="D157" s="12">
        <v>105</v>
      </c>
      <c r="H157" s="5" t="e">
        <f t="shared" si="6"/>
        <v>#VALUE!</v>
      </c>
      <c r="I157" s="14">
        <f t="shared" si="8"/>
        <v>0</v>
      </c>
      <c r="J157" s="9">
        <f t="shared" si="7"/>
        <v>0</v>
      </c>
    </row>
    <row r="158" spans="1:10" hidden="1" x14ac:dyDescent="0.25">
      <c r="A158" s="21" t="s">
        <v>168</v>
      </c>
      <c r="B158" s="7" t="s">
        <v>24</v>
      </c>
      <c r="C158" s="24" t="s">
        <v>24</v>
      </c>
      <c r="D158" s="12">
        <v>105</v>
      </c>
      <c r="H158" s="5" t="e">
        <f t="shared" si="6"/>
        <v>#VALUE!</v>
      </c>
      <c r="I158" s="14" t="e">
        <f t="shared" si="8"/>
        <v>#VALUE!</v>
      </c>
      <c r="J158" s="9">
        <f t="shared" si="7"/>
        <v>0</v>
      </c>
    </row>
    <row r="159" spans="1:10" hidden="1" x14ac:dyDescent="0.25">
      <c r="A159" s="21" t="s">
        <v>169</v>
      </c>
      <c r="B159" s="7" t="s">
        <v>24</v>
      </c>
      <c r="C159" s="24">
        <v>204</v>
      </c>
      <c r="D159" s="12" t="s">
        <v>24</v>
      </c>
      <c r="H159" s="5" t="e">
        <f t="shared" si="6"/>
        <v>#VALUE!</v>
      </c>
      <c r="I159" s="14">
        <f t="shared" si="8"/>
        <v>0</v>
      </c>
      <c r="J159" s="9" t="e">
        <f t="shared" si="7"/>
        <v>#VALUE!</v>
      </c>
    </row>
    <row r="160" spans="1:10" hidden="1" x14ac:dyDescent="0.25">
      <c r="A160" s="21" t="s">
        <v>170</v>
      </c>
      <c r="B160" s="7">
        <v>195</v>
      </c>
      <c r="C160" s="24" t="s">
        <v>24</v>
      </c>
      <c r="D160" s="12" t="s">
        <v>24</v>
      </c>
      <c r="H160" s="5">
        <f t="shared" si="6"/>
        <v>0</v>
      </c>
      <c r="I160" s="14" t="e">
        <f t="shared" si="8"/>
        <v>#VALUE!</v>
      </c>
      <c r="J160" s="9" t="e">
        <f t="shared" si="7"/>
        <v>#VALUE!</v>
      </c>
    </row>
    <row r="161" spans="1:10" hidden="1" x14ac:dyDescent="0.25">
      <c r="A161" s="21" t="s">
        <v>171</v>
      </c>
      <c r="B161" s="7" t="s">
        <v>24</v>
      </c>
      <c r="C161" s="24">
        <v>251</v>
      </c>
      <c r="D161" s="12" t="s">
        <v>24</v>
      </c>
      <c r="H161" s="5" t="e">
        <f t="shared" si="6"/>
        <v>#VALUE!</v>
      </c>
      <c r="I161" s="14">
        <f t="shared" si="8"/>
        <v>0</v>
      </c>
      <c r="J161" s="9" t="e">
        <f t="shared" si="7"/>
        <v>#VALUE!</v>
      </c>
    </row>
    <row r="162" spans="1:10" hidden="1" x14ac:dyDescent="0.25">
      <c r="A162" s="21" t="s">
        <v>172</v>
      </c>
      <c r="B162" s="7">
        <v>173</v>
      </c>
      <c r="C162" s="24">
        <v>208</v>
      </c>
      <c r="D162" s="12">
        <v>164</v>
      </c>
      <c r="H162" s="5">
        <f t="shared" si="6"/>
        <v>0</v>
      </c>
      <c r="I162" s="14">
        <f t="shared" si="8"/>
        <v>0</v>
      </c>
      <c r="J162" s="9">
        <f t="shared" si="7"/>
        <v>0</v>
      </c>
    </row>
    <row r="163" spans="1:10" hidden="1" x14ac:dyDescent="0.25">
      <c r="A163" s="21" t="s">
        <v>173</v>
      </c>
      <c r="B163" s="7">
        <v>2400</v>
      </c>
      <c r="H163" s="5">
        <f t="shared" si="6"/>
        <v>0</v>
      </c>
      <c r="I163" s="14" t="e">
        <f t="shared" si="8"/>
        <v>#DIV/0!</v>
      </c>
      <c r="J163" s="9" t="e">
        <f t="shared" si="7"/>
        <v>#DIV/0!</v>
      </c>
    </row>
    <row r="164" spans="1:10" hidden="1" x14ac:dyDescent="0.25">
      <c r="A164" s="21" t="s">
        <v>174</v>
      </c>
      <c r="B164" s="7" t="s">
        <v>24</v>
      </c>
      <c r="C164" s="24">
        <v>228</v>
      </c>
      <c r="D164" s="12" t="s">
        <v>24</v>
      </c>
      <c r="H164" s="5" t="e">
        <f t="shared" si="6"/>
        <v>#VALUE!</v>
      </c>
      <c r="I164" s="14">
        <f t="shared" si="8"/>
        <v>0</v>
      </c>
      <c r="J164" s="9" t="e">
        <f t="shared" si="7"/>
        <v>#VALUE!</v>
      </c>
    </row>
    <row r="165" spans="1:10" hidden="1" x14ac:dyDescent="0.25">
      <c r="A165" s="21" t="s">
        <v>175</v>
      </c>
      <c r="B165" s="7">
        <v>2300</v>
      </c>
      <c r="H165" s="5">
        <f t="shared" si="6"/>
        <v>0</v>
      </c>
      <c r="I165" s="14" t="e">
        <f t="shared" si="8"/>
        <v>#DIV/0!</v>
      </c>
      <c r="J165" s="9" t="e">
        <f t="shared" si="7"/>
        <v>#DIV/0!</v>
      </c>
    </row>
    <row r="166" spans="1:10" x14ac:dyDescent="0.25">
      <c r="A166" s="21" t="s">
        <v>176</v>
      </c>
      <c r="B166" s="7">
        <v>229</v>
      </c>
      <c r="C166" s="24">
        <v>219</v>
      </c>
      <c r="D166" s="12" t="s">
        <v>24</v>
      </c>
      <c r="E166" s="22">
        <v>300</v>
      </c>
      <c r="H166" s="5">
        <f t="shared" si="6"/>
        <v>1.3100436681222707</v>
      </c>
      <c r="I166" s="14">
        <f t="shared" si="8"/>
        <v>1.3698630136986301</v>
      </c>
      <c r="J166" s="9" t="e">
        <f t="shared" si="7"/>
        <v>#VALUE!</v>
      </c>
    </row>
    <row r="167" spans="1:10" hidden="1" x14ac:dyDescent="0.25">
      <c r="A167" s="21" t="s">
        <v>177</v>
      </c>
      <c r="B167" s="7">
        <v>186</v>
      </c>
      <c r="C167" s="24">
        <v>204</v>
      </c>
      <c r="D167" s="12">
        <v>179</v>
      </c>
      <c r="H167" s="5">
        <f t="shared" si="6"/>
        <v>0</v>
      </c>
      <c r="I167" s="14">
        <f t="shared" si="8"/>
        <v>0</v>
      </c>
      <c r="J167" s="9">
        <f t="shared" si="7"/>
        <v>0</v>
      </c>
    </row>
    <row r="168" spans="1:10" hidden="1" x14ac:dyDescent="0.25">
      <c r="A168" s="21" t="s">
        <v>178</v>
      </c>
      <c r="B168" s="7" t="s">
        <v>24</v>
      </c>
      <c r="C168" s="24">
        <v>150</v>
      </c>
      <c r="D168" s="12" t="s">
        <v>24</v>
      </c>
      <c r="H168" s="5" t="e">
        <f t="shared" si="6"/>
        <v>#VALUE!</v>
      </c>
      <c r="I168" s="14">
        <f t="shared" si="8"/>
        <v>0</v>
      </c>
      <c r="J168" s="9" t="e">
        <f t="shared" si="7"/>
        <v>#VALUE!</v>
      </c>
    </row>
    <row r="169" spans="1:10" hidden="1" x14ac:dyDescent="0.25">
      <c r="A169" s="21" t="s">
        <v>179</v>
      </c>
      <c r="B169" s="7" t="s">
        <v>24</v>
      </c>
      <c r="C169" s="24">
        <v>116</v>
      </c>
      <c r="D169" s="12" t="s">
        <v>24</v>
      </c>
      <c r="H169" s="5" t="e">
        <f t="shared" si="6"/>
        <v>#VALUE!</v>
      </c>
      <c r="I169" s="14">
        <f t="shared" si="8"/>
        <v>0</v>
      </c>
      <c r="J169" s="9" t="e">
        <f t="shared" si="7"/>
        <v>#VALUE!</v>
      </c>
    </row>
    <row r="170" spans="1:10" hidden="1" x14ac:dyDescent="0.25">
      <c r="A170" s="21" t="s">
        <v>180</v>
      </c>
      <c r="B170" s="7" t="s">
        <v>24</v>
      </c>
      <c r="C170" s="24" t="s">
        <v>24</v>
      </c>
      <c r="D170" s="12">
        <v>112</v>
      </c>
      <c r="H170" s="5" t="e">
        <f t="shared" si="6"/>
        <v>#VALUE!</v>
      </c>
      <c r="I170" s="14" t="e">
        <f t="shared" si="8"/>
        <v>#VALUE!</v>
      </c>
      <c r="J170" s="9">
        <f t="shared" si="7"/>
        <v>0</v>
      </c>
    </row>
    <row r="171" spans="1:10" hidden="1" x14ac:dyDescent="0.25">
      <c r="A171" s="21" t="s">
        <v>181</v>
      </c>
      <c r="B171" s="7" t="s">
        <v>24</v>
      </c>
      <c r="C171" s="24" t="s">
        <v>24</v>
      </c>
      <c r="D171" s="12">
        <v>81</v>
      </c>
      <c r="H171" s="5" t="e">
        <f t="shared" si="6"/>
        <v>#VALUE!</v>
      </c>
      <c r="I171" s="14" t="e">
        <f t="shared" si="8"/>
        <v>#VALUE!</v>
      </c>
      <c r="J171" s="9">
        <f t="shared" si="7"/>
        <v>0</v>
      </c>
    </row>
    <row r="172" spans="1:10" hidden="1" x14ac:dyDescent="0.25">
      <c r="A172" s="21" t="s">
        <v>182</v>
      </c>
      <c r="B172" s="7" t="s">
        <v>24</v>
      </c>
      <c r="C172" s="24" t="s">
        <v>24</v>
      </c>
      <c r="D172" s="12">
        <v>112</v>
      </c>
      <c r="H172" s="5" t="e">
        <f t="shared" si="6"/>
        <v>#VALUE!</v>
      </c>
      <c r="I172" s="14" t="e">
        <f t="shared" si="8"/>
        <v>#VALUE!</v>
      </c>
      <c r="J172" s="9">
        <f t="shared" si="7"/>
        <v>0</v>
      </c>
    </row>
    <row r="173" spans="1:10" hidden="1" x14ac:dyDescent="0.25">
      <c r="A173" s="21" t="s">
        <v>183</v>
      </c>
      <c r="B173" s="7" t="s">
        <v>24</v>
      </c>
      <c r="C173" s="24" t="s">
        <v>24</v>
      </c>
      <c r="D173" s="12">
        <v>81</v>
      </c>
      <c r="H173" s="5" t="e">
        <f t="shared" si="6"/>
        <v>#VALUE!</v>
      </c>
      <c r="I173" s="14" t="e">
        <f t="shared" si="8"/>
        <v>#VALUE!</v>
      </c>
      <c r="J173" s="9">
        <f t="shared" si="7"/>
        <v>0</v>
      </c>
    </row>
    <row r="174" spans="1:10" hidden="1" x14ac:dyDescent="0.25">
      <c r="A174" s="21" t="s">
        <v>184</v>
      </c>
      <c r="B174" s="7" t="s">
        <v>24</v>
      </c>
      <c r="C174" s="24" t="s">
        <v>24</v>
      </c>
      <c r="D174" s="12">
        <v>121</v>
      </c>
      <c r="H174" s="5" t="e">
        <f t="shared" si="6"/>
        <v>#VALUE!</v>
      </c>
      <c r="I174" s="14" t="e">
        <f t="shared" si="8"/>
        <v>#VALUE!</v>
      </c>
      <c r="J174" s="9">
        <f t="shared" si="7"/>
        <v>0</v>
      </c>
    </row>
    <row r="175" spans="1:10" hidden="1" x14ac:dyDescent="0.25">
      <c r="A175" s="21" t="s">
        <v>185</v>
      </c>
      <c r="B175" s="7" t="s">
        <v>24</v>
      </c>
      <c r="C175" s="24">
        <v>151</v>
      </c>
      <c r="D175" s="12" t="s">
        <v>24</v>
      </c>
      <c r="H175" s="5" t="e">
        <f t="shared" si="6"/>
        <v>#VALUE!</v>
      </c>
      <c r="I175" s="14">
        <f t="shared" si="8"/>
        <v>0</v>
      </c>
      <c r="J175" s="9" t="e">
        <f t="shared" si="7"/>
        <v>#VALUE!</v>
      </c>
    </row>
    <row r="176" spans="1:10" hidden="1" x14ac:dyDescent="0.25">
      <c r="A176" s="21" t="s">
        <v>186</v>
      </c>
      <c r="B176" s="7" t="s">
        <v>24</v>
      </c>
      <c r="C176" s="24">
        <v>96</v>
      </c>
      <c r="D176" s="12" t="s">
        <v>24</v>
      </c>
      <c r="H176" s="5" t="e">
        <f t="shared" si="6"/>
        <v>#VALUE!</v>
      </c>
      <c r="I176" s="14">
        <f t="shared" si="8"/>
        <v>0</v>
      </c>
      <c r="J176" s="9" t="e">
        <f t="shared" si="7"/>
        <v>#VALUE!</v>
      </c>
    </row>
    <row r="177" spans="1:10" hidden="1" x14ac:dyDescent="0.25">
      <c r="A177" s="21" t="s">
        <v>187</v>
      </c>
      <c r="B177" s="7" t="s">
        <v>24</v>
      </c>
      <c r="C177" s="24" t="s">
        <v>24</v>
      </c>
      <c r="D177" s="12">
        <v>99</v>
      </c>
      <c r="H177" s="5" t="e">
        <f t="shared" si="6"/>
        <v>#VALUE!</v>
      </c>
      <c r="I177" s="14" t="e">
        <f t="shared" si="8"/>
        <v>#VALUE!</v>
      </c>
      <c r="J177" s="9">
        <f t="shared" si="7"/>
        <v>0</v>
      </c>
    </row>
    <row r="178" spans="1:10" hidden="1" x14ac:dyDescent="0.25">
      <c r="A178" s="21" t="s">
        <v>188</v>
      </c>
      <c r="B178" s="7" t="s">
        <v>24</v>
      </c>
      <c r="C178" s="24" t="s">
        <v>24</v>
      </c>
      <c r="D178" s="12">
        <v>84</v>
      </c>
      <c r="H178" s="5" t="e">
        <f t="shared" si="6"/>
        <v>#VALUE!</v>
      </c>
      <c r="I178" s="14" t="e">
        <f t="shared" si="8"/>
        <v>#VALUE!</v>
      </c>
      <c r="J178" s="9">
        <f t="shared" si="7"/>
        <v>0</v>
      </c>
    </row>
    <row r="179" spans="1:10" hidden="1" x14ac:dyDescent="0.25">
      <c r="A179" s="21" t="s">
        <v>189</v>
      </c>
      <c r="B179" s="7" t="s">
        <v>24</v>
      </c>
      <c r="C179" s="24">
        <v>117</v>
      </c>
      <c r="D179" s="12" t="s">
        <v>24</v>
      </c>
      <c r="H179" s="5" t="e">
        <f t="shared" si="6"/>
        <v>#VALUE!</v>
      </c>
      <c r="I179" s="14">
        <f t="shared" si="8"/>
        <v>0</v>
      </c>
      <c r="J179" s="9" t="e">
        <f t="shared" si="7"/>
        <v>#VALUE!</v>
      </c>
    </row>
    <row r="180" spans="1:10" hidden="1" x14ac:dyDescent="0.25">
      <c r="A180" s="21" t="s">
        <v>189</v>
      </c>
      <c r="B180" s="7" t="s">
        <v>24</v>
      </c>
      <c r="C180" s="24">
        <v>76</v>
      </c>
      <c r="D180" s="12" t="s">
        <v>24</v>
      </c>
      <c r="H180" s="5" t="e">
        <f t="shared" si="6"/>
        <v>#VALUE!</v>
      </c>
      <c r="I180" s="14">
        <f t="shared" si="8"/>
        <v>0</v>
      </c>
      <c r="J180" s="9" t="e">
        <f t="shared" si="7"/>
        <v>#VALUE!</v>
      </c>
    </row>
    <row r="181" spans="1:10" hidden="1" x14ac:dyDescent="0.25">
      <c r="A181" s="21" t="s">
        <v>189</v>
      </c>
      <c r="B181" s="7" t="s">
        <v>24</v>
      </c>
      <c r="C181" s="24">
        <v>43</v>
      </c>
      <c r="D181" s="12" t="s">
        <v>24</v>
      </c>
      <c r="H181" s="5" t="e">
        <f t="shared" si="6"/>
        <v>#VALUE!</v>
      </c>
      <c r="I181" s="14">
        <f t="shared" si="8"/>
        <v>0</v>
      </c>
      <c r="J181" s="9" t="e">
        <f t="shared" si="7"/>
        <v>#VALUE!</v>
      </c>
    </row>
    <row r="182" spans="1:10" hidden="1" x14ac:dyDescent="0.25">
      <c r="H182" s="5" t="e">
        <f t="shared" si="6"/>
        <v>#DIV/0!</v>
      </c>
      <c r="I182" s="14" t="e">
        <f t="shared" si="8"/>
        <v>#DIV/0!</v>
      </c>
      <c r="J182" s="9" t="e">
        <f t="shared" si="7"/>
        <v>#DIV/0!</v>
      </c>
    </row>
    <row r="183" spans="1:10" hidden="1" x14ac:dyDescent="0.25">
      <c r="H183" s="5" t="e">
        <f t="shared" si="6"/>
        <v>#DIV/0!</v>
      </c>
      <c r="I183" s="14" t="e">
        <f t="shared" si="8"/>
        <v>#DIV/0!</v>
      </c>
      <c r="J183" s="9" t="e">
        <f t="shared" si="7"/>
        <v>#DIV/0!</v>
      </c>
    </row>
    <row r="184" spans="1:10" hidden="1" x14ac:dyDescent="0.25">
      <c r="H184" s="5" t="e">
        <f t="shared" si="6"/>
        <v>#DIV/0!</v>
      </c>
      <c r="I184" s="14" t="e">
        <f t="shared" si="8"/>
        <v>#DIV/0!</v>
      </c>
      <c r="J184" s="9" t="e">
        <f t="shared" si="7"/>
        <v>#DIV/0!</v>
      </c>
    </row>
    <row r="185" spans="1:10" hidden="1" x14ac:dyDescent="0.25">
      <c r="H185" s="5" t="e">
        <f t="shared" si="6"/>
        <v>#DIV/0!</v>
      </c>
      <c r="I185" s="14" t="e">
        <f t="shared" si="8"/>
        <v>#DIV/0!</v>
      </c>
      <c r="J185" s="9" t="e">
        <f t="shared" si="7"/>
        <v>#DIV/0!</v>
      </c>
    </row>
    <row r="186" spans="1:10" hidden="1" x14ac:dyDescent="0.25">
      <c r="H186" s="5" t="e">
        <f t="shared" si="6"/>
        <v>#DIV/0!</v>
      </c>
      <c r="I186" s="14" t="e">
        <f t="shared" si="8"/>
        <v>#DIV/0!</v>
      </c>
      <c r="J186" s="9" t="e">
        <f t="shared" si="7"/>
        <v>#DIV/0!</v>
      </c>
    </row>
    <row r="187" spans="1:10" hidden="1" x14ac:dyDescent="0.25">
      <c r="H187" s="5" t="e">
        <f t="shared" si="6"/>
        <v>#DIV/0!</v>
      </c>
      <c r="I187" s="14" t="e">
        <f t="shared" si="8"/>
        <v>#DIV/0!</v>
      </c>
      <c r="J187" s="9" t="e">
        <f t="shared" si="7"/>
        <v>#DIV/0!</v>
      </c>
    </row>
    <row r="188" spans="1:10" hidden="1" x14ac:dyDescent="0.25">
      <c r="H188" s="5" t="e">
        <f t="shared" si="6"/>
        <v>#DIV/0!</v>
      </c>
      <c r="I188" s="14" t="e">
        <f t="shared" si="8"/>
        <v>#DIV/0!</v>
      </c>
      <c r="J188" s="9" t="e">
        <f t="shared" si="7"/>
        <v>#DIV/0!</v>
      </c>
    </row>
    <row r="189" spans="1:10" hidden="1" x14ac:dyDescent="0.25">
      <c r="H189" s="5" t="e">
        <f t="shared" si="6"/>
        <v>#DIV/0!</v>
      </c>
      <c r="I189" s="14" t="e">
        <f t="shared" si="8"/>
        <v>#DIV/0!</v>
      </c>
      <c r="J189" s="9" t="e">
        <f t="shared" si="7"/>
        <v>#DIV/0!</v>
      </c>
    </row>
    <row r="190" spans="1:10" hidden="1" x14ac:dyDescent="0.25">
      <c r="H190" s="5" t="e">
        <f t="shared" si="6"/>
        <v>#DIV/0!</v>
      </c>
      <c r="I190" s="14" t="e">
        <f t="shared" si="8"/>
        <v>#DIV/0!</v>
      </c>
      <c r="J190" s="9" t="e">
        <f t="shared" si="7"/>
        <v>#DIV/0!</v>
      </c>
    </row>
    <row r="191" spans="1:10" hidden="1" x14ac:dyDescent="0.25">
      <c r="H191" s="5" t="e">
        <f t="shared" si="6"/>
        <v>#DIV/0!</v>
      </c>
      <c r="I191" s="14" t="e">
        <f t="shared" si="8"/>
        <v>#DIV/0!</v>
      </c>
      <c r="J191" s="9" t="e">
        <f t="shared" si="7"/>
        <v>#DIV/0!</v>
      </c>
    </row>
    <row r="192" spans="1:10" hidden="1" x14ac:dyDescent="0.25">
      <c r="H192" s="5" t="e">
        <f t="shared" si="6"/>
        <v>#DIV/0!</v>
      </c>
      <c r="I192" s="14" t="e">
        <f t="shared" si="8"/>
        <v>#DIV/0!</v>
      </c>
      <c r="J192" s="9" t="e">
        <f t="shared" si="7"/>
        <v>#DIV/0!</v>
      </c>
    </row>
    <row r="193" spans="8:10" hidden="1" x14ac:dyDescent="0.25">
      <c r="H193" s="5" t="e">
        <f t="shared" si="6"/>
        <v>#DIV/0!</v>
      </c>
      <c r="I193" s="14" t="e">
        <f t="shared" si="8"/>
        <v>#DIV/0!</v>
      </c>
      <c r="J193" s="9" t="e">
        <f t="shared" si="7"/>
        <v>#DIV/0!</v>
      </c>
    </row>
    <row r="194" spans="8:10" hidden="1" x14ac:dyDescent="0.25">
      <c r="H194" s="5" t="e">
        <f t="shared" si="6"/>
        <v>#DIV/0!</v>
      </c>
      <c r="I194" s="14" t="e">
        <f t="shared" si="8"/>
        <v>#DIV/0!</v>
      </c>
      <c r="J194" s="9" t="e">
        <f t="shared" si="7"/>
        <v>#DIV/0!</v>
      </c>
    </row>
    <row r="195" spans="8:10" hidden="1" x14ac:dyDescent="0.25">
      <c r="H195" s="5" t="e">
        <f t="shared" si="6"/>
        <v>#DIV/0!</v>
      </c>
      <c r="I195" s="14" t="e">
        <f t="shared" si="8"/>
        <v>#DIV/0!</v>
      </c>
      <c r="J195" s="9" t="e">
        <f t="shared" si="7"/>
        <v>#DIV/0!</v>
      </c>
    </row>
    <row r="196" spans="8:10" hidden="1" x14ac:dyDescent="0.25">
      <c r="H196" s="5" t="e">
        <f t="shared" si="6"/>
        <v>#DIV/0!</v>
      </c>
      <c r="I196" s="14" t="e">
        <f t="shared" si="8"/>
        <v>#DIV/0!</v>
      </c>
      <c r="J196" s="9" t="e">
        <f t="shared" si="7"/>
        <v>#DIV/0!</v>
      </c>
    </row>
    <row r="197" spans="8:10" hidden="1" x14ac:dyDescent="0.25">
      <c r="H197" s="5" t="e">
        <f t="shared" si="6"/>
        <v>#DIV/0!</v>
      </c>
      <c r="I197" s="14" t="e">
        <f t="shared" si="8"/>
        <v>#DIV/0!</v>
      </c>
      <c r="J197" s="9" t="e">
        <f t="shared" si="7"/>
        <v>#DIV/0!</v>
      </c>
    </row>
    <row r="198" spans="8:10" hidden="1" x14ac:dyDescent="0.25">
      <c r="H198" s="5" t="e">
        <f t="shared" si="6"/>
        <v>#DIV/0!</v>
      </c>
      <c r="I198" s="14" t="e">
        <f t="shared" si="8"/>
        <v>#DIV/0!</v>
      </c>
      <c r="J198" s="9" t="e">
        <f t="shared" si="7"/>
        <v>#DIV/0!</v>
      </c>
    </row>
    <row r="199" spans="8:10" hidden="1" x14ac:dyDescent="0.25">
      <c r="H199" s="5" t="e">
        <f t="shared" si="6"/>
        <v>#DIV/0!</v>
      </c>
      <c r="I199" s="14" t="e">
        <f t="shared" si="8"/>
        <v>#DIV/0!</v>
      </c>
      <c r="J199" s="9" t="e">
        <f t="shared" si="7"/>
        <v>#DIV/0!</v>
      </c>
    </row>
    <row r="200" spans="8:10" hidden="1" x14ac:dyDescent="0.25">
      <c r="H200" s="5" t="e">
        <f t="shared" si="6"/>
        <v>#DIV/0!</v>
      </c>
      <c r="I200" s="14" t="e">
        <f t="shared" si="8"/>
        <v>#DIV/0!</v>
      </c>
      <c r="J200" s="9" t="e">
        <f t="shared" si="7"/>
        <v>#DIV/0!</v>
      </c>
    </row>
    <row r="201" spans="8:10" hidden="1" x14ac:dyDescent="0.25">
      <c r="H201" s="5" t="e">
        <f t="shared" si="6"/>
        <v>#DIV/0!</v>
      </c>
      <c r="I201" s="14" t="e">
        <f t="shared" si="8"/>
        <v>#DIV/0!</v>
      </c>
      <c r="J201" s="9" t="e">
        <f t="shared" si="7"/>
        <v>#DIV/0!</v>
      </c>
    </row>
    <row r="202" spans="8:10" hidden="1" x14ac:dyDescent="0.25">
      <c r="H202" s="5" t="e">
        <f t="shared" ref="H202:H224" si="9">E202/B202</f>
        <v>#DIV/0!</v>
      </c>
      <c r="I202" s="14" t="e">
        <f t="shared" si="8"/>
        <v>#DIV/0!</v>
      </c>
      <c r="J202" s="9" t="e">
        <f t="shared" ref="J202:J224" si="10">E202/D202</f>
        <v>#DIV/0!</v>
      </c>
    </row>
    <row r="203" spans="8:10" hidden="1" x14ac:dyDescent="0.25">
      <c r="H203" s="5" t="e">
        <f t="shared" si="9"/>
        <v>#DIV/0!</v>
      </c>
      <c r="I203" s="14" t="e">
        <f t="shared" ref="I203:I224" si="11">E203/C203</f>
        <v>#DIV/0!</v>
      </c>
      <c r="J203" s="9" t="e">
        <f t="shared" si="10"/>
        <v>#DIV/0!</v>
      </c>
    </row>
    <row r="204" spans="8:10" hidden="1" x14ac:dyDescent="0.25">
      <c r="H204" s="5" t="e">
        <f t="shared" si="9"/>
        <v>#DIV/0!</v>
      </c>
      <c r="I204" s="14" t="e">
        <f t="shared" si="11"/>
        <v>#DIV/0!</v>
      </c>
      <c r="J204" s="9" t="e">
        <f t="shared" si="10"/>
        <v>#DIV/0!</v>
      </c>
    </row>
    <row r="205" spans="8:10" hidden="1" x14ac:dyDescent="0.25">
      <c r="H205" s="5" t="e">
        <f t="shared" si="9"/>
        <v>#DIV/0!</v>
      </c>
      <c r="I205" s="14" t="e">
        <f t="shared" si="11"/>
        <v>#DIV/0!</v>
      </c>
      <c r="J205" s="9" t="e">
        <f t="shared" si="10"/>
        <v>#DIV/0!</v>
      </c>
    </row>
    <row r="206" spans="8:10" hidden="1" x14ac:dyDescent="0.25">
      <c r="H206" s="5" t="e">
        <f t="shared" si="9"/>
        <v>#DIV/0!</v>
      </c>
      <c r="I206" s="14" t="e">
        <f t="shared" si="11"/>
        <v>#DIV/0!</v>
      </c>
      <c r="J206" s="9" t="e">
        <f t="shared" si="10"/>
        <v>#DIV/0!</v>
      </c>
    </row>
    <row r="207" spans="8:10" hidden="1" x14ac:dyDescent="0.25">
      <c r="H207" s="5" t="e">
        <f t="shared" si="9"/>
        <v>#DIV/0!</v>
      </c>
      <c r="I207" s="14" t="e">
        <f t="shared" si="11"/>
        <v>#DIV/0!</v>
      </c>
      <c r="J207" s="9" t="e">
        <f t="shared" si="10"/>
        <v>#DIV/0!</v>
      </c>
    </row>
    <row r="208" spans="8:10" hidden="1" x14ac:dyDescent="0.25">
      <c r="H208" s="5" t="e">
        <f t="shared" si="9"/>
        <v>#DIV/0!</v>
      </c>
      <c r="I208" s="14" t="e">
        <f t="shared" si="11"/>
        <v>#DIV/0!</v>
      </c>
      <c r="J208" s="9" t="e">
        <f t="shared" si="10"/>
        <v>#DIV/0!</v>
      </c>
    </row>
    <row r="209" spans="8:10" hidden="1" x14ac:dyDescent="0.25">
      <c r="H209" s="5" t="e">
        <f t="shared" si="9"/>
        <v>#DIV/0!</v>
      </c>
      <c r="I209" s="14" t="e">
        <f t="shared" si="11"/>
        <v>#DIV/0!</v>
      </c>
      <c r="J209" s="9" t="e">
        <f t="shared" si="10"/>
        <v>#DIV/0!</v>
      </c>
    </row>
    <row r="210" spans="8:10" hidden="1" x14ac:dyDescent="0.25">
      <c r="H210" s="5" t="e">
        <f t="shared" si="9"/>
        <v>#DIV/0!</v>
      </c>
      <c r="I210" s="14" t="e">
        <f t="shared" si="11"/>
        <v>#DIV/0!</v>
      </c>
      <c r="J210" s="9" t="e">
        <f t="shared" si="10"/>
        <v>#DIV/0!</v>
      </c>
    </row>
    <row r="211" spans="8:10" hidden="1" x14ac:dyDescent="0.25">
      <c r="H211" s="5" t="e">
        <f t="shared" si="9"/>
        <v>#DIV/0!</v>
      </c>
      <c r="I211" s="14" t="e">
        <f t="shared" si="11"/>
        <v>#DIV/0!</v>
      </c>
      <c r="J211" s="9" t="e">
        <f t="shared" si="10"/>
        <v>#DIV/0!</v>
      </c>
    </row>
    <row r="212" spans="8:10" hidden="1" x14ac:dyDescent="0.25">
      <c r="H212" s="5" t="e">
        <f t="shared" si="9"/>
        <v>#DIV/0!</v>
      </c>
      <c r="I212" s="14" t="e">
        <f t="shared" si="11"/>
        <v>#DIV/0!</v>
      </c>
      <c r="J212" s="9" t="e">
        <f t="shared" si="10"/>
        <v>#DIV/0!</v>
      </c>
    </row>
    <row r="213" spans="8:10" hidden="1" x14ac:dyDescent="0.25">
      <c r="H213" s="5" t="e">
        <f t="shared" si="9"/>
        <v>#DIV/0!</v>
      </c>
      <c r="I213" s="14" t="e">
        <f t="shared" si="11"/>
        <v>#DIV/0!</v>
      </c>
      <c r="J213" s="9" t="e">
        <f t="shared" si="10"/>
        <v>#DIV/0!</v>
      </c>
    </row>
    <row r="214" spans="8:10" hidden="1" x14ac:dyDescent="0.25">
      <c r="H214" s="5" t="e">
        <f t="shared" si="9"/>
        <v>#DIV/0!</v>
      </c>
      <c r="I214" s="14" t="e">
        <f t="shared" si="11"/>
        <v>#DIV/0!</v>
      </c>
      <c r="J214" s="9" t="e">
        <f t="shared" si="10"/>
        <v>#DIV/0!</v>
      </c>
    </row>
    <row r="215" spans="8:10" hidden="1" x14ac:dyDescent="0.25">
      <c r="H215" s="5" t="e">
        <f t="shared" si="9"/>
        <v>#DIV/0!</v>
      </c>
      <c r="I215" s="14" t="e">
        <f t="shared" si="11"/>
        <v>#DIV/0!</v>
      </c>
      <c r="J215" s="9" t="e">
        <f t="shared" si="10"/>
        <v>#DIV/0!</v>
      </c>
    </row>
    <row r="216" spans="8:10" hidden="1" x14ac:dyDescent="0.25">
      <c r="H216" s="5" t="e">
        <f t="shared" si="9"/>
        <v>#DIV/0!</v>
      </c>
      <c r="I216" s="14" t="e">
        <f t="shared" si="11"/>
        <v>#DIV/0!</v>
      </c>
      <c r="J216" s="9" t="e">
        <f t="shared" si="10"/>
        <v>#DIV/0!</v>
      </c>
    </row>
    <row r="217" spans="8:10" hidden="1" x14ac:dyDescent="0.25">
      <c r="H217" s="5" t="e">
        <f t="shared" si="9"/>
        <v>#DIV/0!</v>
      </c>
      <c r="I217" s="14" t="e">
        <f t="shared" si="11"/>
        <v>#DIV/0!</v>
      </c>
      <c r="J217" s="9" t="e">
        <f t="shared" si="10"/>
        <v>#DIV/0!</v>
      </c>
    </row>
    <row r="218" spans="8:10" hidden="1" x14ac:dyDescent="0.25">
      <c r="H218" s="5" t="e">
        <f t="shared" si="9"/>
        <v>#DIV/0!</v>
      </c>
      <c r="I218" s="14" t="e">
        <f t="shared" si="11"/>
        <v>#DIV/0!</v>
      </c>
      <c r="J218" s="9" t="e">
        <f t="shared" si="10"/>
        <v>#DIV/0!</v>
      </c>
    </row>
    <row r="219" spans="8:10" hidden="1" x14ac:dyDescent="0.25">
      <c r="H219" s="5" t="e">
        <f t="shared" si="9"/>
        <v>#DIV/0!</v>
      </c>
      <c r="I219" s="14" t="e">
        <f t="shared" si="11"/>
        <v>#DIV/0!</v>
      </c>
      <c r="J219" s="9" t="e">
        <f t="shared" si="10"/>
        <v>#DIV/0!</v>
      </c>
    </row>
    <row r="220" spans="8:10" hidden="1" x14ac:dyDescent="0.25">
      <c r="H220" s="5" t="e">
        <f t="shared" si="9"/>
        <v>#DIV/0!</v>
      </c>
      <c r="I220" s="14" t="e">
        <f t="shared" si="11"/>
        <v>#DIV/0!</v>
      </c>
      <c r="J220" s="9" t="e">
        <f t="shared" si="10"/>
        <v>#DIV/0!</v>
      </c>
    </row>
    <row r="221" spans="8:10" hidden="1" x14ac:dyDescent="0.25">
      <c r="H221" s="5" t="e">
        <f t="shared" si="9"/>
        <v>#DIV/0!</v>
      </c>
      <c r="I221" s="14" t="e">
        <f t="shared" si="11"/>
        <v>#DIV/0!</v>
      </c>
      <c r="J221" s="9" t="e">
        <f t="shared" si="10"/>
        <v>#DIV/0!</v>
      </c>
    </row>
    <row r="222" spans="8:10" hidden="1" x14ac:dyDescent="0.25">
      <c r="H222" s="5" t="e">
        <f t="shared" si="9"/>
        <v>#DIV/0!</v>
      </c>
      <c r="I222" s="14" t="e">
        <f t="shared" si="11"/>
        <v>#DIV/0!</v>
      </c>
      <c r="J222" s="9" t="e">
        <f t="shared" si="10"/>
        <v>#DIV/0!</v>
      </c>
    </row>
    <row r="223" spans="8:10" hidden="1" x14ac:dyDescent="0.25">
      <c r="H223" s="5" t="e">
        <f t="shared" si="9"/>
        <v>#DIV/0!</v>
      </c>
      <c r="I223" s="14" t="e">
        <f t="shared" si="11"/>
        <v>#DIV/0!</v>
      </c>
      <c r="J223" s="9" t="e">
        <f t="shared" si="10"/>
        <v>#DIV/0!</v>
      </c>
    </row>
    <row r="224" spans="8:10" hidden="1" x14ac:dyDescent="0.25">
      <c r="H224" s="5" t="e">
        <f t="shared" si="9"/>
        <v>#DIV/0!</v>
      </c>
      <c r="I224" s="14" t="e">
        <f t="shared" si="11"/>
        <v>#DIV/0!</v>
      </c>
      <c r="J224" s="9" t="e">
        <f t="shared" si="10"/>
        <v>#DIV/0!</v>
      </c>
    </row>
  </sheetData>
  <autoFilter ref="A8:L224" xr:uid="{5AEE6491-678D-41BB-B896-B079D483F537}">
    <filterColumn colId="0">
      <filters>
        <filter val="H-BML-B324-10"/>
        <filter val="H-C-11"/>
        <filter val="H-CR-436-36"/>
        <filter val="H-CR-436-38"/>
        <filter val="H-M-2 MAQ"/>
        <filter val="H-M-3 ( Maq)"/>
        <filter val="H-M-4"/>
        <filter val="H-ML-20"/>
        <filter val="H-ML-8"/>
        <filter val="L-C-4"/>
      </filters>
    </filterColumn>
    <filterColumn colId="1" showButton="0"/>
    <filterColumn colId="2" showButton="0"/>
    <filterColumn colId="7" showButton="0"/>
    <filterColumn colId="8" showButton="0"/>
  </autoFilter>
  <mergeCells count="11">
    <mergeCell ref="A8:A9"/>
    <mergeCell ref="B8:D8"/>
    <mergeCell ref="H8:J8"/>
    <mergeCell ref="C1:C2"/>
    <mergeCell ref="D1:D2"/>
    <mergeCell ref="E1:E2"/>
    <mergeCell ref="F1:F2"/>
    <mergeCell ref="G1:G2"/>
    <mergeCell ref="H1:H2"/>
    <mergeCell ref="I1:I2"/>
    <mergeCell ref="B1:B2"/>
  </mergeCells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E2F2-B524-4550-B1EB-18308BBCEF2E}">
  <sheetPr codeName="Hoja8" filterMode="1"/>
  <dimension ref="A1:J224"/>
  <sheetViews>
    <sheetView workbookViewId="0">
      <selection activeCell="C225" sqref="C225"/>
    </sheetView>
  </sheetViews>
  <sheetFormatPr baseColWidth="10" defaultColWidth="11.42578125" defaultRowHeight="18.75" x14ac:dyDescent="0.25"/>
  <cols>
    <col min="1" max="1" width="22.85546875" style="21" customWidth="1"/>
    <col min="2" max="2" width="21" style="7" customWidth="1"/>
    <col min="3" max="3" width="14.140625" style="24" customWidth="1"/>
    <col min="4" max="4" width="13.5703125" style="12" customWidth="1"/>
    <col min="5" max="5" width="20.42578125" style="22" customWidth="1"/>
    <col min="6" max="6" width="14.140625" customWidth="1"/>
    <col min="8" max="8" width="14.28515625" style="5" customWidth="1"/>
    <col min="9" max="9" width="15.28515625" style="14" customWidth="1"/>
    <col min="10" max="10" width="14.85546875" style="9" customWidth="1"/>
    <col min="13" max="13" width="13" customWidth="1"/>
    <col min="14" max="14" width="9.5703125" bestFit="1" customWidth="1"/>
    <col min="15" max="15" width="13.7109375" bestFit="1" customWidth="1"/>
    <col min="16" max="16" width="20.42578125" bestFit="1" customWidth="1"/>
    <col min="17" max="17" width="20.5703125" bestFit="1" customWidth="1"/>
    <col min="18" max="18" width="23.42578125" customWidth="1"/>
  </cols>
  <sheetData>
    <row r="1" spans="1:10" ht="15" x14ac:dyDescent="0.25">
      <c r="B1"/>
      <c r="C1" s="191" t="s">
        <v>1</v>
      </c>
      <c r="D1" s="191" t="s">
        <v>213</v>
      </c>
      <c r="E1" s="191" t="s">
        <v>3</v>
      </c>
      <c r="F1" s="195" t="s">
        <v>4</v>
      </c>
      <c r="G1" s="195" t="s">
        <v>5</v>
      </c>
      <c r="H1"/>
      <c r="I1"/>
      <c r="J1"/>
    </row>
    <row r="2" spans="1:10" x14ac:dyDescent="0.25">
      <c r="B2" s="17"/>
      <c r="C2" s="191"/>
      <c r="D2" s="191"/>
      <c r="E2" s="191"/>
      <c r="F2" s="195"/>
      <c r="G2" s="195"/>
      <c r="H2"/>
      <c r="I2"/>
      <c r="J2"/>
    </row>
    <row r="3" spans="1:10" ht="21" x14ac:dyDescent="0.35">
      <c r="B3" s="34">
        <f>SUBTOTAL(9,J24:J25,I40:I41,I59,H92,I97:I99,J113,J142,J144,I149,J157)</f>
        <v>929.99337482577994</v>
      </c>
      <c r="C3" s="27">
        <v>1</v>
      </c>
      <c r="D3" s="1" t="s">
        <v>195</v>
      </c>
      <c r="E3" s="1" t="s">
        <v>7</v>
      </c>
      <c r="F3" s="26">
        <v>5</v>
      </c>
      <c r="G3" s="29">
        <f>D3*E3*F3</f>
        <v>595</v>
      </c>
      <c r="H3"/>
      <c r="I3"/>
      <c r="J3"/>
    </row>
    <row r="4" spans="1:10" ht="21" x14ac:dyDescent="0.35">
      <c r="B4"/>
      <c r="C4" s="27">
        <v>2</v>
      </c>
      <c r="D4" s="27">
        <v>10</v>
      </c>
      <c r="E4" s="27">
        <v>7.5</v>
      </c>
      <c r="F4" s="28">
        <v>5</v>
      </c>
      <c r="G4" s="29">
        <f>D4*E4*F4</f>
        <v>375</v>
      </c>
      <c r="H4"/>
      <c r="I4"/>
      <c r="J4"/>
    </row>
    <row r="5" spans="1:10" ht="21" x14ac:dyDescent="0.35">
      <c r="B5" s="33">
        <f>B3-G5</f>
        <v>-40.006625174220062</v>
      </c>
      <c r="C5" s="2"/>
      <c r="D5" s="3"/>
      <c r="E5" s="3"/>
      <c r="F5" s="4"/>
      <c r="G5" s="30">
        <f>SUM(G3:G4)</f>
        <v>970</v>
      </c>
      <c r="H5" s="39">
        <v>81</v>
      </c>
      <c r="I5"/>
      <c r="J5"/>
    </row>
    <row r="6" spans="1:10" ht="27.75" customHeight="1" x14ac:dyDescent="0.3">
      <c r="B6"/>
      <c r="C6"/>
      <c r="D6"/>
      <c r="E6"/>
      <c r="F6" t="s">
        <v>218</v>
      </c>
      <c r="G6" s="41">
        <f>G5-H5</f>
        <v>889</v>
      </c>
      <c r="H6"/>
      <c r="I6"/>
      <c r="J6"/>
    </row>
    <row r="7" spans="1:10" x14ac:dyDescent="0.25">
      <c r="B7" s="32"/>
      <c r="C7" s="32"/>
      <c r="D7" s="32"/>
      <c r="H7"/>
      <c r="I7"/>
      <c r="J7"/>
    </row>
    <row r="8" spans="1:10" ht="21" x14ac:dyDescent="0.35">
      <c r="A8" s="196" t="s">
        <v>10</v>
      </c>
      <c r="B8" s="197" t="s">
        <v>11</v>
      </c>
      <c r="C8" s="197"/>
      <c r="D8" s="197"/>
      <c r="E8" s="22" t="s">
        <v>215</v>
      </c>
      <c r="F8" t="s">
        <v>216</v>
      </c>
      <c r="H8" s="198" t="s">
        <v>217</v>
      </c>
      <c r="I8" s="198"/>
      <c r="J8" s="198"/>
    </row>
    <row r="9" spans="1:10" s="17" customFormat="1" ht="30" hidden="1" customHeight="1" x14ac:dyDescent="0.25">
      <c r="A9" s="196"/>
      <c r="B9" s="18" t="s">
        <v>14</v>
      </c>
      <c r="C9" s="19" t="s">
        <v>15</v>
      </c>
      <c r="D9" s="20" t="s">
        <v>16</v>
      </c>
      <c r="E9" s="22" t="s">
        <v>12</v>
      </c>
      <c r="H9" s="18" t="s">
        <v>14</v>
      </c>
      <c r="I9" s="19" t="s">
        <v>15</v>
      </c>
      <c r="J9" s="20" t="s">
        <v>16</v>
      </c>
    </row>
    <row r="10" spans="1:10" hidden="1" x14ac:dyDescent="0.25">
      <c r="A10" s="25" t="s">
        <v>17</v>
      </c>
      <c r="B10" s="6" t="s">
        <v>18</v>
      </c>
      <c r="C10" s="15">
        <v>230</v>
      </c>
      <c r="D10" s="10" t="s">
        <v>18</v>
      </c>
      <c r="H10" s="5" t="e">
        <f t="shared" ref="H10:H73" si="0">E10/B10</f>
        <v>#VALUE!</v>
      </c>
      <c r="I10" s="14">
        <f>E10/C10</f>
        <v>0</v>
      </c>
      <c r="J10" s="9" t="e">
        <f t="shared" ref="J10:J73" si="1">E10/D10</f>
        <v>#VALUE!</v>
      </c>
    </row>
    <row r="11" spans="1:10" hidden="1" x14ac:dyDescent="0.25">
      <c r="A11" s="25" t="s">
        <v>19</v>
      </c>
      <c r="B11" s="6" t="s">
        <v>18</v>
      </c>
      <c r="C11" s="15">
        <v>136</v>
      </c>
      <c r="D11" s="10" t="s">
        <v>18</v>
      </c>
      <c r="H11" s="5" t="e">
        <f t="shared" si="0"/>
        <v>#VALUE!</v>
      </c>
      <c r="I11" s="14">
        <f t="shared" ref="I11:I74" si="2">E11/C11</f>
        <v>0</v>
      </c>
      <c r="J11" s="9" t="e">
        <f t="shared" si="1"/>
        <v>#VALUE!</v>
      </c>
    </row>
    <row r="12" spans="1:10" hidden="1" x14ac:dyDescent="0.25">
      <c r="A12" s="25" t="s">
        <v>20</v>
      </c>
      <c r="B12" s="6"/>
      <c r="C12" s="15">
        <v>184</v>
      </c>
      <c r="D12" s="10"/>
      <c r="H12" s="5" t="e">
        <f t="shared" si="0"/>
        <v>#DIV/0!</v>
      </c>
      <c r="I12" s="14">
        <f t="shared" si="2"/>
        <v>0</v>
      </c>
      <c r="J12" s="9" t="e">
        <f t="shared" si="1"/>
        <v>#DIV/0!</v>
      </c>
    </row>
    <row r="13" spans="1:10" hidden="1" x14ac:dyDescent="0.25">
      <c r="A13" s="25" t="s">
        <v>21</v>
      </c>
      <c r="B13" s="6" t="s">
        <v>18</v>
      </c>
      <c r="C13" s="15">
        <v>144</v>
      </c>
      <c r="D13" s="10" t="s">
        <v>18</v>
      </c>
      <c r="H13" s="5" t="e">
        <f t="shared" si="0"/>
        <v>#VALUE!</v>
      </c>
      <c r="I13" s="14">
        <f t="shared" si="2"/>
        <v>0</v>
      </c>
      <c r="J13" s="9" t="e">
        <f t="shared" si="1"/>
        <v>#VALUE!</v>
      </c>
    </row>
    <row r="14" spans="1:10" hidden="1" x14ac:dyDescent="0.25">
      <c r="A14" s="25" t="s">
        <v>22</v>
      </c>
      <c r="B14" s="6">
        <v>112</v>
      </c>
      <c r="C14" s="15">
        <v>115</v>
      </c>
      <c r="D14" s="11"/>
      <c r="H14" s="5">
        <f t="shared" si="0"/>
        <v>0</v>
      </c>
      <c r="I14" s="14">
        <f t="shared" si="2"/>
        <v>0</v>
      </c>
      <c r="J14" s="9" t="e">
        <f t="shared" si="1"/>
        <v>#DIV/0!</v>
      </c>
    </row>
    <row r="15" spans="1:10" hidden="1" x14ac:dyDescent="0.25">
      <c r="A15" s="25" t="s">
        <v>23</v>
      </c>
      <c r="B15" s="6">
        <v>144</v>
      </c>
      <c r="C15" s="15">
        <v>144</v>
      </c>
      <c r="D15" s="10" t="s">
        <v>24</v>
      </c>
      <c r="H15" s="5">
        <f t="shared" si="0"/>
        <v>0</v>
      </c>
      <c r="I15" s="14">
        <f t="shared" si="2"/>
        <v>0</v>
      </c>
      <c r="J15" s="9" t="e">
        <f t="shared" si="1"/>
        <v>#VALUE!</v>
      </c>
    </row>
    <row r="16" spans="1:10" hidden="1" x14ac:dyDescent="0.25">
      <c r="A16" s="25" t="s">
        <v>25</v>
      </c>
      <c r="B16" s="7" t="s">
        <v>26</v>
      </c>
      <c r="C16" s="15" t="s">
        <v>26</v>
      </c>
      <c r="D16" s="10" t="s">
        <v>26</v>
      </c>
      <c r="H16" s="5" t="e">
        <f t="shared" si="0"/>
        <v>#VALUE!</v>
      </c>
      <c r="I16" s="14" t="e">
        <f t="shared" si="2"/>
        <v>#VALUE!</v>
      </c>
      <c r="J16" s="9" t="e">
        <f t="shared" si="1"/>
        <v>#VALUE!</v>
      </c>
    </row>
    <row r="17" spans="1:10" hidden="1" x14ac:dyDescent="0.25">
      <c r="A17" s="25" t="s">
        <v>27</v>
      </c>
      <c r="B17" s="6"/>
      <c r="C17" s="15" t="s">
        <v>24</v>
      </c>
      <c r="D17" s="12">
        <v>117</v>
      </c>
      <c r="H17" s="5" t="e">
        <f t="shared" si="0"/>
        <v>#DIV/0!</v>
      </c>
      <c r="I17" s="14" t="e">
        <f t="shared" si="2"/>
        <v>#VALUE!</v>
      </c>
      <c r="J17" s="9">
        <f t="shared" si="1"/>
        <v>0</v>
      </c>
    </row>
    <row r="18" spans="1:10" hidden="1" x14ac:dyDescent="0.25">
      <c r="A18" s="25" t="s">
        <v>28</v>
      </c>
      <c r="B18" s="6" t="s">
        <v>24</v>
      </c>
      <c r="C18" s="15" t="s">
        <v>24</v>
      </c>
      <c r="D18" s="10">
        <v>121</v>
      </c>
      <c r="H18" s="5" t="e">
        <f t="shared" si="0"/>
        <v>#VALUE!</v>
      </c>
      <c r="I18" s="14" t="e">
        <f t="shared" si="2"/>
        <v>#VALUE!</v>
      </c>
      <c r="J18" s="9">
        <f t="shared" si="1"/>
        <v>0</v>
      </c>
    </row>
    <row r="19" spans="1:10" hidden="1" x14ac:dyDescent="0.25">
      <c r="A19" s="25" t="s">
        <v>29</v>
      </c>
      <c r="B19" s="6" t="s">
        <v>24</v>
      </c>
      <c r="C19" s="15" t="s">
        <v>24</v>
      </c>
      <c r="D19" s="10">
        <v>116</v>
      </c>
      <c r="H19" s="5" t="e">
        <f t="shared" si="0"/>
        <v>#VALUE!</v>
      </c>
      <c r="I19" s="14" t="e">
        <f t="shared" si="2"/>
        <v>#VALUE!</v>
      </c>
      <c r="J19" s="9">
        <f t="shared" si="1"/>
        <v>0</v>
      </c>
    </row>
    <row r="20" spans="1:10" hidden="1" x14ac:dyDescent="0.25">
      <c r="A20" s="25" t="s">
        <v>30</v>
      </c>
      <c r="B20" s="6" t="s">
        <v>24</v>
      </c>
      <c r="C20" s="15" t="s">
        <v>24</v>
      </c>
      <c r="D20" s="10">
        <v>113</v>
      </c>
      <c r="H20" s="5" t="e">
        <f t="shared" si="0"/>
        <v>#VALUE!</v>
      </c>
      <c r="I20" s="14" t="e">
        <f t="shared" si="2"/>
        <v>#VALUE!</v>
      </c>
      <c r="J20" s="9">
        <f t="shared" si="1"/>
        <v>0</v>
      </c>
    </row>
    <row r="21" spans="1:10" hidden="1" x14ac:dyDescent="0.25">
      <c r="A21" s="25" t="s">
        <v>31</v>
      </c>
      <c r="B21" s="6" t="s">
        <v>24</v>
      </c>
      <c r="C21" s="15" t="s">
        <v>24</v>
      </c>
      <c r="D21" s="10">
        <v>124</v>
      </c>
      <c r="H21" s="5" t="e">
        <f t="shared" si="0"/>
        <v>#VALUE!</v>
      </c>
      <c r="I21" s="14" t="e">
        <f t="shared" si="2"/>
        <v>#VALUE!</v>
      </c>
      <c r="J21" s="9">
        <f t="shared" si="1"/>
        <v>0</v>
      </c>
    </row>
    <row r="22" spans="1:10" hidden="1" x14ac:dyDescent="0.25">
      <c r="A22" s="25" t="s">
        <v>32</v>
      </c>
      <c r="B22" s="6" t="s">
        <v>24</v>
      </c>
      <c r="C22" s="15" t="s">
        <v>24</v>
      </c>
      <c r="D22" s="10">
        <v>123</v>
      </c>
      <c r="H22" s="5" t="e">
        <f t="shared" si="0"/>
        <v>#VALUE!</v>
      </c>
      <c r="I22" s="14" t="e">
        <f t="shared" si="2"/>
        <v>#VALUE!</v>
      </c>
      <c r="J22" s="9">
        <f t="shared" si="1"/>
        <v>0</v>
      </c>
    </row>
    <row r="23" spans="1:10" hidden="1" x14ac:dyDescent="0.25">
      <c r="A23" s="25" t="s">
        <v>33</v>
      </c>
      <c r="B23" s="6" t="s">
        <v>24</v>
      </c>
      <c r="C23" s="15" t="s">
        <v>24</v>
      </c>
      <c r="D23" s="10">
        <v>127</v>
      </c>
      <c r="H23" s="5" t="e">
        <f t="shared" si="0"/>
        <v>#VALUE!</v>
      </c>
      <c r="I23" s="14" t="e">
        <f t="shared" si="2"/>
        <v>#VALUE!</v>
      </c>
      <c r="J23" s="9">
        <f t="shared" si="1"/>
        <v>0</v>
      </c>
    </row>
    <row r="24" spans="1:10" x14ac:dyDescent="0.3">
      <c r="A24" s="25" t="s">
        <v>34</v>
      </c>
      <c r="B24" s="6"/>
      <c r="C24" s="15"/>
      <c r="D24" s="10">
        <v>113</v>
      </c>
      <c r="E24" s="22">
        <v>21000</v>
      </c>
      <c r="F24" s="40">
        <v>20000</v>
      </c>
      <c r="H24" s="5" t="e">
        <f t="shared" si="0"/>
        <v>#DIV/0!</v>
      </c>
      <c r="I24" s="14" t="e">
        <f t="shared" si="2"/>
        <v>#DIV/0!</v>
      </c>
      <c r="J24" s="9">
        <f t="shared" si="1"/>
        <v>185.84070796460176</v>
      </c>
    </row>
    <row r="25" spans="1:10" x14ac:dyDescent="0.3">
      <c r="A25" s="25" t="s">
        <v>35</v>
      </c>
      <c r="B25" s="6" t="s">
        <v>24</v>
      </c>
      <c r="C25" s="15" t="s">
        <v>24</v>
      </c>
      <c r="D25" s="10">
        <v>93</v>
      </c>
      <c r="E25" s="22">
        <v>2000</v>
      </c>
      <c r="F25" s="40"/>
      <c r="H25" s="5" t="e">
        <f t="shared" si="0"/>
        <v>#VALUE!</v>
      </c>
      <c r="I25" s="14" t="e">
        <f t="shared" si="2"/>
        <v>#VALUE!</v>
      </c>
      <c r="J25" s="9">
        <f t="shared" si="1"/>
        <v>21.50537634408602</v>
      </c>
    </row>
    <row r="26" spans="1:10" hidden="1" x14ac:dyDescent="0.25">
      <c r="A26" s="25" t="s">
        <v>36</v>
      </c>
      <c r="B26" s="6" t="s">
        <v>24</v>
      </c>
      <c r="C26" s="15" t="s">
        <v>26</v>
      </c>
      <c r="D26" s="10" t="s">
        <v>26</v>
      </c>
      <c r="H26" s="5" t="e">
        <f t="shared" si="0"/>
        <v>#VALUE!</v>
      </c>
      <c r="I26" s="14" t="e">
        <f t="shared" si="2"/>
        <v>#VALUE!</v>
      </c>
      <c r="J26" s="9" t="e">
        <f t="shared" si="1"/>
        <v>#VALUE!</v>
      </c>
    </row>
    <row r="27" spans="1:10" hidden="1" x14ac:dyDescent="0.25">
      <c r="A27" s="25" t="s">
        <v>37</v>
      </c>
      <c r="B27" s="6" t="s">
        <v>24</v>
      </c>
      <c r="C27" s="15">
        <v>272</v>
      </c>
      <c r="D27" s="10" t="s">
        <v>26</v>
      </c>
      <c r="H27" s="5" t="e">
        <f t="shared" si="0"/>
        <v>#VALUE!</v>
      </c>
      <c r="I27" s="14">
        <f t="shared" si="2"/>
        <v>0</v>
      </c>
      <c r="J27" s="9" t="e">
        <f t="shared" si="1"/>
        <v>#VALUE!</v>
      </c>
    </row>
    <row r="28" spans="1:10" hidden="1" x14ac:dyDescent="0.25">
      <c r="A28" s="25" t="s">
        <v>38</v>
      </c>
      <c r="B28" s="6">
        <v>215</v>
      </c>
      <c r="C28" s="15">
        <v>215</v>
      </c>
      <c r="D28" s="10">
        <v>189</v>
      </c>
      <c r="E28" s="23"/>
      <c r="H28" s="5">
        <f t="shared" si="0"/>
        <v>0</v>
      </c>
      <c r="I28" s="14">
        <f t="shared" si="2"/>
        <v>0</v>
      </c>
      <c r="J28" s="9">
        <f t="shared" si="1"/>
        <v>0</v>
      </c>
    </row>
    <row r="29" spans="1:10" hidden="1" x14ac:dyDescent="0.25">
      <c r="A29" s="25" t="s">
        <v>39</v>
      </c>
      <c r="B29" s="6" t="s">
        <v>24</v>
      </c>
      <c r="C29" s="15">
        <v>324</v>
      </c>
      <c r="D29" s="10" t="s">
        <v>24</v>
      </c>
      <c r="H29" s="5" t="e">
        <f t="shared" si="0"/>
        <v>#VALUE!</v>
      </c>
      <c r="I29" s="14">
        <f t="shared" si="2"/>
        <v>0</v>
      </c>
      <c r="J29" s="9" t="e">
        <f t="shared" si="1"/>
        <v>#VALUE!</v>
      </c>
    </row>
    <row r="30" spans="1:10" hidden="1" x14ac:dyDescent="0.25">
      <c r="A30" s="25" t="s">
        <v>40</v>
      </c>
      <c r="B30" s="6">
        <v>307</v>
      </c>
      <c r="C30" s="15">
        <v>269</v>
      </c>
      <c r="D30" s="10" t="s">
        <v>24</v>
      </c>
      <c r="H30" s="5">
        <f t="shared" si="0"/>
        <v>0</v>
      </c>
      <c r="I30" s="14">
        <f t="shared" si="2"/>
        <v>0</v>
      </c>
      <c r="J30" s="9" t="e">
        <f t="shared" si="1"/>
        <v>#VALUE!</v>
      </c>
    </row>
    <row r="31" spans="1:10" hidden="1" x14ac:dyDescent="0.25">
      <c r="A31" s="25" t="s">
        <v>41</v>
      </c>
      <c r="B31" s="6">
        <v>226</v>
      </c>
      <c r="C31" s="15">
        <v>214</v>
      </c>
      <c r="D31" s="10">
        <v>173</v>
      </c>
      <c r="H31" s="5">
        <f t="shared" si="0"/>
        <v>0</v>
      </c>
      <c r="I31" s="14">
        <f t="shared" si="2"/>
        <v>0</v>
      </c>
      <c r="J31" s="9">
        <f t="shared" si="1"/>
        <v>0</v>
      </c>
    </row>
    <row r="32" spans="1:10" hidden="1" x14ac:dyDescent="0.25">
      <c r="A32" s="25" t="s">
        <v>42</v>
      </c>
      <c r="B32" s="6">
        <v>295</v>
      </c>
      <c r="C32" s="15">
        <v>329</v>
      </c>
      <c r="D32" s="10" t="s">
        <v>24</v>
      </c>
      <c r="E32" s="31"/>
      <c r="H32" s="5">
        <f t="shared" si="0"/>
        <v>0</v>
      </c>
      <c r="I32" s="14">
        <f t="shared" si="2"/>
        <v>0</v>
      </c>
      <c r="J32" s="9" t="e">
        <f t="shared" si="1"/>
        <v>#VALUE!</v>
      </c>
    </row>
    <row r="33" spans="1:10" hidden="1" x14ac:dyDescent="0.25">
      <c r="A33" s="25" t="s">
        <v>43</v>
      </c>
      <c r="B33" s="6">
        <v>396</v>
      </c>
      <c r="C33" s="15">
        <v>328</v>
      </c>
      <c r="D33" s="10" t="s">
        <v>24</v>
      </c>
      <c r="H33" s="5">
        <f t="shared" si="0"/>
        <v>0</v>
      </c>
      <c r="I33" s="14">
        <f t="shared" si="2"/>
        <v>0</v>
      </c>
      <c r="J33" s="9" t="e">
        <f t="shared" si="1"/>
        <v>#VALUE!</v>
      </c>
    </row>
    <row r="34" spans="1:10" hidden="1" x14ac:dyDescent="0.25">
      <c r="A34" s="25" t="s">
        <v>44</v>
      </c>
      <c r="B34" s="6" t="s">
        <v>24</v>
      </c>
      <c r="C34" s="15">
        <v>237</v>
      </c>
      <c r="D34" s="10" t="s">
        <v>24</v>
      </c>
      <c r="H34" s="5" t="e">
        <f t="shared" si="0"/>
        <v>#VALUE!</v>
      </c>
      <c r="I34" s="14">
        <f t="shared" si="2"/>
        <v>0</v>
      </c>
      <c r="J34" s="9" t="e">
        <f t="shared" si="1"/>
        <v>#VALUE!</v>
      </c>
    </row>
    <row r="35" spans="1:10" hidden="1" x14ac:dyDescent="0.25">
      <c r="A35" s="25" t="s">
        <v>45</v>
      </c>
      <c r="B35" s="6">
        <v>229</v>
      </c>
      <c r="C35" s="15">
        <v>228</v>
      </c>
      <c r="D35" s="10">
        <v>177</v>
      </c>
      <c r="H35" s="5">
        <f t="shared" si="0"/>
        <v>0</v>
      </c>
      <c r="I35" s="14">
        <f t="shared" si="2"/>
        <v>0</v>
      </c>
      <c r="J35" s="9">
        <f t="shared" si="1"/>
        <v>0</v>
      </c>
    </row>
    <row r="36" spans="1:10" hidden="1" x14ac:dyDescent="0.25">
      <c r="A36" s="25" t="s">
        <v>46</v>
      </c>
      <c r="B36" s="6" t="s">
        <v>24</v>
      </c>
      <c r="C36" s="15">
        <v>300</v>
      </c>
      <c r="D36" s="10" t="s">
        <v>24</v>
      </c>
      <c r="H36" s="5" t="e">
        <f t="shared" si="0"/>
        <v>#VALUE!</v>
      </c>
      <c r="I36" s="14">
        <f t="shared" si="2"/>
        <v>0</v>
      </c>
      <c r="J36" s="9" t="e">
        <f t="shared" si="1"/>
        <v>#VALUE!</v>
      </c>
    </row>
    <row r="37" spans="1:10" hidden="1" x14ac:dyDescent="0.25">
      <c r="A37" s="25" t="s">
        <v>47</v>
      </c>
      <c r="B37" s="6">
        <v>192</v>
      </c>
      <c r="C37" s="15">
        <v>183</v>
      </c>
      <c r="D37" s="10" t="s">
        <v>24</v>
      </c>
      <c r="H37" s="5">
        <f t="shared" si="0"/>
        <v>0</v>
      </c>
      <c r="I37" s="14">
        <f t="shared" si="2"/>
        <v>0</v>
      </c>
      <c r="J37" s="9" t="e">
        <f t="shared" si="1"/>
        <v>#VALUE!</v>
      </c>
    </row>
    <row r="38" spans="1:10" hidden="1" x14ac:dyDescent="0.25">
      <c r="A38" s="25" t="s">
        <v>48</v>
      </c>
      <c r="B38" s="6"/>
      <c r="C38" s="15">
        <v>183</v>
      </c>
      <c r="D38" s="10" t="s">
        <v>24</v>
      </c>
      <c r="H38" s="5" t="e">
        <f t="shared" si="0"/>
        <v>#DIV/0!</v>
      </c>
      <c r="I38" s="14">
        <f t="shared" si="2"/>
        <v>0</v>
      </c>
      <c r="J38" s="9" t="e">
        <f t="shared" si="1"/>
        <v>#VALUE!</v>
      </c>
    </row>
    <row r="39" spans="1:10" hidden="1" x14ac:dyDescent="0.25">
      <c r="A39" s="25" t="s">
        <v>49</v>
      </c>
      <c r="B39" s="6">
        <v>203</v>
      </c>
      <c r="C39" s="15">
        <v>200</v>
      </c>
      <c r="D39" s="10">
        <v>184</v>
      </c>
      <c r="H39" s="5">
        <f t="shared" si="0"/>
        <v>0</v>
      </c>
      <c r="I39" s="14">
        <f t="shared" si="2"/>
        <v>0</v>
      </c>
      <c r="J39" s="9">
        <f t="shared" si="1"/>
        <v>0</v>
      </c>
    </row>
    <row r="40" spans="1:10" x14ac:dyDescent="0.3">
      <c r="A40" s="25" t="s">
        <v>50</v>
      </c>
      <c r="B40" s="6">
        <v>154</v>
      </c>
      <c r="C40" s="15">
        <v>208</v>
      </c>
      <c r="D40" s="10">
        <v>197</v>
      </c>
      <c r="E40" s="36">
        <v>15000</v>
      </c>
      <c r="F40" s="40"/>
      <c r="H40" s="5">
        <f t="shared" si="0"/>
        <v>97.402597402597408</v>
      </c>
      <c r="I40" s="14">
        <f t="shared" si="2"/>
        <v>72.115384615384613</v>
      </c>
      <c r="J40" s="9">
        <f t="shared" si="1"/>
        <v>76.142131979695435</v>
      </c>
    </row>
    <row r="41" spans="1:10" x14ac:dyDescent="0.3">
      <c r="A41" s="25" t="s">
        <v>51</v>
      </c>
      <c r="B41" s="6">
        <v>201</v>
      </c>
      <c r="C41" s="15">
        <v>202</v>
      </c>
      <c r="D41" s="10">
        <v>168</v>
      </c>
      <c r="E41" s="36">
        <v>2000</v>
      </c>
      <c r="F41" s="40"/>
      <c r="H41" s="5">
        <f t="shared" si="0"/>
        <v>9.9502487562189046</v>
      </c>
      <c r="I41" s="14">
        <f t="shared" si="2"/>
        <v>9.9009900990099009</v>
      </c>
      <c r="J41" s="9">
        <f t="shared" si="1"/>
        <v>11.904761904761905</v>
      </c>
    </row>
    <row r="42" spans="1:10" hidden="1" x14ac:dyDescent="0.25">
      <c r="A42" s="25" t="s">
        <v>52</v>
      </c>
      <c r="B42" s="6" t="s">
        <v>24</v>
      </c>
      <c r="C42" s="15">
        <v>200</v>
      </c>
      <c r="D42" s="10" t="s">
        <v>24</v>
      </c>
      <c r="H42" s="5" t="e">
        <f t="shared" si="0"/>
        <v>#VALUE!</v>
      </c>
      <c r="I42" s="14">
        <f t="shared" si="2"/>
        <v>0</v>
      </c>
      <c r="J42" s="9" t="e">
        <f t="shared" si="1"/>
        <v>#VALUE!</v>
      </c>
    </row>
    <row r="43" spans="1:10" hidden="1" x14ac:dyDescent="0.25">
      <c r="A43" s="25" t="s">
        <v>53</v>
      </c>
      <c r="B43" s="6" t="s">
        <v>24</v>
      </c>
      <c r="C43" s="15">
        <v>208</v>
      </c>
      <c r="D43" s="10" t="s">
        <v>24</v>
      </c>
      <c r="H43" s="5" t="e">
        <f t="shared" si="0"/>
        <v>#VALUE!</v>
      </c>
      <c r="I43" s="14">
        <f t="shared" si="2"/>
        <v>0</v>
      </c>
      <c r="J43" s="9" t="e">
        <f t="shared" si="1"/>
        <v>#VALUE!</v>
      </c>
    </row>
    <row r="44" spans="1:10" hidden="1" x14ac:dyDescent="0.25">
      <c r="A44" s="25" t="s">
        <v>54</v>
      </c>
      <c r="B44" s="6" t="s">
        <v>24</v>
      </c>
      <c r="C44" s="15">
        <v>203</v>
      </c>
      <c r="D44" s="10">
        <v>187</v>
      </c>
      <c r="H44" s="5" t="e">
        <f t="shared" si="0"/>
        <v>#VALUE!</v>
      </c>
      <c r="I44" s="14">
        <f t="shared" si="2"/>
        <v>0</v>
      </c>
      <c r="J44" s="9">
        <f t="shared" si="1"/>
        <v>0</v>
      </c>
    </row>
    <row r="45" spans="1:10" hidden="1" x14ac:dyDescent="0.25">
      <c r="A45" s="25" t="s">
        <v>55</v>
      </c>
      <c r="B45" s="6">
        <v>188</v>
      </c>
      <c r="C45" s="15">
        <v>181</v>
      </c>
      <c r="D45" s="10" t="s">
        <v>24</v>
      </c>
      <c r="H45" s="5">
        <f t="shared" si="0"/>
        <v>0</v>
      </c>
      <c r="I45" s="14">
        <f t="shared" si="2"/>
        <v>0</v>
      </c>
      <c r="J45" s="9" t="e">
        <f t="shared" si="1"/>
        <v>#VALUE!</v>
      </c>
    </row>
    <row r="46" spans="1:10" hidden="1" x14ac:dyDescent="0.25">
      <c r="A46" s="25" t="s">
        <v>56</v>
      </c>
      <c r="B46" s="6">
        <v>105</v>
      </c>
      <c r="C46" s="15">
        <v>125</v>
      </c>
      <c r="D46" s="10" t="s">
        <v>24</v>
      </c>
      <c r="H46" s="5">
        <f t="shared" si="0"/>
        <v>0</v>
      </c>
      <c r="I46" s="14">
        <f t="shared" si="2"/>
        <v>0</v>
      </c>
      <c r="J46" s="9" t="e">
        <f t="shared" si="1"/>
        <v>#VALUE!</v>
      </c>
    </row>
    <row r="47" spans="1:10" hidden="1" x14ac:dyDescent="0.25">
      <c r="A47" s="25" t="s">
        <v>57</v>
      </c>
      <c r="B47" s="6" t="s">
        <v>24</v>
      </c>
      <c r="C47" s="15">
        <v>204</v>
      </c>
      <c r="D47" s="10" t="s">
        <v>24</v>
      </c>
      <c r="H47" s="5" t="e">
        <f t="shared" si="0"/>
        <v>#VALUE!</v>
      </c>
      <c r="I47" s="14">
        <f t="shared" si="2"/>
        <v>0</v>
      </c>
      <c r="J47" s="9" t="e">
        <f t="shared" si="1"/>
        <v>#VALUE!</v>
      </c>
    </row>
    <row r="48" spans="1:10" hidden="1" x14ac:dyDescent="0.25">
      <c r="A48" s="25" t="s">
        <v>58</v>
      </c>
      <c r="B48" s="6" t="s">
        <v>24</v>
      </c>
      <c r="C48" s="15">
        <v>208</v>
      </c>
      <c r="D48" s="10" t="s">
        <v>24</v>
      </c>
      <c r="H48" s="5" t="e">
        <f t="shared" si="0"/>
        <v>#VALUE!</v>
      </c>
      <c r="I48" s="14">
        <f t="shared" si="2"/>
        <v>0</v>
      </c>
      <c r="J48" s="9" t="e">
        <f t="shared" si="1"/>
        <v>#VALUE!</v>
      </c>
    </row>
    <row r="49" spans="1:10" hidden="1" x14ac:dyDescent="0.25">
      <c r="A49" s="25" t="s">
        <v>59</v>
      </c>
      <c r="B49" s="6" t="s">
        <v>24</v>
      </c>
      <c r="C49" s="15">
        <v>228</v>
      </c>
      <c r="D49" s="10" t="s">
        <v>24</v>
      </c>
      <c r="H49" s="5" t="e">
        <f t="shared" si="0"/>
        <v>#VALUE!</v>
      </c>
      <c r="I49" s="14">
        <f t="shared" si="2"/>
        <v>0</v>
      </c>
      <c r="J49" s="9" t="e">
        <f t="shared" si="1"/>
        <v>#VALUE!</v>
      </c>
    </row>
    <row r="50" spans="1:10" hidden="1" x14ac:dyDescent="0.25">
      <c r="A50" s="25" t="s">
        <v>60</v>
      </c>
      <c r="B50" s="6">
        <v>186</v>
      </c>
      <c r="C50" s="15">
        <v>204</v>
      </c>
      <c r="D50" s="10" t="s">
        <v>24</v>
      </c>
      <c r="H50" s="5">
        <f t="shared" si="0"/>
        <v>0</v>
      </c>
      <c r="I50" s="14">
        <f t="shared" si="2"/>
        <v>0</v>
      </c>
      <c r="J50" s="9" t="e">
        <f t="shared" si="1"/>
        <v>#VALUE!</v>
      </c>
    </row>
    <row r="51" spans="1:10" hidden="1" x14ac:dyDescent="0.25">
      <c r="A51" s="25" t="s">
        <v>61</v>
      </c>
      <c r="B51" s="6" t="s">
        <v>24</v>
      </c>
      <c r="C51" s="15">
        <v>142</v>
      </c>
      <c r="D51" s="10" t="s">
        <v>24</v>
      </c>
      <c r="H51" s="5" t="e">
        <f t="shared" si="0"/>
        <v>#VALUE!</v>
      </c>
      <c r="I51" s="14">
        <f t="shared" si="2"/>
        <v>0</v>
      </c>
      <c r="J51" s="9" t="e">
        <f t="shared" si="1"/>
        <v>#VALUE!</v>
      </c>
    </row>
    <row r="52" spans="1:10" hidden="1" x14ac:dyDescent="0.25">
      <c r="A52" s="25" t="s">
        <v>62</v>
      </c>
      <c r="B52" s="6">
        <v>145</v>
      </c>
      <c r="C52" s="15">
        <v>133</v>
      </c>
      <c r="D52" s="10">
        <v>124</v>
      </c>
      <c r="H52" s="5">
        <f t="shared" si="0"/>
        <v>0</v>
      </c>
      <c r="I52" s="14">
        <f t="shared" si="2"/>
        <v>0</v>
      </c>
      <c r="J52" s="9">
        <f t="shared" si="1"/>
        <v>0</v>
      </c>
    </row>
    <row r="53" spans="1:10" hidden="1" x14ac:dyDescent="0.25">
      <c r="A53" s="25" t="s">
        <v>63</v>
      </c>
      <c r="B53" s="6" t="s">
        <v>24</v>
      </c>
      <c r="C53" s="15" t="s">
        <v>24</v>
      </c>
      <c r="D53" s="10">
        <v>71</v>
      </c>
      <c r="H53" s="5" t="e">
        <f t="shared" si="0"/>
        <v>#VALUE!</v>
      </c>
      <c r="I53" s="14" t="e">
        <f t="shared" si="2"/>
        <v>#VALUE!</v>
      </c>
      <c r="J53" s="9">
        <f t="shared" si="1"/>
        <v>0</v>
      </c>
    </row>
    <row r="54" spans="1:10" hidden="1" x14ac:dyDescent="0.25">
      <c r="A54" s="25" t="s">
        <v>64</v>
      </c>
      <c r="B54" s="6" t="s">
        <v>24</v>
      </c>
      <c r="C54" s="15" t="s">
        <v>24</v>
      </c>
      <c r="D54" s="10">
        <v>136</v>
      </c>
      <c r="H54" s="5" t="e">
        <f t="shared" si="0"/>
        <v>#VALUE!</v>
      </c>
      <c r="I54" s="14" t="e">
        <f t="shared" si="2"/>
        <v>#VALUE!</v>
      </c>
      <c r="J54" s="9">
        <f t="shared" si="1"/>
        <v>0</v>
      </c>
    </row>
    <row r="55" spans="1:10" hidden="1" x14ac:dyDescent="0.25">
      <c r="A55" s="25" t="s">
        <v>65</v>
      </c>
      <c r="B55" s="6" t="s">
        <v>24</v>
      </c>
      <c r="C55" s="15">
        <v>192</v>
      </c>
      <c r="D55" s="10" t="s">
        <v>24</v>
      </c>
      <c r="H55" s="5" t="e">
        <f t="shared" si="0"/>
        <v>#VALUE!</v>
      </c>
      <c r="I55" s="14">
        <f t="shared" si="2"/>
        <v>0</v>
      </c>
      <c r="J55" s="9" t="e">
        <f t="shared" si="1"/>
        <v>#VALUE!</v>
      </c>
    </row>
    <row r="56" spans="1:10" hidden="1" x14ac:dyDescent="0.25">
      <c r="A56" s="25" t="s">
        <v>66</v>
      </c>
      <c r="B56" s="6" t="s">
        <v>24</v>
      </c>
      <c r="C56" s="15">
        <v>208</v>
      </c>
      <c r="D56" s="10" t="s">
        <v>24</v>
      </c>
      <c r="H56" s="5" t="e">
        <f t="shared" si="0"/>
        <v>#VALUE!</v>
      </c>
      <c r="I56" s="14">
        <f t="shared" si="2"/>
        <v>0</v>
      </c>
      <c r="J56" s="9" t="e">
        <f t="shared" si="1"/>
        <v>#VALUE!</v>
      </c>
    </row>
    <row r="57" spans="1:10" hidden="1" x14ac:dyDescent="0.25">
      <c r="A57" s="25" t="s">
        <v>67</v>
      </c>
      <c r="B57" s="6" t="s">
        <v>24</v>
      </c>
      <c r="C57" s="15" t="s">
        <v>24</v>
      </c>
      <c r="D57" s="10">
        <v>108</v>
      </c>
      <c r="H57" s="5" t="e">
        <f t="shared" si="0"/>
        <v>#VALUE!</v>
      </c>
      <c r="I57" s="14" t="e">
        <f t="shared" si="2"/>
        <v>#VALUE!</v>
      </c>
      <c r="J57" s="9">
        <f t="shared" si="1"/>
        <v>0</v>
      </c>
    </row>
    <row r="58" spans="1:10" hidden="1" x14ac:dyDescent="0.25">
      <c r="A58" s="25" t="s">
        <v>68</v>
      </c>
      <c r="B58" s="6" t="s">
        <v>24</v>
      </c>
      <c r="C58" s="15" t="s">
        <v>24</v>
      </c>
      <c r="D58" s="10">
        <v>77</v>
      </c>
      <c r="H58" s="5" t="e">
        <f t="shared" si="0"/>
        <v>#VALUE!</v>
      </c>
      <c r="I58" s="14" t="e">
        <f t="shared" si="2"/>
        <v>#VALUE!</v>
      </c>
      <c r="J58" s="9">
        <f t="shared" si="1"/>
        <v>0</v>
      </c>
    </row>
    <row r="59" spans="1:10" x14ac:dyDescent="0.3">
      <c r="A59" s="25" t="s">
        <v>69</v>
      </c>
      <c r="B59" s="6">
        <v>237</v>
      </c>
      <c r="C59" s="15">
        <v>235</v>
      </c>
      <c r="D59" s="10" t="s">
        <v>24</v>
      </c>
      <c r="E59" s="31">
        <v>22000</v>
      </c>
      <c r="F59" s="40">
        <v>30000</v>
      </c>
      <c r="H59" s="5">
        <f t="shared" si="0"/>
        <v>92.827004219409289</v>
      </c>
      <c r="I59" s="14">
        <f t="shared" si="2"/>
        <v>93.61702127659575</v>
      </c>
      <c r="J59" s="9" t="e">
        <f t="shared" si="1"/>
        <v>#VALUE!</v>
      </c>
    </row>
    <row r="60" spans="1:10" hidden="1" x14ac:dyDescent="0.25">
      <c r="A60" s="25" t="s">
        <v>70</v>
      </c>
      <c r="B60" s="6">
        <v>221</v>
      </c>
      <c r="C60" s="15">
        <v>233</v>
      </c>
      <c r="D60" s="10" t="s">
        <v>24</v>
      </c>
      <c r="H60" s="5">
        <f t="shared" si="0"/>
        <v>0</v>
      </c>
      <c r="I60" s="14">
        <f t="shared" si="2"/>
        <v>0</v>
      </c>
      <c r="J60" s="9" t="e">
        <f t="shared" si="1"/>
        <v>#VALUE!</v>
      </c>
    </row>
    <row r="61" spans="1:10" hidden="1" x14ac:dyDescent="0.25">
      <c r="A61" s="25" t="s">
        <v>71</v>
      </c>
      <c r="B61" s="6" t="s">
        <v>24</v>
      </c>
      <c r="C61" s="15">
        <v>241</v>
      </c>
      <c r="D61" s="10" t="s">
        <v>24</v>
      </c>
      <c r="E61" s="31"/>
      <c r="H61" s="5" t="e">
        <f t="shared" si="0"/>
        <v>#VALUE!</v>
      </c>
      <c r="I61" s="14">
        <f t="shared" si="2"/>
        <v>0</v>
      </c>
      <c r="J61" s="9" t="e">
        <f t="shared" si="1"/>
        <v>#VALUE!</v>
      </c>
    </row>
    <row r="62" spans="1:10" hidden="1" x14ac:dyDescent="0.25">
      <c r="A62" s="25" t="s">
        <v>72</v>
      </c>
      <c r="B62" s="6">
        <v>174</v>
      </c>
      <c r="C62" s="15">
        <v>174</v>
      </c>
      <c r="D62" s="10" t="s">
        <v>24</v>
      </c>
      <c r="H62" s="5">
        <f t="shared" si="0"/>
        <v>0</v>
      </c>
      <c r="I62" s="14">
        <f t="shared" si="2"/>
        <v>0</v>
      </c>
      <c r="J62" s="9" t="e">
        <f t="shared" si="1"/>
        <v>#VALUE!</v>
      </c>
    </row>
    <row r="63" spans="1:10" hidden="1" x14ac:dyDescent="0.25">
      <c r="A63" s="25" t="s">
        <v>73</v>
      </c>
      <c r="B63" s="6" t="s">
        <v>24</v>
      </c>
      <c r="C63" s="15">
        <v>245</v>
      </c>
      <c r="D63" s="10" t="s">
        <v>24</v>
      </c>
      <c r="H63" s="5" t="e">
        <f t="shared" si="0"/>
        <v>#VALUE!</v>
      </c>
      <c r="I63" s="14">
        <f t="shared" si="2"/>
        <v>0</v>
      </c>
      <c r="J63" s="9" t="e">
        <f t="shared" si="1"/>
        <v>#VALUE!</v>
      </c>
    </row>
    <row r="64" spans="1:10" hidden="1" x14ac:dyDescent="0.25">
      <c r="A64" s="25" t="s">
        <v>74</v>
      </c>
      <c r="B64" s="6" t="s">
        <v>24</v>
      </c>
      <c r="C64" s="15">
        <v>245</v>
      </c>
      <c r="D64" s="10" t="s">
        <v>24</v>
      </c>
      <c r="H64" s="5" t="e">
        <f t="shared" si="0"/>
        <v>#VALUE!</v>
      </c>
      <c r="I64" s="14">
        <f t="shared" si="2"/>
        <v>0</v>
      </c>
      <c r="J64" s="9" t="e">
        <f t="shared" si="1"/>
        <v>#VALUE!</v>
      </c>
    </row>
    <row r="65" spans="1:10" hidden="1" x14ac:dyDescent="0.25">
      <c r="A65" s="25" t="s">
        <v>75</v>
      </c>
      <c r="B65" s="6" t="s">
        <v>24</v>
      </c>
      <c r="C65" s="15">
        <v>93</v>
      </c>
      <c r="D65" s="10" t="s">
        <v>24</v>
      </c>
      <c r="H65" s="5" t="e">
        <f t="shared" si="0"/>
        <v>#VALUE!</v>
      </c>
      <c r="I65" s="14">
        <f t="shared" si="2"/>
        <v>0</v>
      </c>
      <c r="J65" s="9" t="e">
        <f t="shared" si="1"/>
        <v>#VALUE!</v>
      </c>
    </row>
    <row r="66" spans="1:10" hidden="1" x14ac:dyDescent="0.25">
      <c r="A66" s="25" t="s">
        <v>76</v>
      </c>
      <c r="B66" s="6" t="s">
        <v>24</v>
      </c>
      <c r="C66" s="15">
        <v>228</v>
      </c>
      <c r="D66" s="10" t="s">
        <v>24</v>
      </c>
      <c r="H66" s="5" t="e">
        <f t="shared" si="0"/>
        <v>#VALUE!</v>
      </c>
      <c r="I66" s="14">
        <f t="shared" si="2"/>
        <v>0</v>
      </c>
      <c r="J66" s="9" t="e">
        <f t="shared" si="1"/>
        <v>#VALUE!</v>
      </c>
    </row>
    <row r="67" spans="1:10" hidden="1" x14ac:dyDescent="0.25">
      <c r="A67" s="25" t="s">
        <v>77</v>
      </c>
      <c r="B67" s="6" t="s">
        <v>24</v>
      </c>
      <c r="C67" s="15">
        <v>228</v>
      </c>
      <c r="D67" s="10" t="s">
        <v>24</v>
      </c>
      <c r="H67" s="5" t="e">
        <f t="shared" si="0"/>
        <v>#VALUE!</v>
      </c>
      <c r="I67" s="14">
        <f t="shared" si="2"/>
        <v>0</v>
      </c>
      <c r="J67" s="9" t="e">
        <f t="shared" si="1"/>
        <v>#VALUE!</v>
      </c>
    </row>
    <row r="68" spans="1:10" hidden="1" x14ac:dyDescent="0.25">
      <c r="A68" s="25" t="s">
        <v>77</v>
      </c>
      <c r="B68" s="6"/>
      <c r="C68" s="15">
        <v>149</v>
      </c>
      <c r="D68" s="10"/>
      <c r="H68" s="5" t="e">
        <f t="shared" si="0"/>
        <v>#DIV/0!</v>
      </c>
      <c r="I68" s="14">
        <f t="shared" si="2"/>
        <v>0</v>
      </c>
      <c r="J68" s="9" t="e">
        <f t="shared" si="1"/>
        <v>#DIV/0!</v>
      </c>
    </row>
    <row r="69" spans="1:10" hidden="1" x14ac:dyDescent="0.25">
      <c r="A69" s="25" t="s">
        <v>78</v>
      </c>
      <c r="B69" s="6" t="s">
        <v>24</v>
      </c>
      <c r="C69" s="15">
        <v>166</v>
      </c>
      <c r="D69" s="10" t="s">
        <v>24</v>
      </c>
      <c r="H69" s="5" t="e">
        <f t="shared" si="0"/>
        <v>#VALUE!</v>
      </c>
      <c r="I69" s="14">
        <f t="shared" si="2"/>
        <v>0</v>
      </c>
      <c r="J69" s="9" t="e">
        <f t="shared" si="1"/>
        <v>#VALUE!</v>
      </c>
    </row>
    <row r="70" spans="1:10" hidden="1" x14ac:dyDescent="0.25">
      <c r="A70" s="25" t="s">
        <v>79</v>
      </c>
      <c r="B70" s="6" t="s">
        <v>24</v>
      </c>
      <c r="C70" s="15">
        <v>149</v>
      </c>
      <c r="D70" s="10" t="s">
        <v>24</v>
      </c>
      <c r="H70" s="5" t="e">
        <f t="shared" si="0"/>
        <v>#VALUE!</v>
      </c>
      <c r="I70" s="14">
        <f t="shared" si="2"/>
        <v>0</v>
      </c>
      <c r="J70" s="9" t="e">
        <f t="shared" si="1"/>
        <v>#VALUE!</v>
      </c>
    </row>
    <row r="71" spans="1:10" hidden="1" x14ac:dyDescent="0.25">
      <c r="A71" s="25" t="s">
        <v>80</v>
      </c>
      <c r="B71" s="6" t="s">
        <v>24</v>
      </c>
      <c r="C71" s="15" t="s">
        <v>24</v>
      </c>
      <c r="D71" s="10">
        <v>135</v>
      </c>
      <c r="H71" s="5" t="e">
        <f t="shared" si="0"/>
        <v>#VALUE!</v>
      </c>
      <c r="I71" s="14" t="e">
        <f t="shared" si="2"/>
        <v>#VALUE!</v>
      </c>
      <c r="J71" s="9">
        <f t="shared" si="1"/>
        <v>0</v>
      </c>
    </row>
    <row r="72" spans="1:10" hidden="1" x14ac:dyDescent="0.25">
      <c r="A72" s="25" t="s">
        <v>81</v>
      </c>
      <c r="B72" s="6" t="s">
        <v>24</v>
      </c>
      <c r="C72" s="15"/>
      <c r="D72" s="10" t="s">
        <v>26</v>
      </c>
      <c r="H72" s="5" t="e">
        <f t="shared" si="0"/>
        <v>#VALUE!</v>
      </c>
      <c r="I72" s="14" t="e">
        <f t="shared" si="2"/>
        <v>#DIV/0!</v>
      </c>
      <c r="J72" s="9" t="e">
        <f t="shared" si="1"/>
        <v>#VALUE!</v>
      </c>
    </row>
    <row r="73" spans="1:10" hidden="1" x14ac:dyDescent="0.25">
      <c r="A73" s="25" t="s">
        <v>82</v>
      </c>
      <c r="B73" s="6" t="s">
        <v>24</v>
      </c>
      <c r="C73" s="15" t="s">
        <v>24</v>
      </c>
      <c r="D73" s="10">
        <v>150</v>
      </c>
      <c r="E73" s="31"/>
      <c r="H73" s="5" t="e">
        <f t="shared" si="0"/>
        <v>#VALUE!</v>
      </c>
      <c r="I73" s="14" t="e">
        <f t="shared" si="2"/>
        <v>#VALUE!</v>
      </c>
      <c r="J73" s="9">
        <f t="shared" si="1"/>
        <v>0</v>
      </c>
    </row>
    <row r="74" spans="1:10" hidden="1" x14ac:dyDescent="0.25">
      <c r="A74" s="25" t="s">
        <v>83</v>
      </c>
      <c r="B74" s="6" t="s">
        <v>24</v>
      </c>
      <c r="C74" s="15" t="s">
        <v>24</v>
      </c>
      <c r="D74" s="10">
        <v>125</v>
      </c>
      <c r="H74" s="5" t="e">
        <f t="shared" ref="H74:H137" si="3">E74/B74</f>
        <v>#VALUE!</v>
      </c>
      <c r="I74" s="14" t="e">
        <f t="shared" si="2"/>
        <v>#VALUE!</v>
      </c>
      <c r="J74" s="9">
        <f t="shared" ref="J74:J137" si="4">E74/D74</f>
        <v>0</v>
      </c>
    </row>
    <row r="75" spans="1:10" hidden="1" x14ac:dyDescent="0.25">
      <c r="A75" s="25" t="s">
        <v>84</v>
      </c>
      <c r="B75" s="6" t="s">
        <v>24</v>
      </c>
      <c r="C75" s="15" t="s">
        <v>24</v>
      </c>
      <c r="D75" s="10">
        <v>87</v>
      </c>
      <c r="H75" s="5" t="e">
        <f t="shared" si="3"/>
        <v>#VALUE!</v>
      </c>
      <c r="I75" s="14" t="e">
        <f t="shared" ref="I75:I138" si="5">E75/C75</f>
        <v>#VALUE!</v>
      </c>
      <c r="J75" s="9">
        <f t="shared" si="4"/>
        <v>0</v>
      </c>
    </row>
    <row r="76" spans="1:10" hidden="1" x14ac:dyDescent="0.25">
      <c r="A76" s="25" t="s">
        <v>85</v>
      </c>
      <c r="B76" s="6" t="s">
        <v>24</v>
      </c>
      <c r="C76" s="15" t="s">
        <v>24</v>
      </c>
      <c r="D76" s="10">
        <v>76</v>
      </c>
      <c r="H76" s="5" t="e">
        <f t="shared" si="3"/>
        <v>#VALUE!</v>
      </c>
      <c r="I76" s="14" t="e">
        <f t="shared" si="5"/>
        <v>#VALUE!</v>
      </c>
      <c r="J76" s="9">
        <f t="shared" si="4"/>
        <v>0</v>
      </c>
    </row>
    <row r="77" spans="1:10" hidden="1" x14ac:dyDescent="0.25">
      <c r="A77" s="25" t="s">
        <v>86</v>
      </c>
      <c r="B77" s="6" t="s">
        <v>24</v>
      </c>
      <c r="C77" s="15" t="s">
        <v>24</v>
      </c>
      <c r="D77" s="10">
        <v>161</v>
      </c>
      <c r="H77" s="5" t="e">
        <f t="shared" si="3"/>
        <v>#VALUE!</v>
      </c>
      <c r="I77" s="14" t="e">
        <f t="shared" si="5"/>
        <v>#VALUE!</v>
      </c>
      <c r="J77" s="9">
        <f t="shared" si="4"/>
        <v>0</v>
      </c>
    </row>
    <row r="78" spans="1:10" hidden="1" x14ac:dyDescent="0.25">
      <c r="A78" s="25" t="s">
        <v>87</v>
      </c>
      <c r="B78" s="6" t="s">
        <v>24</v>
      </c>
      <c r="C78" s="15" t="s">
        <v>24</v>
      </c>
      <c r="D78" s="10">
        <v>135</v>
      </c>
      <c r="H78" s="5" t="e">
        <f t="shared" si="3"/>
        <v>#VALUE!</v>
      </c>
      <c r="I78" s="14" t="e">
        <f t="shared" si="5"/>
        <v>#VALUE!</v>
      </c>
      <c r="J78" s="9">
        <f t="shared" si="4"/>
        <v>0</v>
      </c>
    </row>
    <row r="79" spans="1:10" hidden="1" x14ac:dyDescent="0.25">
      <c r="A79" s="25" t="s">
        <v>88</v>
      </c>
      <c r="B79" s="6" t="s">
        <v>24</v>
      </c>
      <c r="C79" s="15">
        <v>125</v>
      </c>
      <c r="D79" s="10">
        <v>130</v>
      </c>
      <c r="H79" s="5" t="e">
        <f t="shared" si="3"/>
        <v>#VALUE!</v>
      </c>
      <c r="I79" s="14">
        <f t="shared" si="5"/>
        <v>0</v>
      </c>
      <c r="J79" s="9">
        <f t="shared" si="4"/>
        <v>0</v>
      </c>
    </row>
    <row r="80" spans="1:10" hidden="1" x14ac:dyDescent="0.25">
      <c r="A80" s="25" t="s">
        <v>89</v>
      </c>
      <c r="B80" s="6" t="s">
        <v>24</v>
      </c>
      <c r="C80" s="15" t="s">
        <v>24</v>
      </c>
      <c r="D80" s="10">
        <v>128</v>
      </c>
      <c r="H80" s="5" t="e">
        <f t="shared" si="3"/>
        <v>#VALUE!</v>
      </c>
      <c r="I80" s="14" t="e">
        <f t="shared" si="5"/>
        <v>#VALUE!</v>
      </c>
      <c r="J80" s="9">
        <f t="shared" si="4"/>
        <v>0</v>
      </c>
    </row>
    <row r="81" spans="1:10" hidden="1" x14ac:dyDescent="0.25">
      <c r="A81" s="25" t="s">
        <v>90</v>
      </c>
      <c r="B81" s="6" t="s">
        <v>24</v>
      </c>
      <c r="C81" s="15" t="s">
        <v>24</v>
      </c>
      <c r="D81" s="10">
        <v>154</v>
      </c>
      <c r="H81" s="5" t="e">
        <f t="shared" si="3"/>
        <v>#VALUE!</v>
      </c>
      <c r="I81" s="14" t="e">
        <f t="shared" si="5"/>
        <v>#VALUE!</v>
      </c>
      <c r="J81" s="9">
        <f t="shared" si="4"/>
        <v>0</v>
      </c>
    </row>
    <row r="82" spans="1:10" hidden="1" x14ac:dyDescent="0.25">
      <c r="A82" s="25" t="s">
        <v>91</v>
      </c>
      <c r="B82" s="6" t="s">
        <v>24</v>
      </c>
      <c r="C82" s="15" t="s">
        <v>24</v>
      </c>
      <c r="D82" s="10">
        <v>131</v>
      </c>
      <c r="H82" s="5" t="e">
        <f t="shared" si="3"/>
        <v>#VALUE!</v>
      </c>
      <c r="I82" s="14" t="e">
        <f t="shared" si="5"/>
        <v>#VALUE!</v>
      </c>
      <c r="J82" s="9">
        <f t="shared" si="4"/>
        <v>0</v>
      </c>
    </row>
    <row r="83" spans="1:10" hidden="1" x14ac:dyDescent="0.25">
      <c r="A83" s="25" t="s">
        <v>92</v>
      </c>
      <c r="B83" s="6" t="s">
        <v>24</v>
      </c>
      <c r="C83" s="15" t="s">
        <v>24</v>
      </c>
      <c r="D83" s="10">
        <v>115</v>
      </c>
      <c r="H83" s="5" t="e">
        <f t="shared" si="3"/>
        <v>#VALUE!</v>
      </c>
      <c r="I83" s="14" t="e">
        <f t="shared" si="5"/>
        <v>#VALUE!</v>
      </c>
      <c r="J83" s="9">
        <f t="shared" si="4"/>
        <v>0</v>
      </c>
    </row>
    <row r="84" spans="1:10" hidden="1" x14ac:dyDescent="0.25">
      <c r="A84" s="25" t="s">
        <v>93</v>
      </c>
      <c r="B84" s="6">
        <v>189</v>
      </c>
      <c r="C84" s="15">
        <v>233</v>
      </c>
      <c r="D84" s="10" t="s">
        <v>24</v>
      </c>
      <c r="H84" s="5">
        <f t="shared" si="3"/>
        <v>0</v>
      </c>
      <c r="I84" s="14">
        <f t="shared" si="5"/>
        <v>0</v>
      </c>
      <c r="J84" s="9" t="e">
        <f t="shared" si="4"/>
        <v>#VALUE!</v>
      </c>
    </row>
    <row r="85" spans="1:10" hidden="1" x14ac:dyDescent="0.25">
      <c r="A85" s="25" t="s">
        <v>94</v>
      </c>
      <c r="B85" s="6">
        <v>173</v>
      </c>
      <c r="C85" s="15">
        <v>151</v>
      </c>
      <c r="D85" s="10" t="s">
        <v>24</v>
      </c>
      <c r="H85" s="5">
        <f t="shared" si="3"/>
        <v>0</v>
      </c>
      <c r="I85" s="14">
        <f t="shared" si="5"/>
        <v>0</v>
      </c>
      <c r="J85" s="9" t="e">
        <f t="shared" si="4"/>
        <v>#VALUE!</v>
      </c>
    </row>
    <row r="86" spans="1:10" hidden="1" x14ac:dyDescent="0.25">
      <c r="A86" s="25" t="s">
        <v>95</v>
      </c>
      <c r="B86" s="6" t="s">
        <v>24</v>
      </c>
      <c r="C86" s="15">
        <v>185</v>
      </c>
      <c r="D86" s="10" t="s">
        <v>24</v>
      </c>
      <c r="H86" s="5" t="e">
        <f t="shared" si="3"/>
        <v>#VALUE!</v>
      </c>
      <c r="I86" s="14">
        <f t="shared" si="5"/>
        <v>0</v>
      </c>
      <c r="J86" s="9" t="e">
        <f t="shared" si="4"/>
        <v>#VALUE!</v>
      </c>
    </row>
    <row r="87" spans="1:10" hidden="1" x14ac:dyDescent="0.25">
      <c r="A87" s="25" t="s">
        <v>96</v>
      </c>
      <c r="B87" s="6" t="s">
        <v>24</v>
      </c>
      <c r="C87" s="15" t="s">
        <v>24</v>
      </c>
      <c r="D87" s="10">
        <v>123</v>
      </c>
      <c r="H87" s="5" t="e">
        <f t="shared" si="3"/>
        <v>#VALUE!</v>
      </c>
      <c r="I87" s="14" t="e">
        <f t="shared" si="5"/>
        <v>#VALUE!</v>
      </c>
      <c r="J87" s="9">
        <f t="shared" si="4"/>
        <v>0</v>
      </c>
    </row>
    <row r="88" spans="1:10" hidden="1" x14ac:dyDescent="0.25">
      <c r="A88" s="25" t="s">
        <v>97</v>
      </c>
      <c r="B88" s="6" t="s">
        <v>24</v>
      </c>
      <c r="C88" s="15">
        <v>102</v>
      </c>
      <c r="D88" s="10" t="s">
        <v>24</v>
      </c>
      <c r="H88" s="5" t="e">
        <f t="shared" si="3"/>
        <v>#VALUE!</v>
      </c>
      <c r="I88" s="14">
        <f t="shared" si="5"/>
        <v>0</v>
      </c>
      <c r="J88" s="9" t="e">
        <f t="shared" si="4"/>
        <v>#VALUE!</v>
      </c>
    </row>
    <row r="89" spans="1:10" hidden="1" x14ac:dyDescent="0.25">
      <c r="A89" s="25" t="s">
        <v>98</v>
      </c>
      <c r="B89" s="6">
        <v>256</v>
      </c>
      <c r="C89" s="15">
        <v>229</v>
      </c>
      <c r="D89" s="10" t="s">
        <v>24</v>
      </c>
      <c r="H89" s="5">
        <f t="shared" si="3"/>
        <v>0</v>
      </c>
      <c r="I89" s="14">
        <f t="shared" si="5"/>
        <v>0</v>
      </c>
      <c r="J89" s="9" t="e">
        <f t="shared" si="4"/>
        <v>#VALUE!</v>
      </c>
    </row>
    <row r="90" spans="1:10" hidden="1" x14ac:dyDescent="0.25">
      <c r="A90" s="25" t="s">
        <v>99</v>
      </c>
      <c r="B90" s="6" t="s">
        <v>24</v>
      </c>
      <c r="C90" s="15">
        <v>141</v>
      </c>
      <c r="D90" s="10" t="s">
        <v>24</v>
      </c>
      <c r="H90" s="5" t="e">
        <f t="shared" si="3"/>
        <v>#VALUE!</v>
      </c>
      <c r="I90" s="14">
        <f t="shared" si="5"/>
        <v>0</v>
      </c>
      <c r="J90" s="9" t="e">
        <f t="shared" si="4"/>
        <v>#VALUE!</v>
      </c>
    </row>
    <row r="91" spans="1:10" hidden="1" x14ac:dyDescent="0.25">
      <c r="A91" s="25" t="s">
        <v>100</v>
      </c>
      <c r="B91" s="6">
        <v>217</v>
      </c>
      <c r="C91" s="15">
        <v>240</v>
      </c>
      <c r="D91" s="10" t="s">
        <v>24</v>
      </c>
      <c r="H91" s="5">
        <f t="shared" si="3"/>
        <v>0</v>
      </c>
      <c r="I91" s="14">
        <f t="shared" si="5"/>
        <v>0</v>
      </c>
      <c r="J91" s="9" t="e">
        <f t="shared" si="4"/>
        <v>#VALUE!</v>
      </c>
    </row>
    <row r="92" spans="1:10" x14ac:dyDescent="0.3">
      <c r="A92" s="25" t="s">
        <v>101</v>
      </c>
      <c r="B92" s="8">
        <v>2200</v>
      </c>
      <c r="C92" s="16"/>
      <c r="D92" s="13"/>
      <c r="E92" s="36">
        <v>80000</v>
      </c>
      <c r="F92" s="40">
        <v>10000</v>
      </c>
      <c r="H92" s="5">
        <f t="shared" si="3"/>
        <v>36.363636363636367</v>
      </c>
      <c r="I92" s="14" t="e">
        <f t="shared" si="5"/>
        <v>#DIV/0!</v>
      </c>
      <c r="J92" s="9" t="e">
        <f t="shared" si="4"/>
        <v>#DIV/0!</v>
      </c>
    </row>
    <row r="93" spans="1:10" hidden="1" x14ac:dyDescent="0.25">
      <c r="A93" s="25" t="s">
        <v>102</v>
      </c>
      <c r="B93" s="6" t="s">
        <v>24</v>
      </c>
      <c r="C93" s="15">
        <v>161</v>
      </c>
      <c r="D93" s="10" t="s">
        <v>24</v>
      </c>
      <c r="H93" s="5" t="e">
        <f t="shared" si="3"/>
        <v>#VALUE!</v>
      </c>
      <c r="I93" s="14">
        <f t="shared" si="5"/>
        <v>0</v>
      </c>
      <c r="J93" s="9" t="e">
        <f t="shared" si="4"/>
        <v>#VALUE!</v>
      </c>
    </row>
    <row r="94" spans="1:10" hidden="1" x14ac:dyDescent="0.25">
      <c r="A94" s="25" t="s">
        <v>103</v>
      </c>
      <c r="B94" s="6">
        <v>194</v>
      </c>
      <c r="C94" s="15">
        <v>228</v>
      </c>
      <c r="D94" s="10"/>
      <c r="H94" s="5">
        <f t="shared" si="3"/>
        <v>0</v>
      </c>
      <c r="I94" s="14">
        <f t="shared" si="5"/>
        <v>0</v>
      </c>
      <c r="J94" s="9" t="e">
        <f t="shared" si="4"/>
        <v>#DIV/0!</v>
      </c>
    </row>
    <row r="95" spans="1:10" hidden="1" x14ac:dyDescent="0.25">
      <c r="A95" s="25" t="s">
        <v>104</v>
      </c>
      <c r="B95" s="8">
        <v>2500</v>
      </c>
      <c r="C95" s="15"/>
      <c r="D95" s="10"/>
      <c r="H95" s="5">
        <f t="shared" si="3"/>
        <v>0</v>
      </c>
      <c r="I95" s="14" t="e">
        <f t="shared" si="5"/>
        <v>#DIV/0!</v>
      </c>
      <c r="J95" s="9" t="e">
        <f t="shared" si="4"/>
        <v>#DIV/0!</v>
      </c>
    </row>
    <row r="96" spans="1:10" hidden="1" x14ac:dyDescent="0.25">
      <c r="A96" s="25" t="s">
        <v>105</v>
      </c>
      <c r="B96" s="6" t="s">
        <v>24</v>
      </c>
      <c r="C96" s="15">
        <v>154</v>
      </c>
      <c r="D96" s="10" t="s">
        <v>24</v>
      </c>
      <c r="H96" s="5" t="e">
        <f t="shared" si="3"/>
        <v>#VALUE!</v>
      </c>
      <c r="I96" s="14">
        <f t="shared" si="5"/>
        <v>0</v>
      </c>
      <c r="J96" s="9" t="e">
        <f t="shared" si="4"/>
        <v>#VALUE!</v>
      </c>
    </row>
    <row r="97" spans="1:10" x14ac:dyDescent="0.3">
      <c r="A97" s="25" t="s">
        <v>106</v>
      </c>
      <c r="B97" s="6">
        <v>169</v>
      </c>
      <c r="C97" s="15">
        <v>204</v>
      </c>
      <c r="D97" s="10">
        <v>174</v>
      </c>
      <c r="E97" s="36">
        <v>20000</v>
      </c>
      <c r="F97" s="40"/>
      <c r="H97" s="5">
        <f t="shared" si="3"/>
        <v>118.34319526627219</v>
      </c>
      <c r="I97" s="14">
        <f t="shared" si="5"/>
        <v>98.039215686274517</v>
      </c>
      <c r="J97" s="9">
        <f t="shared" si="4"/>
        <v>114.94252873563218</v>
      </c>
    </row>
    <row r="98" spans="1:10" hidden="1" x14ac:dyDescent="0.25">
      <c r="A98" s="25" t="s">
        <v>107</v>
      </c>
      <c r="B98" s="6" t="s">
        <v>24</v>
      </c>
      <c r="C98" s="15">
        <v>171</v>
      </c>
      <c r="D98" s="10" t="s">
        <v>24</v>
      </c>
      <c r="H98" s="5" t="e">
        <f t="shared" si="3"/>
        <v>#VALUE!</v>
      </c>
      <c r="I98" s="14">
        <f t="shared" si="5"/>
        <v>0</v>
      </c>
      <c r="J98" s="9" t="e">
        <f t="shared" si="4"/>
        <v>#VALUE!</v>
      </c>
    </row>
    <row r="99" spans="1:10" x14ac:dyDescent="0.3">
      <c r="A99" s="25" t="s">
        <v>108</v>
      </c>
      <c r="B99" s="6">
        <v>166</v>
      </c>
      <c r="C99" s="15">
        <v>166</v>
      </c>
      <c r="D99" s="10" t="s">
        <v>24</v>
      </c>
      <c r="E99" s="36">
        <v>20000</v>
      </c>
      <c r="F99" s="40"/>
      <c r="H99" s="5">
        <f t="shared" si="3"/>
        <v>120.48192771084338</v>
      </c>
      <c r="I99" s="14">
        <f t="shared" si="5"/>
        <v>120.48192771084338</v>
      </c>
      <c r="J99" s="9" t="e">
        <f t="shared" si="4"/>
        <v>#VALUE!</v>
      </c>
    </row>
    <row r="100" spans="1:10" hidden="1" x14ac:dyDescent="0.25">
      <c r="A100" s="25" t="s">
        <v>109</v>
      </c>
      <c r="B100" s="6" t="s">
        <v>24</v>
      </c>
      <c r="C100" s="15" t="s">
        <v>24</v>
      </c>
      <c r="D100" s="10">
        <v>119</v>
      </c>
      <c r="H100" s="5" t="e">
        <f t="shared" si="3"/>
        <v>#VALUE!</v>
      </c>
      <c r="I100" s="14" t="e">
        <f t="shared" si="5"/>
        <v>#VALUE!</v>
      </c>
      <c r="J100" s="9">
        <f t="shared" si="4"/>
        <v>0</v>
      </c>
    </row>
    <row r="101" spans="1:10" hidden="1" x14ac:dyDescent="0.25">
      <c r="A101" s="25" t="s">
        <v>110</v>
      </c>
      <c r="B101" s="6" t="s">
        <v>24</v>
      </c>
      <c r="C101" s="15" t="s">
        <v>24</v>
      </c>
      <c r="D101" s="10">
        <v>129</v>
      </c>
      <c r="H101" s="5" t="e">
        <f t="shared" si="3"/>
        <v>#VALUE!</v>
      </c>
      <c r="I101" s="14" t="e">
        <f t="shared" si="5"/>
        <v>#VALUE!</v>
      </c>
      <c r="J101" s="9">
        <f t="shared" si="4"/>
        <v>0</v>
      </c>
    </row>
    <row r="102" spans="1:10" hidden="1" x14ac:dyDescent="0.25">
      <c r="A102" s="25" t="s">
        <v>111</v>
      </c>
      <c r="B102" s="6" t="s">
        <v>24</v>
      </c>
      <c r="C102" s="15" t="s">
        <v>24</v>
      </c>
      <c r="D102" s="10">
        <v>146</v>
      </c>
      <c r="H102" s="5" t="e">
        <f t="shared" si="3"/>
        <v>#VALUE!</v>
      </c>
      <c r="I102" s="14" t="e">
        <f t="shared" si="5"/>
        <v>#VALUE!</v>
      </c>
      <c r="J102" s="9">
        <f t="shared" si="4"/>
        <v>0</v>
      </c>
    </row>
    <row r="103" spans="1:10" hidden="1" x14ac:dyDescent="0.25">
      <c r="A103" s="25" t="s">
        <v>112</v>
      </c>
      <c r="B103" s="6" t="s">
        <v>24</v>
      </c>
      <c r="C103" s="15" t="s">
        <v>24</v>
      </c>
      <c r="D103" s="10">
        <v>129</v>
      </c>
      <c r="H103" s="5" t="e">
        <f t="shared" si="3"/>
        <v>#VALUE!</v>
      </c>
      <c r="I103" s="14" t="e">
        <f t="shared" si="5"/>
        <v>#VALUE!</v>
      </c>
      <c r="J103" s="9">
        <f t="shared" si="4"/>
        <v>0</v>
      </c>
    </row>
    <row r="104" spans="1:10" hidden="1" x14ac:dyDescent="0.25">
      <c r="A104" s="21" t="s">
        <v>113</v>
      </c>
      <c r="D104" s="12">
        <v>156</v>
      </c>
      <c r="H104" s="5" t="e">
        <f t="shared" si="3"/>
        <v>#DIV/0!</v>
      </c>
      <c r="I104" s="14" t="e">
        <f t="shared" si="5"/>
        <v>#DIV/0!</v>
      </c>
      <c r="J104" s="9">
        <f t="shared" si="4"/>
        <v>0</v>
      </c>
    </row>
    <row r="105" spans="1:10" hidden="1" x14ac:dyDescent="0.25">
      <c r="A105" s="21" t="s">
        <v>114</v>
      </c>
      <c r="B105" s="7" t="s">
        <v>24</v>
      </c>
      <c r="D105" s="12">
        <v>147</v>
      </c>
      <c r="H105" s="5" t="e">
        <f t="shared" si="3"/>
        <v>#VALUE!</v>
      </c>
      <c r="I105" s="14" t="e">
        <f t="shared" si="5"/>
        <v>#DIV/0!</v>
      </c>
      <c r="J105" s="9">
        <f t="shared" si="4"/>
        <v>0</v>
      </c>
    </row>
    <row r="106" spans="1:10" hidden="1" x14ac:dyDescent="0.25">
      <c r="A106" s="21" t="s">
        <v>115</v>
      </c>
      <c r="B106" s="7" t="s">
        <v>24</v>
      </c>
      <c r="C106" s="24" t="s">
        <v>24</v>
      </c>
      <c r="D106" s="12">
        <v>141</v>
      </c>
      <c r="H106" s="5" t="e">
        <f t="shared" si="3"/>
        <v>#VALUE!</v>
      </c>
      <c r="I106" s="14" t="e">
        <f t="shared" si="5"/>
        <v>#VALUE!</v>
      </c>
      <c r="J106" s="9">
        <f t="shared" si="4"/>
        <v>0</v>
      </c>
    </row>
    <row r="107" spans="1:10" hidden="1" x14ac:dyDescent="0.25">
      <c r="A107" s="21" t="s">
        <v>116</v>
      </c>
      <c r="B107" s="7" t="s">
        <v>24</v>
      </c>
      <c r="C107" s="24" t="s">
        <v>24</v>
      </c>
      <c r="D107" s="12">
        <v>141</v>
      </c>
      <c r="H107" s="5" t="e">
        <f t="shared" si="3"/>
        <v>#VALUE!</v>
      </c>
      <c r="I107" s="14" t="e">
        <f t="shared" si="5"/>
        <v>#VALUE!</v>
      </c>
      <c r="J107" s="9">
        <f t="shared" si="4"/>
        <v>0</v>
      </c>
    </row>
    <row r="108" spans="1:10" hidden="1" x14ac:dyDescent="0.25">
      <c r="A108" s="21" t="s">
        <v>117</v>
      </c>
      <c r="B108" s="7" t="s">
        <v>24</v>
      </c>
      <c r="C108" s="24" t="s">
        <v>24</v>
      </c>
      <c r="D108" s="12">
        <v>143</v>
      </c>
      <c r="H108" s="5" t="e">
        <f t="shared" si="3"/>
        <v>#VALUE!</v>
      </c>
      <c r="I108" s="14" t="e">
        <f t="shared" si="5"/>
        <v>#VALUE!</v>
      </c>
      <c r="J108" s="9">
        <f t="shared" si="4"/>
        <v>0</v>
      </c>
    </row>
    <row r="109" spans="1:10" hidden="1" x14ac:dyDescent="0.25">
      <c r="A109" s="21" t="s">
        <v>118</v>
      </c>
      <c r="C109" s="24">
        <v>600</v>
      </c>
      <c r="D109" s="35">
        <v>450</v>
      </c>
      <c r="H109" s="5" t="e">
        <f t="shared" si="3"/>
        <v>#DIV/0!</v>
      </c>
      <c r="I109" s="14">
        <f t="shared" si="5"/>
        <v>0</v>
      </c>
      <c r="J109" s="9">
        <f t="shared" si="4"/>
        <v>0</v>
      </c>
    </row>
    <row r="110" spans="1:10" hidden="1" x14ac:dyDescent="0.25">
      <c r="A110" s="21" t="s">
        <v>119</v>
      </c>
      <c r="B110" s="7" t="s">
        <v>120</v>
      </c>
      <c r="C110" s="24" t="s">
        <v>24</v>
      </c>
      <c r="D110" s="12">
        <v>158</v>
      </c>
      <c r="H110" s="5" t="e">
        <f t="shared" si="3"/>
        <v>#VALUE!</v>
      </c>
      <c r="I110" s="14" t="e">
        <f t="shared" si="5"/>
        <v>#VALUE!</v>
      </c>
      <c r="J110" s="9">
        <f t="shared" si="4"/>
        <v>0</v>
      </c>
    </row>
    <row r="111" spans="1:10" hidden="1" x14ac:dyDescent="0.25">
      <c r="A111" s="21" t="s">
        <v>121</v>
      </c>
      <c r="B111" s="7" t="s">
        <v>24</v>
      </c>
      <c r="C111" s="24" t="s">
        <v>24</v>
      </c>
      <c r="D111" s="12">
        <v>149</v>
      </c>
      <c r="H111" s="5" t="e">
        <f t="shared" si="3"/>
        <v>#VALUE!</v>
      </c>
      <c r="I111" s="14" t="e">
        <f t="shared" si="5"/>
        <v>#VALUE!</v>
      </c>
      <c r="J111" s="9">
        <f t="shared" si="4"/>
        <v>0</v>
      </c>
    </row>
    <row r="112" spans="1:10" hidden="1" x14ac:dyDescent="0.25">
      <c r="A112" s="21" t="s">
        <v>122</v>
      </c>
      <c r="B112" s="7" t="s">
        <v>24</v>
      </c>
      <c r="C112" s="24" t="s">
        <v>24</v>
      </c>
      <c r="D112" s="12">
        <v>131</v>
      </c>
      <c r="H112" s="5" t="e">
        <f t="shared" si="3"/>
        <v>#VALUE!</v>
      </c>
      <c r="I112" s="14" t="e">
        <f t="shared" si="5"/>
        <v>#VALUE!</v>
      </c>
      <c r="J112" s="9">
        <f t="shared" si="4"/>
        <v>0</v>
      </c>
    </row>
    <row r="113" spans="1:10" x14ac:dyDescent="0.3">
      <c r="A113" s="21" t="s">
        <v>123</v>
      </c>
      <c r="B113" s="7" t="s">
        <v>24</v>
      </c>
      <c r="C113" s="24" t="s">
        <v>24</v>
      </c>
      <c r="D113" s="12">
        <v>131</v>
      </c>
      <c r="E113" s="36">
        <v>3000</v>
      </c>
      <c r="F113" s="40"/>
      <c r="H113" s="5" t="e">
        <f t="shared" si="3"/>
        <v>#VALUE!</v>
      </c>
      <c r="I113" s="14" t="e">
        <f t="shared" si="5"/>
        <v>#VALUE!</v>
      </c>
      <c r="J113" s="9">
        <f t="shared" si="4"/>
        <v>22.900763358778626</v>
      </c>
    </row>
    <row r="114" spans="1:10" hidden="1" x14ac:dyDescent="0.25">
      <c r="A114" s="21" t="s">
        <v>124</v>
      </c>
      <c r="D114" s="12">
        <v>112</v>
      </c>
      <c r="H114" s="5" t="e">
        <f t="shared" si="3"/>
        <v>#DIV/0!</v>
      </c>
      <c r="I114" s="14" t="e">
        <f t="shared" si="5"/>
        <v>#DIV/0!</v>
      </c>
      <c r="J114" s="9">
        <f t="shared" si="4"/>
        <v>0</v>
      </c>
    </row>
    <row r="115" spans="1:10" hidden="1" x14ac:dyDescent="0.25">
      <c r="A115" s="21" t="s">
        <v>125</v>
      </c>
      <c r="B115" s="7" t="s">
        <v>24</v>
      </c>
      <c r="C115" s="24" t="s">
        <v>24</v>
      </c>
      <c r="D115" s="12">
        <v>112</v>
      </c>
      <c r="H115" s="5" t="e">
        <f t="shared" si="3"/>
        <v>#VALUE!</v>
      </c>
      <c r="I115" s="14" t="e">
        <f t="shared" si="5"/>
        <v>#VALUE!</v>
      </c>
      <c r="J115" s="9">
        <f t="shared" si="4"/>
        <v>0</v>
      </c>
    </row>
    <row r="116" spans="1:10" hidden="1" x14ac:dyDescent="0.25">
      <c r="A116" s="21" t="s">
        <v>126</v>
      </c>
      <c r="B116" s="7" t="s">
        <v>24</v>
      </c>
      <c r="C116" s="24" t="s">
        <v>24</v>
      </c>
      <c r="D116" s="12">
        <v>115</v>
      </c>
      <c r="H116" s="5" t="e">
        <f t="shared" si="3"/>
        <v>#VALUE!</v>
      </c>
      <c r="I116" s="14" t="e">
        <f t="shared" si="5"/>
        <v>#VALUE!</v>
      </c>
      <c r="J116" s="9">
        <f t="shared" si="4"/>
        <v>0</v>
      </c>
    </row>
    <row r="117" spans="1:10" hidden="1" x14ac:dyDescent="0.25">
      <c r="A117" s="21" t="s">
        <v>127</v>
      </c>
      <c r="B117" s="7" t="s">
        <v>24</v>
      </c>
      <c r="C117" s="24" t="s">
        <v>24</v>
      </c>
      <c r="D117" s="12">
        <v>118</v>
      </c>
      <c r="H117" s="5" t="e">
        <f t="shared" si="3"/>
        <v>#VALUE!</v>
      </c>
      <c r="I117" s="14" t="e">
        <f t="shared" si="5"/>
        <v>#VALUE!</v>
      </c>
      <c r="J117" s="9">
        <f t="shared" si="4"/>
        <v>0</v>
      </c>
    </row>
    <row r="118" spans="1:10" hidden="1" x14ac:dyDescent="0.25">
      <c r="A118" s="21" t="s">
        <v>128</v>
      </c>
      <c r="B118" s="7" t="s">
        <v>24</v>
      </c>
      <c r="C118" s="24" t="s">
        <v>24</v>
      </c>
      <c r="D118" s="12">
        <v>118</v>
      </c>
      <c r="H118" s="5" t="e">
        <f t="shared" si="3"/>
        <v>#VALUE!</v>
      </c>
      <c r="I118" s="14" t="e">
        <f t="shared" si="5"/>
        <v>#VALUE!</v>
      </c>
      <c r="J118" s="9">
        <f t="shared" si="4"/>
        <v>0</v>
      </c>
    </row>
    <row r="119" spans="1:10" hidden="1" x14ac:dyDescent="0.25">
      <c r="A119" s="21" t="s">
        <v>129</v>
      </c>
      <c r="B119" s="7" t="s">
        <v>24</v>
      </c>
      <c r="C119" s="24" t="s">
        <v>24</v>
      </c>
      <c r="D119" s="12">
        <v>118</v>
      </c>
      <c r="H119" s="5" t="e">
        <f t="shared" si="3"/>
        <v>#VALUE!</v>
      </c>
      <c r="I119" s="14" t="e">
        <f t="shared" si="5"/>
        <v>#VALUE!</v>
      </c>
      <c r="J119" s="9">
        <f t="shared" si="4"/>
        <v>0</v>
      </c>
    </row>
    <row r="120" spans="1:10" hidden="1" x14ac:dyDescent="0.25">
      <c r="A120" s="21" t="s">
        <v>130</v>
      </c>
      <c r="B120" s="7" t="s">
        <v>24</v>
      </c>
      <c r="C120" s="24" t="s">
        <v>24</v>
      </c>
      <c r="D120" s="12">
        <v>119</v>
      </c>
      <c r="E120" s="31"/>
      <c r="H120" s="5" t="e">
        <f t="shared" si="3"/>
        <v>#VALUE!</v>
      </c>
      <c r="I120" s="14" t="e">
        <f t="shared" si="5"/>
        <v>#VALUE!</v>
      </c>
      <c r="J120" s="9">
        <f t="shared" si="4"/>
        <v>0</v>
      </c>
    </row>
    <row r="121" spans="1:10" hidden="1" x14ac:dyDescent="0.25">
      <c r="A121" s="21" t="s">
        <v>131</v>
      </c>
      <c r="B121" s="7" t="s">
        <v>24</v>
      </c>
      <c r="C121" s="24" t="s">
        <v>24</v>
      </c>
      <c r="D121" s="12">
        <v>106</v>
      </c>
      <c r="H121" s="5" t="e">
        <f t="shared" si="3"/>
        <v>#VALUE!</v>
      </c>
      <c r="I121" s="14" t="e">
        <f t="shared" si="5"/>
        <v>#VALUE!</v>
      </c>
      <c r="J121" s="9">
        <f t="shared" si="4"/>
        <v>0</v>
      </c>
    </row>
    <row r="122" spans="1:10" hidden="1" x14ac:dyDescent="0.25">
      <c r="A122" s="21" t="s">
        <v>132</v>
      </c>
      <c r="B122" s="7" t="s">
        <v>24</v>
      </c>
      <c r="C122" s="24" t="s">
        <v>24</v>
      </c>
      <c r="D122" s="12">
        <v>114</v>
      </c>
      <c r="H122" s="5" t="e">
        <f t="shared" si="3"/>
        <v>#VALUE!</v>
      </c>
      <c r="I122" s="14" t="e">
        <f t="shared" si="5"/>
        <v>#VALUE!</v>
      </c>
      <c r="J122" s="9">
        <f t="shared" si="4"/>
        <v>0</v>
      </c>
    </row>
    <row r="123" spans="1:10" hidden="1" x14ac:dyDescent="0.25">
      <c r="A123" s="21" t="s">
        <v>133</v>
      </c>
      <c r="B123" s="7" t="s">
        <v>24</v>
      </c>
      <c r="C123" s="24" t="s">
        <v>24</v>
      </c>
      <c r="D123" s="12">
        <v>115</v>
      </c>
      <c r="E123" s="36"/>
      <c r="H123" s="5" t="e">
        <f t="shared" si="3"/>
        <v>#VALUE!</v>
      </c>
      <c r="I123" s="14" t="e">
        <f t="shared" si="5"/>
        <v>#VALUE!</v>
      </c>
      <c r="J123" s="9">
        <f t="shared" si="4"/>
        <v>0</v>
      </c>
    </row>
    <row r="124" spans="1:10" hidden="1" x14ac:dyDescent="0.25">
      <c r="A124" s="21" t="s">
        <v>134</v>
      </c>
      <c r="B124" s="7" t="s">
        <v>24</v>
      </c>
      <c r="C124" s="24" t="s">
        <v>24</v>
      </c>
      <c r="D124" s="12">
        <v>119</v>
      </c>
      <c r="H124" s="5" t="e">
        <f t="shared" si="3"/>
        <v>#VALUE!</v>
      </c>
      <c r="I124" s="14" t="e">
        <f t="shared" si="5"/>
        <v>#VALUE!</v>
      </c>
      <c r="J124" s="9">
        <f t="shared" si="4"/>
        <v>0</v>
      </c>
    </row>
    <row r="125" spans="1:10" hidden="1" x14ac:dyDescent="0.25">
      <c r="A125" s="21" t="s">
        <v>135</v>
      </c>
      <c r="B125" s="7" t="s">
        <v>24</v>
      </c>
      <c r="C125" s="24" t="s">
        <v>24</v>
      </c>
      <c r="D125" s="12">
        <v>147</v>
      </c>
      <c r="H125" s="5" t="e">
        <f t="shared" si="3"/>
        <v>#VALUE!</v>
      </c>
      <c r="I125" s="14" t="e">
        <f t="shared" si="5"/>
        <v>#VALUE!</v>
      </c>
      <c r="J125" s="9">
        <f t="shared" si="4"/>
        <v>0</v>
      </c>
    </row>
    <row r="126" spans="1:10" hidden="1" x14ac:dyDescent="0.25">
      <c r="A126" s="21" t="s">
        <v>136</v>
      </c>
      <c r="B126" s="7" t="s">
        <v>24</v>
      </c>
      <c r="C126" s="24" t="s">
        <v>24</v>
      </c>
      <c r="D126" s="12">
        <v>164</v>
      </c>
      <c r="H126" s="5" t="e">
        <f t="shared" si="3"/>
        <v>#VALUE!</v>
      </c>
      <c r="I126" s="14" t="e">
        <f t="shared" si="5"/>
        <v>#VALUE!</v>
      </c>
      <c r="J126" s="9">
        <f t="shared" si="4"/>
        <v>0</v>
      </c>
    </row>
    <row r="127" spans="1:10" hidden="1" x14ac:dyDescent="0.25">
      <c r="A127" s="21" t="s">
        <v>137</v>
      </c>
      <c r="B127" s="7" t="s">
        <v>24</v>
      </c>
      <c r="C127" s="24" t="s">
        <v>24</v>
      </c>
      <c r="D127" s="12">
        <v>143</v>
      </c>
      <c r="H127" s="5" t="e">
        <f t="shared" si="3"/>
        <v>#VALUE!</v>
      </c>
      <c r="I127" s="14" t="e">
        <f t="shared" si="5"/>
        <v>#VALUE!</v>
      </c>
      <c r="J127" s="9">
        <f t="shared" si="4"/>
        <v>0</v>
      </c>
    </row>
    <row r="128" spans="1:10" hidden="1" x14ac:dyDescent="0.25">
      <c r="A128" s="21" t="s">
        <v>138</v>
      </c>
      <c r="B128" s="7" t="s">
        <v>24</v>
      </c>
      <c r="C128" s="24" t="s">
        <v>24</v>
      </c>
      <c r="D128" s="12">
        <v>146</v>
      </c>
      <c r="H128" s="5" t="e">
        <f t="shared" si="3"/>
        <v>#VALUE!</v>
      </c>
      <c r="I128" s="14" t="e">
        <f t="shared" si="5"/>
        <v>#VALUE!</v>
      </c>
      <c r="J128" s="9">
        <f t="shared" si="4"/>
        <v>0</v>
      </c>
    </row>
    <row r="129" spans="1:10" hidden="1" x14ac:dyDescent="0.25">
      <c r="A129" s="21" t="s">
        <v>139</v>
      </c>
      <c r="B129" s="7" t="s">
        <v>24</v>
      </c>
      <c r="C129" s="24" t="s">
        <v>24</v>
      </c>
      <c r="D129" s="12">
        <v>104</v>
      </c>
      <c r="E129" s="31"/>
      <c r="H129" s="5" t="e">
        <f t="shared" si="3"/>
        <v>#VALUE!</v>
      </c>
      <c r="I129" s="14" t="e">
        <f t="shared" si="5"/>
        <v>#VALUE!</v>
      </c>
      <c r="J129" s="9">
        <f t="shared" si="4"/>
        <v>0</v>
      </c>
    </row>
    <row r="130" spans="1:10" hidden="1" x14ac:dyDescent="0.25">
      <c r="A130" s="21" t="s">
        <v>140</v>
      </c>
      <c r="B130" s="7" t="s">
        <v>24</v>
      </c>
      <c r="C130" s="24" t="s">
        <v>24</v>
      </c>
      <c r="D130" s="12">
        <v>138</v>
      </c>
      <c r="H130" s="5" t="e">
        <f t="shared" si="3"/>
        <v>#VALUE!</v>
      </c>
      <c r="I130" s="14" t="e">
        <f t="shared" si="5"/>
        <v>#VALUE!</v>
      </c>
      <c r="J130" s="9">
        <f t="shared" si="4"/>
        <v>0</v>
      </c>
    </row>
    <row r="131" spans="1:10" hidden="1" x14ac:dyDescent="0.25">
      <c r="A131" s="21" t="s">
        <v>141</v>
      </c>
      <c r="B131" s="7" t="s">
        <v>24</v>
      </c>
      <c r="C131" s="24" t="s">
        <v>24</v>
      </c>
      <c r="D131" s="12">
        <v>177</v>
      </c>
      <c r="H131" s="5" t="e">
        <f t="shared" si="3"/>
        <v>#VALUE!</v>
      </c>
      <c r="I131" s="14" t="e">
        <f t="shared" si="5"/>
        <v>#VALUE!</v>
      </c>
      <c r="J131" s="9">
        <f t="shared" si="4"/>
        <v>0</v>
      </c>
    </row>
    <row r="132" spans="1:10" hidden="1" x14ac:dyDescent="0.25">
      <c r="A132" s="21" t="s">
        <v>142</v>
      </c>
      <c r="B132" s="7" t="s">
        <v>24</v>
      </c>
      <c r="C132" s="24" t="s">
        <v>24</v>
      </c>
      <c r="D132" s="12">
        <v>161</v>
      </c>
      <c r="H132" s="5" t="e">
        <f t="shared" si="3"/>
        <v>#VALUE!</v>
      </c>
      <c r="I132" s="14" t="e">
        <f t="shared" si="5"/>
        <v>#VALUE!</v>
      </c>
      <c r="J132" s="9">
        <f t="shared" si="4"/>
        <v>0</v>
      </c>
    </row>
    <row r="133" spans="1:10" hidden="1" x14ac:dyDescent="0.25">
      <c r="A133" s="21" t="s">
        <v>143</v>
      </c>
      <c r="B133" s="7" t="s">
        <v>24</v>
      </c>
      <c r="C133" s="24" t="s">
        <v>24</v>
      </c>
      <c r="D133" s="12">
        <v>143</v>
      </c>
      <c r="H133" s="5" t="e">
        <f t="shared" si="3"/>
        <v>#VALUE!</v>
      </c>
      <c r="I133" s="14" t="e">
        <f t="shared" si="5"/>
        <v>#VALUE!</v>
      </c>
      <c r="J133" s="9">
        <f t="shared" si="4"/>
        <v>0</v>
      </c>
    </row>
    <row r="134" spans="1:10" hidden="1" x14ac:dyDescent="0.25">
      <c r="A134" s="21" t="s">
        <v>144</v>
      </c>
      <c r="B134" s="7" t="s">
        <v>24</v>
      </c>
      <c r="C134" s="24" t="s">
        <v>24</v>
      </c>
      <c r="D134" s="12">
        <v>134</v>
      </c>
      <c r="H134" s="5" t="e">
        <f t="shared" si="3"/>
        <v>#VALUE!</v>
      </c>
      <c r="I134" s="14" t="e">
        <f t="shared" si="5"/>
        <v>#VALUE!</v>
      </c>
      <c r="J134" s="9">
        <f t="shared" si="4"/>
        <v>0</v>
      </c>
    </row>
    <row r="135" spans="1:10" hidden="1" x14ac:dyDescent="0.25">
      <c r="A135" s="21" t="s">
        <v>145</v>
      </c>
      <c r="B135" s="7" t="s">
        <v>24</v>
      </c>
      <c r="C135" s="24" t="s">
        <v>24</v>
      </c>
      <c r="D135" s="12">
        <v>155</v>
      </c>
      <c r="H135" s="5" t="e">
        <f t="shared" si="3"/>
        <v>#VALUE!</v>
      </c>
      <c r="I135" s="14" t="e">
        <f t="shared" si="5"/>
        <v>#VALUE!</v>
      </c>
      <c r="J135" s="9">
        <f t="shared" si="4"/>
        <v>0</v>
      </c>
    </row>
    <row r="136" spans="1:10" hidden="1" x14ac:dyDescent="0.25">
      <c r="A136" s="21" t="s">
        <v>146</v>
      </c>
      <c r="B136" s="7" t="s">
        <v>24</v>
      </c>
      <c r="C136" s="24" t="s">
        <v>24</v>
      </c>
      <c r="D136" s="12">
        <v>138</v>
      </c>
      <c r="H136" s="5" t="e">
        <f t="shared" si="3"/>
        <v>#VALUE!</v>
      </c>
      <c r="I136" s="14" t="e">
        <f t="shared" si="5"/>
        <v>#VALUE!</v>
      </c>
      <c r="J136" s="9">
        <f t="shared" si="4"/>
        <v>0</v>
      </c>
    </row>
    <row r="137" spans="1:10" hidden="1" x14ac:dyDescent="0.25">
      <c r="A137" s="21" t="s">
        <v>147</v>
      </c>
      <c r="B137" s="7" t="s">
        <v>24</v>
      </c>
      <c r="C137" s="24" t="s">
        <v>24</v>
      </c>
      <c r="D137" s="12">
        <v>131</v>
      </c>
      <c r="H137" s="5" t="e">
        <f t="shared" si="3"/>
        <v>#VALUE!</v>
      </c>
      <c r="I137" s="14" t="e">
        <f t="shared" si="5"/>
        <v>#VALUE!</v>
      </c>
      <c r="J137" s="9">
        <f t="shared" si="4"/>
        <v>0</v>
      </c>
    </row>
    <row r="138" spans="1:10" hidden="1" x14ac:dyDescent="0.25">
      <c r="A138" s="21" t="s">
        <v>148</v>
      </c>
      <c r="B138" s="7">
        <v>781</v>
      </c>
      <c r="E138" s="31"/>
      <c r="H138" s="5">
        <f t="shared" ref="H138:H201" si="6">E138/B138</f>
        <v>0</v>
      </c>
      <c r="I138" s="14" t="e">
        <f t="shared" si="5"/>
        <v>#DIV/0!</v>
      </c>
      <c r="J138" s="9" t="e">
        <f t="shared" ref="J138:J201" si="7">E138/D138</f>
        <v>#DIV/0!</v>
      </c>
    </row>
    <row r="139" spans="1:10" hidden="1" x14ac:dyDescent="0.25">
      <c r="A139" s="21" t="s">
        <v>149</v>
      </c>
      <c r="B139" s="7" t="s">
        <v>24</v>
      </c>
      <c r="C139" s="24" t="s">
        <v>24</v>
      </c>
      <c r="D139" s="12">
        <v>136</v>
      </c>
      <c r="H139" s="5" t="e">
        <f t="shared" si="6"/>
        <v>#VALUE!</v>
      </c>
      <c r="I139" s="14" t="e">
        <f t="shared" ref="I139:I202" si="8">E139/C139</f>
        <v>#VALUE!</v>
      </c>
      <c r="J139" s="9">
        <f t="shared" si="7"/>
        <v>0</v>
      </c>
    </row>
    <row r="140" spans="1:10" hidden="1" x14ac:dyDescent="0.25">
      <c r="A140" s="21" t="s">
        <v>150</v>
      </c>
      <c r="B140" s="7" t="s">
        <v>24</v>
      </c>
      <c r="C140" s="24" t="s">
        <v>24</v>
      </c>
      <c r="D140" s="12">
        <v>136</v>
      </c>
      <c r="H140" s="5" t="e">
        <f t="shared" si="6"/>
        <v>#VALUE!</v>
      </c>
      <c r="I140" s="14" t="e">
        <f t="shared" si="8"/>
        <v>#VALUE!</v>
      </c>
      <c r="J140" s="9">
        <f t="shared" si="7"/>
        <v>0</v>
      </c>
    </row>
    <row r="141" spans="1:10" hidden="1" x14ac:dyDescent="0.25">
      <c r="A141" s="21" t="s">
        <v>151</v>
      </c>
      <c r="B141" s="7" t="s">
        <v>24</v>
      </c>
      <c r="C141" s="24" t="s">
        <v>24</v>
      </c>
      <c r="D141" s="12">
        <v>129</v>
      </c>
      <c r="H141" s="5" t="e">
        <f t="shared" si="6"/>
        <v>#VALUE!</v>
      </c>
      <c r="I141" s="14" t="e">
        <f t="shared" si="8"/>
        <v>#VALUE!</v>
      </c>
      <c r="J141" s="9">
        <f t="shared" si="7"/>
        <v>0</v>
      </c>
    </row>
    <row r="142" spans="1:10" x14ac:dyDescent="0.3">
      <c r="A142" s="21" t="s">
        <v>152</v>
      </c>
      <c r="B142" s="7" t="s">
        <v>24</v>
      </c>
      <c r="C142" s="24" t="s">
        <v>24</v>
      </c>
      <c r="D142" s="12">
        <v>101</v>
      </c>
      <c r="E142" s="22">
        <v>11000</v>
      </c>
      <c r="F142" s="40"/>
      <c r="H142" s="5" t="e">
        <f t="shared" si="6"/>
        <v>#VALUE!</v>
      </c>
      <c r="I142" s="14" t="e">
        <f t="shared" si="8"/>
        <v>#VALUE!</v>
      </c>
      <c r="J142" s="9">
        <f t="shared" si="7"/>
        <v>108.91089108910892</v>
      </c>
    </row>
    <row r="143" spans="1:10" hidden="1" x14ac:dyDescent="0.25">
      <c r="A143" s="21" t="s">
        <v>153</v>
      </c>
      <c r="B143" s="7" t="s">
        <v>24</v>
      </c>
      <c r="C143" s="24" t="s">
        <v>24</v>
      </c>
      <c r="D143" s="12">
        <v>139</v>
      </c>
      <c r="H143" s="5" t="e">
        <f t="shared" si="6"/>
        <v>#VALUE!</v>
      </c>
      <c r="I143" s="14" t="e">
        <f t="shared" si="8"/>
        <v>#VALUE!</v>
      </c>
      <c r="J143" s="9">
        <f t="shared" si="7"/>
        <v>0</v>
      </c>
    </row>
    <row r="144" spans="1:10" x14ac:dyDescent="0.3">
      <c r="A144" s="21" t="s">
        <v>154</v>
      </c>
      <c r="B144" s="7" t="s">
        <v>24</v>
      </c>
      <c r="C144" s="24" t="s">
        <v>24</v>
      </c>
      <c r="D144" s="12">
        <v>161</v>
      </c>
      <c r="E144" s="31">
        <v>0</v>
      </c>
      <c r="F144" s="40">
        <v>20000</v>
      </c>
      <c r="H144" s="5" t="e">
        <f t="shared" si="6"/>
        <v>#VALUE!</v>
      </c>
      <c r="I144" s="14" t="e">
        <f t="shared" si="8"/>
        <v>#VALUE!</v>
      </c>
      <c r="J144" s="9">
        <f t="shared" si="7"/>
        <v>0</v>
      </c>
    </row>
    <row r="145" spans="1:10" hidden="1" x14ac:dyDescent="0.25">
      <c r="A145" s="21" t="s">
        <v>155</v>
      </c>
      <c r="B145" s="7" t="s">
        <v>24</v>
      </c>
      <c r="C145" s="24" t="s">
        <v>24</v>
      </c>
      <c r="D145" s="12">
        <v>161</v>
      </c>
      <c r="E145" s="31"/>
      <c r="H145" s="5" t="e">
        <f t="shared" si="6"/>
        <v>#VALUE!</v>
      </c>
      <c r="I145" s="14" t="e">
        <f t="shared" si="8"/>
        <v>#VALUE!</v>
      </c>
      <c r="J145" s="9">
        <f t="shared" si="7"/>
        <v>0</v>
      </c>
    </row>
    <row r="146" spans="1:10" hidden="1" x14ac:dyDescent="0.25">
      <c r="A146" s="21" t="s">
        <v>156</v>
      </c>
      <c r="B146" s="7" t="s">
        <v>24</v>
      </c>
      <c r="C146" s="24" t="s">
        <v>24</v>
      </c>
      <c r="D146" s="12">
        <v>161</v>
      </c>
      <c r="H146" s="5" t="e">
        <f t="shared" si="6"/>
        <v>#VALUE!</v>
      </c>
      <c r="I146" s="14" t="e">
        <f t="shared" si="8"/>
        <v>#VALUE!</v>
      </c>
      <c r="J146" s="9">
        <f t="shared" si="7"/>
        <v>0</v>
      </c>
    </row>
    <row r="147" spans="1:10" hidden="1" x14ac:dyDescent="0.25">
      <c r="A147" s="21" t="s">
        <v>157</v>
      </c>
      <c r="B147" s="7" t="s">
        <v>24</v>
      </c>
      <c r="C147" s="24" t="s">
        <v>24</v>
      </c>
      <c r="D147" s="12">
        <v>144</v>
      </c>
      <c r="H147" s="5" t="e">
        <f t="shared" si="6"/>
        <v>#VALUE!</v>
      </c>
      <c r="I147" s="14" t="e">
        <f t="shared" si="8"/>
        <v>#VALUE!</v>
      </c>
      <c r="J147" s="9">
        <f t="shared" si="7"/>
        <v>0</v>
      </c>
    </row>
    <row r="148" spans="1:10" hidden="1" x14ac:dyDescent="0.25">
      <c r="A148" s="21" t="s">
        <v>158</v>
      </c>
      <c r="B148" s="7" t="s">
        <v>24</v>
      </c>
      <c r="C148" s="24" t="s">
        <v>24</v>
      </c>
      <c r="D148" s="12">
        <v>161</v>
      </c>
      <c r="H148" s="5" t="e">
        <f t="shared" si="6"/>
        <v>#VALUE!</v>
      </c>
      <c r="I148" s="14" t="e">
        <f t="shared" si="8"/>
        <v>#VALUE!</v>
      </c>
      <c r="J148" s="9">
        <f t="shared" si="7"/>
        <v>0</v>
      </c>
    </row>
    <row r="149" spans="1:10" x14ac:dyDescent="0.3">
      <c r="A149" s="21" t="s">
        <v>159</v>
      </c>
      <c r="B149" s="7" t="s">
        <v>24</v>
      </c>
      <c r="C149" s="24">
        <v>1800</v>
      </c>
      <c r="D149" s="12">
        <v>135</v>
      </c>
      <c r="E149" s="22">
        <v>100000</v>
      </c>
      <c r="F149" s="40">
        <v>90000</v>
      </c>
      <c r="H149" s="5" t="e">
        <f t="shared" si="6"/>
        <v>#VALUE!</v>
      </c>
      <c r="I149" s="14">
        <f t="shared" si="8"/>
        <v>55.555555555555557</v>
      </c>
      <c r="J149" s="9">
        <f t="shared" si="7"/>
        <v>740.74074074074076</v>
      </c>
    </row>
    <row r="150" spans="1:10" hidden="1" x14ac:dyDescent="0.25">
      <c r="A150" s="21" t="s">
        <v>160</v>
      </c>
      <c r="B150" s="7" t="s">
        <v>24</v>
      </c>
      <c r="C150" s="24">
        <v>143</v>
      </c>
      <c r="D150" s="12">
        <v>135</v>
      </c>
      <c r="H150" s="5" t="e">
        <f t="shared" si="6"/>
        <v>#VALUE!</v>
      </c>
      <c r="I150" s="14">
        <f t="shared" si="8"/>
        <v>0</v>
      </c>
      <c r="J150" s="9">
        <f t="shared" si="7"/>
        <v>0</v>
      </c>
    </row>
    <row r="151" spans="1:10" hidden="1" x14ac:dyDescent="0.25">
      <c r="A151" s="21" t="s">
        <v>161</v>
      </c>
      <c r="B151" s="7" t="s">
        <v>24</v>
      </c>
      <c r="C151" s="24" t="s">
        <v>24</v>
      </c>
      <c r="D151" s="12">
        <v>135</v>
      </c>
      <c r="H151" s="5" t="e">
        <f t="shared" si="6"/>
        <v>#VALUE!</v>
      </c>
      <c r="I151" s="14" t="e">
        <f t="shared" si="8"/>
        <v>#VALUE!</v>
      </c>
      <c r="J151" s="9">
        <f t="shared" si="7"/>
        <v>0</v>
      </c>
    </row>
    <row r="152" spans="1:10" hidden="1" x14ac:dyDescent="0.25">
      <c r="A152" s="21" t="s">
        <v>162</v>
      </c>
      <c r="D152" s="12">
        <v>146</v>
      </c>
      <c r="H152" s="5" t="e">
        <f t="shared" si="6"/>
        <v>#DIV/0!</v>
      </c>
      <c r="I152" s="14" t="e">
        <f t="shared" si="8"/>
        <v>#DIV/0!</v>
      </c>
      <c r="J152" s="9">
        <f t="shared" si="7"/>
        <v>0</v>
      </c>
    </row>
    <row r="153" spans="1:10" hidden="1" x14ac:dyDescent="0.25">
      <c r="A153" s="21" t="s">
        <v>163</v>
      </c>
      <c r="B153" s="7" t="s">
        <v>24</v>
      </c>
      <c r="C153" s="24" t="s">
        <v>24</v>
      </c>
      <c r="D153" s="12">
        <v>135</v>
      </c>
      <c r="H153" s="5" t="e">
        <f t="shared" si="6"/>
        <v>#VALUE!</v>
      </c>
      <c r="I153" s="14" t="e">
        <f t="shared" si="8"/>
        <v>#VALUE!</v>
      </c>
      <c r="J153" s="9">
        <f t="shared" si="7"/>
        <v>0</v>
      </c>
    </row>
    <row r="154" spans="1:10" hidden="1" x14ac:dyDescent="0.25">
      <c r="A154" s="21" t="s">
        <v>164</v>
      </c>
      <c r="B154" s="7" t="s">
        <v>24</v>
      </c>
      <c r="C154" s="24" t="s">
        <v>24</v>
      </c>
      <c r="D154" s="12">
        <v>155</v>
      </c>
      <c r="H154" s="5" t="e">
        <f t="shared" si="6"/>
        <v>#VALUE!</v>
      </c>
      <c r="I154" s="14" t="e">
        <f t="shared" si="8"/>
        <v>#VALUE!</v>
      </c>
      <c r="J154" s="9">
        <f t="shared" si="7"/>
        <v>0</v>
      </c>
    </row>
    <row r="155" spans="1:10" hidden="1" x14ac:dyDescent="0.25">
      <c r="A155" s="21" t="s">
        <v>165</v>
      </c>
      <c r="B155" s="7" t="s">
        <v>24</v>
      </c>
      <c r="C155" s="24" t="s">
        <v>24</v>
      </c>
      <c r="D155" s="12">
        <v>155</v>
      </c>
      <c r="H155" s="5" t="e">
        <f t="shared" si="6"/>
        <v>#VALUE!</v>
      </c>
      <c r="I155" s="14" t="e">
        <f t="shared" si="8"/>
        <v>#VALUE!</v>
      </c>
      <c r="J155" s="9">
        <f t="shared" si="7"/>
        <v>0</v>
      </c>
    </row>
    <row r="156" spans="1:10" hidden="1" x14ac:dyDescent="0.25">
      <c r="A156" s="21" t="s">
        <v>166</v>
      </c>
      <c r="B156" s="7" t="s">
        <v>24</v>
      </c>
      <c r="C156" s="24" t="s">
        <v>24</v>
      </c>
      <c r="D156" s="12">
        <v>155</v>
      </c>
      <c r="H156" s="5" t="e">
        <f t="shared" si="6"/>
        <v>#VALUE!</v>
      </c>
      <c r="I156" s="14" t="e">
        <f t="shared" si="8"/>
        <v>#VALUE!</v>
      </c>
      <c r="J156" s="9">
        <f t="shared" si="7"/>
        <v>0</v>
      </c>
    </row>
    <row r="157" spans="1:10" x14ac:dyDescent="0.3">
      <c r="A157" s="21" t="s">
        <v>167</v>
      </c>
      <c r="B157" s="7" t="s">
        <v>24</v>
      </c>
      <c r="C157" s="24">
        <v>139</v>
      </c>
      <c r="D157" s="12">
        <v>105</v>
      </c>
      <c r="E157" s="22">
        <v>11000</v>
      </c>
      <c r="F157" s="40"/>
      <c r="H157" s="5" t="e">
        <f t="shared" si="6"/>
        <v>#VALUE!</v>
      </c>
      <c r="I157" s="14">
        <f t="shared" si="8"/>
        <v>79.136690647482013</v>
      </c>
      <c r="J157" s="9">
        <f t="shared" si="7"/>
        <v>104.76190476190476</v>
      </c>
    </row>
    <row r="158" spans="1:10" hidden="1" x14ac:dyDescent="0.25">
      <c r="A158" s="21" t="s">
        <v>168</v>
      </c>
      <c r="B158" s="7" t="s">
        <v>24</v>
      </c>
      <c r="C158" s="24" t="s">
        <v>24</v>
      </c>
      <c r="D158" s="12">
        <v>105</v>
      </c>
      <c r="H158" s="5" t="e">
        <f t="shared" si="6"/>
        <v>#VALUE!</v>
      </c>
      <c r="I158" s="14" t="e">
        <f t="shared" si="8"/>
        <v>#VALUE!</v>
      </c>
      <c r="J158" s="9">
        <f t="shared" si="7"/>
        <v>0</v>
      </c>
    </row>
    <row r="159" spans="1:10" hidden="1" x14ac:dyDescent="0.25">
      <c r="A159" s="21" t="s">
        <v>169</v>
      </c>
      <c r="B159" s="7" t="s">
        <v>24</v>
      </c>
      <c r="C159" s="24">
        <v>204</v>
      </c>
      <c r="D159" s="12" t="s">
        <v>24</v>
      </c>
      <c r="H159" s="5" t="e">
        <f t="shared" si="6"/>
        <v>#VALUE!</v>
      </c>
      <c r="I159" s="14">
        <f t="shared" si="8"/>
        <v>0</v>
      </c>
      <c r="J159" s="9" t="e">
        <f t="shared" si="7"/>
        <v>#VALUE!</v>
      </c>
    </row>
    <row r="160" spans="1:10" hidden="1" x14ac:dyDescent="0.25">
      <c r="A160" s="21" t="s">
        <v>170</v>
      </c>
      <c r="B160" s="7">
        <v>195</v>
      </c>
      <c r="C160" s="24" t="s">
        <v>24</v>
      </c>
      <c r="D160" s="12" t="s">
        <v>24</v>
      </c>
      <c r="H160" s="5">
        <f t="shared" si="6"/>
        <v>0</v>
      </c>
      <c r="I160" s="14" t="e">
        <f t="shared" si="8"/>
        <v>#VALUE!</v>
      </c>
      <c r="J160" s="9" t="e">
        <f t="shared" si="7"/>
        <v>#VALUE!</v>
      </c>
    </row>
    <row r="161" spans="1:10" hidden="1" x14ac:dyDescent="0.25">
      <c r="A161" s="21" t="s">
        <v>171</v>
      </c>
      <c r="B161" s="7" t="s">
        <v>24</v>
      </c>
      <c r="C161" s="24">
        <v>251</v>
      </c>
      <c r="D161" s="12" t="s">
        <v>24</v>
      </c>
      <c r="H161" s="5" t="e">
        <f t="shared" si="6"/>
        <v>#VALUE!</v>
      </c>
      <c r="I161" s="14">
        <f t="shared" si="8"/>
        <v>0</v>
      </c>
      <c r="J161" s="9" t="e">
        <f t="shared" si="7"/>
        <v>#VALUE!</v>
      </c>
    </row>
    <row r="162" spans="1:10" hidden="1" x14ac:dyDescent="0.25">
      <c r="A162" s="21" t="s">
        <v>172</v>
      </c>
      <c r="B162" s="7">
        <v>173</v>
      </c>
      <c r="C162" s="24">
        <v>208</v>
      </c>
      <c r="D162" s="12">
        <v>164</v>
      </c>
      <c r="H162" s="5">
        <f t="shared" si="6"/>
        <v>0</v>
      </c>
      <c r="I162" s="14">
        <f t="shared" si="8"/>
        <v>0</v>
      </c>
      <c r="J162" s="9">
        <f t="shared" si="7"/>
        <v>0</v>
      </c>
    </row>
    <row r="163" spans="1:10" hidden="1" x14ac:dyDescent="0.25">
      <c r="A163" s="21" t="s">
        <v>173</v>
      </c>
      <c r="B163" s="7">
        <v>2400</v>
      </c>
      <c r="H163" s="5">
        <f t="shared" si="6"/>
        <v>0</v>
      </c>
      <c r="I163" s="14" t="e">
        <f t="shared" si="8"/>
        <v>#DIV/0!</v>
      </c>
      <c r="J163" s="9" t="e">
        <f t="shared" si="7"/>
        <v>#DIV/0!</v>
      </c>
    </row>
    <row r="164" spans="1:10" hidden="1" x14ac:dyDescent="0.25">
      <c r="A164" s="21" t="s">
        <v>174</v>
      </c>
      <c r="B164" s="7" t="s">
        <v>24</v>
      </c>
      <c r="C164" s="24">
        <v>228</v>
      </c>
      <c r="D164" s="12" t="s">
        <v>24</v>
      </c>
      <c r="H164" s="5" t="e">
        <f t="shared" si="6"/>
        <v>#VALUE!</v>
      </c>
      <c r="I164" s="14">
        <f t="shared" si="8"/>
        <v>0</v>
      </c>
      <c r="J164" s="9" t="e">
        <f t="shared" si="7"/>
        <v>#VALUE!</v>
      </c>
    </row>
    <row r="165" spans="1:10" hidden="1" x14ac:dyDescent="0.25">
      <c r="A165" s="21" t="s">
        <v>175</v>
      </c>
      <c r="B165" s="7">
        <v>2300</v>
      </c>
      <c r="H165" s="5">
        <f t="shared" si="6"/>
        <v>0</v>
      </c>
      <c r="I165" s="14" t="e">
        <f t="shared" si="8"/>
        <v>#DIV/0!</v>
      </c>
      <c r="J165" s="9" t="e">
        <f t="shared" si="7"/>
        <v>#DIV/0!</v>
      </c>
    </row>
    <row r="166" spans="1:10" hidden="1" x14ac:dyDescent="0.25">
      <c r="A166" s="21" t="s">
        <v>176</v>
      </c>
      <c r="B166" s="7">
        <v>229</v>
      </c>
      <c r="C166" s="24">
        <v>219</v>
      </c>
      <c r="D166" s="12" t="s">
        <v>24</v>
      </c>
      <c r="H166" s="5">
        <f t="shared" si="6"/>
        <v>0</v>
      </c>
      <c r="I166" s="14">
        <f t="shared" si="8"/>
        <v>0</v>
      </c>
      <c r="J166" s="9" t="e">
        <f t="shared" si="7"/>
        <v>#VALUE!</v>
      </c>
    </row>
    <row r="167" spans="1:10" hidden="1" x14ac:dyDescent="0.25">
      <c r="A167" s="21" t="s">
        <v>177</v>
      </c>
      <c r="B167" s="7">
        <v>186</v>
      </c>
      <c r="C167" s="24">
        <v>204</v>
      </c>
      <c r="D167" s="12">
        <v>179</v>
      </c>
      <c r="H167" s="5">
        <f t="shared" si="6"/>
        <v>0</v>
      </c>
      <c r="I167" s="14">
        <f t="shared" si="8"/>
        <v>0</v>
      </c>
      <c r="J167" s="9">
        <f t="shared" si="7"/>
        <v>0</v>
      </c>
    </row>
    <row r="168" spans="1:10" hidden="1" x14ac:dyDescent="0.25">
      <c r="A168" s="21" t="s">
        <v>178</v>
      </c>
      <c r="B168" s="7" t="s">
        <v>24</v>
      </c>
      <c r="C168" s="24">
        <v>150</v>
      </c>
      <c r="D168" s="12" t="s">
        <v>24</v>
      </c>
      <c r="H168" s="5" t="e">
        <f t="shared" si="6"/>
        <v>#VALUE!</v>
      </c>
      <c r="I168" s="14">
        <f t="shared" si="8"/>
        <v>0</v>
      </c>
      <c r="J168" s="9" t="e">
        <f t="shared" si="7"/>
        <v>#VALUE!</v>
      </c>
    </row>
    <row r="169" spans="1:10" hidden="1" x14ac:dyDescent="0.25">
      <c r="A169" s="21" t="s">
        <v>179</v>
      </c>
      <c r="B169" s="7" t="s">
        <v>24</v>
      </c>
      <c r="C169" s="24">
        <v>116</v>
      </c>
      <c r="D169" s="12" t="s">
        <v>24</v>
      </c>
      <c r="H169" s="5" t="e">
        <f t="shared" si="6"/>
        <v>#VALUE!</v>
      </c>
      <c r="I169" s="14">
        <f t="shared" si="8"/>
        <v>0</v>
      </c>
      <c r="J169" s="9" t="e">
        <f t="shared" si="7"/>
        <v>#VALUE!</v>
      </c>
    </row>
    <row r="170" spans="1:10" hidden="1" x14ac:dyDescent="0.25">
      <c r="A170" s="21" t="s">
        <v>180</v>
      </c>
      <c r="B170" s="7" t="s">
        <v>24</v>
      </c>
      <c r="C170" s="24" t="s">
        <v>24</v>
      </c>
      <c r="D170" s="12">
        <v>112</v>
      </c>
      <c r="H170" s="5" t="e">
        <f t="shared" si="6"/>
        <v>#VALUE!</v>
      </c>
      <c r="I170" s="14" t="e">
        <f t="shared" si="8"/>
        <v>#VALUE!</v>
      </c>
      <c r="J170" s="9">
        <f t="shared" si="7"/>
        <v>0</v>
      </c>
    </row>
    <row r="171" spans="1:10" hidden="1" x14ac:dyDescent="0.25">
      <c r="A171" s="21" t="s">
        <v>181</v>
      </c>
      <c r="B171" s="7" t="s">
        <v>24</v>
      </c>
      <c r="C171" s="24" t="s">
        <v>24</v>
      </c>
      <c r="D171" s="12">
        <v>81</v>
      </c>
      <c r="H171" s="5" t="e">
        <f t="shared" si="6"/>
        <v>#VALUE!</v>
      </c>
      <c r="I171" s="14" t="e">
        <f t="shared" si="8"/>
        <v>#VALUE!</v>
      </c>
      <c r="J171" s="9">
        <f t="shared" si="7"/>
        <v>0</v>
      </c>
    </row>
    <row r="172" spans="1:10" hidden="1" x14ac:dyDescent="0.25">
      <c r="A172" s="21" t="s">
        <v>182</v>
      </c>
      <c r="B172" s="7" t="s">
        <v>24</v>
      </c>
      <c r="C172" s="24" t="s">
        <v>24</v>
      </c>
      <c r="D172" s="12">
        <v>112</v>
      </c>
      <c r="H172" s="5" t="e">
        <f t="shared" si="6"/>
        <v>#VALUE!</v>
      </c>
      <c r="I172" s="14" t="e">
        <f t="shared" si="8"/>
        <v>#VALUE!</v>
      </c>
      <c r="J172" s="9">
        <f t="shared" si="7"/>
        <v>0</v>
      </c>
    </row>
    <row r="173" spans="1:10" hidden="1" x14ac:dyDescent="0.25">
      <c r="A173" s="21" t="s">
        <v>183</v>
      </c>
      <c r="B173" s="7" t="s">
        <v>24</v>
      </c>
      <c r="C173" s="24" t="s">
        <v>24</v>
      </c>
      <c r="D173" s="12">
        <v>81</v>
      </c>
      <c r="H173" s="5" t="e">
        <f t="shared" si="6"/>
        <v>#VALUE!</v>
      </c>
      <c r="I173" s="14" t="e">
        <f t="shared" si="8"/>
        <v>#VALUE!</v>
      </c>
      <c r="J173" s="9">
        <f t="shared" si="7"/>
        <v>0</v>
      </c>
    </row>
    <row r="174" spans="1:10" hidden="1" x14ac:dyDescent="0.25">
      <c r="A174" s="21" t="s">
        <v>184</v>
      </c>
      <c r="B174" s="7" t="s">
        <v>24</v>
      </c>
      <c r="C174" s="24" t="s">
        <v>24</v>
      </c>
      <c r="D174" s="12">
        <v>121</v>
      </c>
      <c r="H174" s="5" t="e">
        <f t="shared" si="6"/>
        <v>#VALUE!</v>
      </c>
      <c r="I174" s="14" t="e">
        <f t="shared" si="8"/>
        <v>#VALUE!</v>
      </c>
      <c r="J174" s="9">
        <f t="shared" si="7"/>
        <v>0</v>
      </c>
    </row>
    <row r="175" spans="1:10" hidden="1" x14ac:dyDescent="0.25">
      <c r="A175" s="21" t="s">
        <v>185</v>
      </c>
      <c r="B175" s="7" t="s">
        <v>24</v>
      </c>
      <c r="C175" s="24">
        <v>151</v>
      </c>
      <c r="D175" s="12" t="s">
        <v>24</v>
      </c>
      <c r="H175" s="5" t="e">
        <f t="shared" si="6"/>
        <v>#VALUE!</v>
      </c>
      <c r="I175" s="14">
        <f t="shared" si="8"/>
        <v>0</v>
      </c>
      <c r="J175" s="9" t="e">
        <f t="shared" si="7"/>
        <v>#VALUE!</v>
      </c>
    </row>
    <row r="176" spans="1:10" hidden="1" x14ac:dyDescent="0.25">
      <c r="A176" s="21" t="s">
        <v>186</v>
      </c>
      <c r="B176" s="7" t="s">
        <v>24</v>
      </c>
      <c r="C176" s="24">
        <v>96</v>
      </c>
      <c r="D176" s="12" t="s">
        <v>24</v>
      </c>
      <c r="H176" s="5" t="e">
        <f t="shared" si="6"/>
        <v>#VALUE!</v>
      </c>
      <c r="I176" s="14">
        <f t="shared" si="8"/>
        <v>0</v>
      </c>
      <c r="J176" s="9" t="e">
        <f t="shared" si="7"/>
        <v>#VALUE!</v>
      </c>
    </row>
    <row r="177" spans="1:10" hidden="1" x14ac:dyDescent="0.25">
      <c r="A177" s="21" t="s">
        <v>187</v>
      </c>
      <c r="B177" s="7" t="s">
        <v>24</v>
      </c>
      <c r="C177" s="24" t="s">
        <v>24</v>
      </c>
      <c r="D177" s="12">
        <v>99</v>
      </c>
      <c r="H177" s="5" t="e">
        <f t="shared" si="6"/>
        <v>#VALUE!</v>
      </c>
      <c r="I177" s="14" t="e">
        <f t="shared" si="8"/>
        <v>#VALUE!</v>
      </c>
      <c r="J177" s="9">
        <f t="shared" si="7"/>
        <v>0</v>
      </c>
    </row>
    <row r="178" spans="1:10" hidden="1" x14ac:dyDescent="0.25">
      <c r="A178" s="21" t="s">
        <v>188</v>
      </c>
      <c r="B178" s="7" t="s">
        <v>24</v>
      </c>
      <c r="C178" s="24" t="s">
        <v>24</v>
      </c>
      <c r="D178" s="12">
        <v>84</v>
      </c>
      <c r="H178" s="5" t="e">
        <f t="shared" si="6"/>
        <v>#VALUE!</v>
      </c>
      <c r="I178" s="14" t="e">
        <f t="shared" si="8"/>
        <v>#VALUE!</v>
      </c>
      <c r="J178" s="9">
        <f t="shared" si="7"/>
        <v>0</v>
      </c>
    </row>
    <row r="179" spans="1:10" hidden="1" x14ac:dyDescent="0.25">
      <c r="A179" s="21" t="s">
        <v>189</v>
      </c>
      <c r="B179" s="7" t="s">
        <v>24</v>
      </c>
      <c r="C179" s="24">
        <v>117</v>
      </c>
      <c r="D179" s="12" t="s">
        <v>24</v>
      </c>
      <c r="H179" s="5" t="e">
        <f t="shared" si="6"/>
        <v>#VALUE!</v>
      </c>
      <c r="I179" s="14">
        <f t="shared" si="8"/>
        <v>0</v>
      </c>
      <c r="J179" s="9" t="e">
        <f t="shared" si="7"/>
        <v>#VALUE!</v>
      </c>
    </row>
    <row r="180" spans="1:10" hidden="1" x14ac:dyDescent="0.25">
      <c r="A180" s="21" t="s">
        <v>189</v>
      </c>
      <c r="B180" s="7" t="s">
        <v>24</v>
      </c>
      <c r="C180" s="24">
        <v>76</v>
      </c>
      <c r="D180" s="12" t="s">
        <v>24</v>
      </c>
      <c r="H180" s="5" t="e">
        <f t="shared" si="6"/>
        <v>#VALUE!</v>
      </c>
      <c r="I180" s="14">
        <f t="shared" si="8"/>
        <v>0</v>
      </c>
      <c r="J180" s="9" t="e">
        <f t="shared" si="7"/>
        <v>#VALUE!</v>
      </c>
    </row>
    <row r="181" spans="1:10" hidden="1" x14ac:dyDescent="0.25">
      <c r="A181" s="21" t="s">
        <v>189</v>
      </c>
      <c r="B181" s="7" t="s">
        <v>24</v>
      </c>
      <c r="C181" s="24">
        <v>43</v>
      </c>
      <c r="D181" s="12" t="s">
        <v>24</v>
      </c>
      <c r="H181" s="5" t="e">
        <f t="shared" si="6"/>
        <v>#VALUE!</v>
      </c>
      <c r="I181" s="14">
        <f t="shared" si="8"/>
        <v>0</v>
      </c>
      <c r="J181" s="9" t="e">
        <f t="shared" si="7"/>
        <v>#VALUE!</v>
      </c>
    </row>
    <row r="182" spans="1:10" hidden="1" x14ac:dyDescent="0.25">
      <c r="H182" s="5" t="e">
        <f t="shared" si="6"/>
        <v>#DIV/0!</v>
      </c>
      <c r="I182" s="14" t="e">
        <f t="shared" si="8"/>
        <v>#DIV/0!</v>
      </c>
      <c r="J182" s="9" t="e">
        <f t="shared" si="7"/>
        <v>#DIV/0!</v>
      </c>
    </row>
    <row r="183" spans="1:10" hidden="1" x14ac:dyDescent="0.25">
      <c r="H183" s="5" t="e">
        <f t="shared" si="6"/>
        <v>#DIV/0!</v>
      </c>
      <c r="I183" s="14" t="e">
        <f t="shared" si="8"/>
        <v>#DIV/0!</v>
      </c>
      <c r="J183" s="9" t="e">
        <f t="shared" si="7"/>
        <v>#DIV/0!</v>
      </c>
    </row>
    <row r="184" spans="1:10" hidden="1" x14ac:dyDescent="0.25">
      <c r="H184" s="5" t="e">
        <f t="shared" si="6"/>
        <v>#DIV/0!</v>
      </c>
      <c r="I184" s="14" t="e">
        <f t="shared" si="8"/>
        <v>#DIV/0!</v>
      </c>
      <c r="J184" s="9" t="e">
        <f t="shared" si="7"/>
        <v>#DIV/0!</v>
      </c>
    </row>
    <row r="185" spans="1:10" hidden="1" x14ac:dyDescent="0.25">
      <c r="H185" s="5" t="e">
        <f t="shared" si="6"/>
        <v>#DIV/0!</v>
      </c>
      <c r="I185" s="14" t="e">
        <f t="shared" si="8"/>
        <v>#DIV/0!</v>
      </c>
      <c r="J185" s="9" t="e">
        <f t="shared" si="7"/>
        <v>#DIV/0!</v>
      </c>
    </row>
    <row r="186" spans="1:10" hidden="1" x14ac:dyDescent="0.25">
      <c r="H186" s="5" t="e">
        <f t="shared" si="6"/>
        <v>#DIV/0!</v>
      </c>
      <c r="I186" s="14" t="e">
        <f t="shared" si="8"/>
        <v>#DIV/0!</v>
      </c>
      <c r="J186" s="9" t="e">
        <f t="shared" si="7"/>
        <v>#DIV/0!</v>
      </c>
    </row>
    <row r="187" spans="1:10" hidden="1" x14ac:dyDescent="0.25">
      <c r="H187" s="5" t="e">
        <f t="shared" si="6"/>
        <v>#DIV/0!</v>
      </c>
      <c r="I187" s="14" t="e">
        <f t="shared" si="8"/>
        <v>#DIV/0!</v>
      </c>
      <c r="J187" s="9" t="e">
        <f t="shared" si="7"/>
        <v>#DIV/0!</v>
      </c>
    </row>
    <row r="188" spans="1:10" hidden="1" x14ac:dyDescent="0.25">
      <c r="H188" s="5" t="e">
        <f t="shared" si="6"/>
        <v>#DIV/0!</v>
      </c>
      <c r="I188" s="14" t="e">
        <f t="shared" si="8"/>
        <v>#DIV/0!</v>
      </c>
      <c r="J188" s="9" t="e">
        <f t="shared" si="7"/>
        <v>#DIV/0!</v>
      </c>
    </row>
    <row r="189" spans="1:10" hidden="1" x14ac:dyDescent="0.25">
      <c r="H189" s="5" t="e">
        <f t="shared" si="6"/>
        <v>#DIV/0!</v>
      </c>
      <c r="I189" s="14" t="e">
        <f t="shared" si="8"/>
        <v>#DIV/0!</v>
      </c>
      <c r="J189" s="9" t="e">
        <f t="shared" si="7"/>
        <v>#DIV/0!</v>
      </c>
    </row>
    <row r="190" spans="1:10" hidden="1" x14ac:dyDescent="0.25">
      <c r="H190" s="5" t="e">
        <f t="shared" si="6"/>
        <v>#DIV/0!</v>
      </c>
      <c r="I190" s="14" t="e">
        <f t="shared" si="8"/>
        <v>#DIV/0!</v>
      </c>
      <c r="J190" s="9" t="e">
        <f t="shared" si="7"/>
        <v>#DIV/0!</v>
      </c>
    </row>
    <row r="191" spans="1:10" hidden="1" x14ac:dyDescent="0.25">
      <c r="H191" s="5" t="e">
        <f t="shared" si="6"/>
        <v>#DIV/0!</v>
      </c>
      <c r="I191" s="14" t="e">
        <f t="shared" si="8"/>
        <v>#DIV/0!</v>
      </c>
      <c r="J191" s="9" t="e">
        <f t="shared" si="7"/>
        <v>#DIV/0!</v>
      </c>
    </row>
    <row r="192" spans="1:10" hidden="1" x14ac:dyDescent="0.25">
      <c r="H192" s="5" t="e">
        <f t="shared" si="6"/>
        <v>#DIV/0!</v>
      </c>
      <c r="I192" s="14" t="e">
        <f t="shared" si="8"/>
        <v>#DIV/0!</v>
      </c>
      <c r="J192" s="9" t="e">
        <f t="shared" si="7"/>
        <v>#DIV/0!</v>
      </c>
    </row>
    <row r="193" spans="8:10" hidden="1" x14ac:dyDescent="0.25">
      <c r="H193" s="5" t="e">
        <f t="shared" si="6"/>
        <v>#DIV/0!</v>
      </c>
      <c r="I193" s="14" t="e">
        <f t="shared" si="8"/>
        <v>#DIV/0!</v>
      </c>
      <c r="J193" s="9" t="e">
        <f t="shared" si="7"/>
        <v>#DIV/0!</v>
      </c>
    </row>
    <row r="194" spans="8:10" hidden="1" x14ac:dyDescent="0.25">
      <c r="H194" s="5" t="e">
        <f t="shared" si="6"/>
        <v>#DIV/0!</v>
      </c>
      <c r="I194" s="14" t="e">
        <f t="shared" si="8"/>
        <v>#DIV/0!</v>
      </c>
      <c r="J194" s="9" t="e">
        <f t="shared" si="7"/>
        <v>#DIV/0!</v>
      </c>
    </row>
    <row r="195" spans="8:10" hidden="1" x14ac:dyDescent="0.25">
      <c r="H195" s="5" t="e">
        <f t="shared" si="6"/>
        <v>#DIV/0!</v>
      </c>
      <c r="I195" s="14" t="e">
        <f t="shared" si="8"/>
        <v>#DIV/0!</v>
      </c>
      <c r="J195" s="9" t="e">
        <f t="shared" si="7"/>
        <v>#DIV/0!</v>
      </c>
    </row>
    <row r="196" spans="8:10" hidden="1" x14ac:dyDescent="0.25">
      <c r="H196" s="5" t="e">
        <f t="shared" si="6"/>
        <v>#DIV/0!</v>
      </c>
      <c r="I196" s="14" t="e">
        <f t="shared" si="8"/>
        <v>#DIV/0!</v>
      </c>
      <c r="J196" s="9" t="e">
        <f t="shared" si="7"/>
        <v>#DIV/0!</v>
      </c>
    </row>
    <row r="197" spans="8:10" hidden="1" x14ac:dyDescent="0.25">
      <c r="H197" s="5" t="e">
        <f t="shared" si="6"/>
        <v>#DIV/0!</v>
      </c>
      <c r="I197" s="14" t="e">
        <f t="shared" si="8"/>
        <v>#DIV/0!</v>
      </c>
      <c r="J197" s="9" t="e">
        <f t="shared" si="7"/>
        <v>#DIV/0!</v>
      </c>
    </row>
    <row r="198" spans="8:10" hidden="1" x14ac:dyDescent="0.25">
      <c r="H198" s="5" t="e">
        <f t="shared" si="6"/>
        <v>#DIV/0!</v>
      </c>
      <c r="I198" s="14" t="e">
        <f t="shared" si="8"/>
        <v>#DIV/0!</v>
      </c>
      <c r="J198" s="9" t="e">
        <f t="shared" si="7"/>
        <v>#DIV/0!</v>
      </c>
    </row>
    <row r="199" spans="8:10" hidden="1" x14ac:dyDescent="0.25">
      <c r="H199" s="5" t="e">
        <f t="shared" si="6"/>
        <v>#DIV/0!</v>
      </c>
      <c r="I199" s="14" t="e">
        <f t="shared" si="8"/>
        <v>#DIV/0!</v>
      </c>
      <c r="J199" s="9" t="e">
        <f t="shared" si="7"/>
        <v>#DIV/0!</v>
      </c>
    </row>
    <row r="200" spans="8:10" hidden="1" x14ac:dyDescent="0.25">
      <c r="H200" s="5" t="e">
        <f t="shared" si="6"/>
        <v>#DIV/0!</v>
      </c>
      <c r="I200" s="14" t="e">
        <f t="shared" si="8"/>
        <v>#DIV/0!</v>
      </c>
      <c r="J200" s="9" t="e">
        <f t="shared" si="7"/>
        <v>#DIV/0!</v>
      </c>
    </row>
    <row r="201" spans="8:10" hidden="1" x14ac:dyDescent="0.25">
      <c r="H201" s="5" t="e">
        <f t="shared" si="6"/>
        <v>#DIV/0!</v>
      </c>
      <c r="I201" s="14" t="e">
        <f t="shared" si="8"/>
        <v>#DIV/0!</v>
      </c>
      <c r="J201" s="9" t="e">
        <f t="shared" si="7"/>
        <v>#DIV/0!</v>
      </c>
    </row>
    <row r="202" spans="8:10" hidden="1" x14ac:dyDescent="0.25">
      <c r="H202" s="5" t="e">
        <f t="shared" ref="H202:H224" si="9">E202/B202</f>
        <v>#DIV/0!</v>
      </c>
      <c r="I202" s="14" t="e">
        <f t="shared" si="8"/>
        <v>#DIV/0!</v>
      </c>
      <c r="J202" s="9" t="e">
        <f t="shared" ref="J202:J224" si="10">E202/D202</f>
        <v>#DIV/0!</v>
      </c>
    </row>
    <row r="203" spans="8:10" hidden="1" x14ac:dyDescent="0.25">
      <c r="H203" s="5" t="e">
        <f t="shared" si="9"/>
        <v>#DIV/0!</v>
      </c>
      <c r="I203" s="14" t="e">
        <f t="shared" ref="I203:I224" si="11">E203/C203</f>
        <v>#DIV/0!</v>
      </c>
      <c r="J203" s="9" t="e">
        <f t="shared" si="10"/>
        <v>#DIV/0!</v>
      </c>
    </row>
    <row r="204" spans="8:10" hidden="1" x14ac:dyDescent="0.25">
      <c r="H204" s="5" t="e">
        <f t="shared" si="9"/>
        <v>#DIV/0!</v>
      </c>
      <c r="I204" s="14" t="e">
        <f t="shared" si="11"/>
        <v>#DIV/0!</v>
      </c>
      <c r="J204" s="9" t="e">
        <f t="shared" si="10"/>
        <v>#DIV/0!</v>
      </c>
    </row>
    <row r="205" spans="8:10" hidden="1" x14ac:dyDescent="0.25">
      <c r="H205" s="5" t="e">
        <f t="shared" si="9"/>
        <v>#DIV/0!</v>
      </c>
      <c r="I205" s="14" t="e">
        <f t="shared" si="11"/>
        <v>#DIV/0!</v>
      </c>
      <c r="J205" s="9" t="e">
        <f t="shared" si="10"/>
        <v>#DIV/0!</v>
      </c>
    </row>
    <row r="206" spans="8:10" hidden="1" x14ac:dyDescent="0.25">
      <c r="H206" s="5" t="e">
        <f t="shared" si="9"/>
        <v>#DIV/0!</v>
      </c>
      <c r="I206" s="14" t="e">
        <f t="shared" si="11"/>
        <v>#DIV/0!</v>
      </c>
      <c r="J206" s="9" t="e">
        <f t="shared" si="10"/>
        <v>#DIV/0!</v>
      </c>
    </row>
    <row r="207" spans="8:10" hidden="1" x14ac:dyDescent="0.25">
      <c r="H207" s="5" t="e">
        <f t="shared" si="9"/>
        <v>#DIV/0!</v>
      </c>
      <c r="I207" s="14" t="e">
        <f t="shared" si="11"/>
        <v>#DIV/0!</v>
      </c>
      <c r="J207" s="9" t="e">
        <f t="shared" si="10"/>
        <v>#DIV/0!</v>
      </c>
    </row>
    <row r="208" spans="8:10" hidden="1" x14ac:dyDescent="0.25">
      <c r="H208" s="5" t="e">
        <f t="shared" si="9"/>
        <v>#DIV/0!</v>
      </c>
      <c r="I208" s="14" t="e">
        <f t="shared" si="11"/>
        <v>#DIV/0!</v>
      </c>
      <c r="J208" s="9" t="e">
        <f t="shared" si="10"/>
        <v>#DIV/0!</v>
      </c>
    </row>
    <row r="209" spans="8:10" hidden="1" x14ac:dyDescent="0.25">
      <c r="H209" s="5" t="e">
        <f t="shared" si="9"/>
        <v>#DIV/0!</v>
      </c>
      <c r="I209" s="14" t="e">
        <f t="shared" si="11"/>
        <v>#DIV/0!</v>
      </c>
      <c r="J209" s="9" t="e">
        <f t="shared" si="10"/>
        <v>#DIV/0!</v>
      </c>
    </row>
    <row r="210" spans="8:10" hidden="1" x14ac:dyDescent="0.25">
      <c r="H210" s="5" t="e">
        <f t="shared" si="9"/>
        <v>#DIV/0!</v>
      </c>
      <c r="I210" s="14" t="e">
        <f t="shared" si="11"/>
        <v>#DIV/0!</v>
      </c>
      <c r="J210" s="9" t="e">
        <f t="shared" si="10"/>
        <v>#DIV/0!</v>
      </c>
    </row>
    <row r="211" spans="8:10" hidden="1" x14ac:dyDescent="0.25">
      <c r="H211" s="5" t="e">
        <f t="shared" si="9"/>
        <v>#DIV/0!</v>
      </c>
      <c r="I211" s="14" t="e">
        <f t="shared" si="11"/>
        <v>#DIV/0!</v>
      </c>
      <c r="J211" s="9" t="e">
        <f t="shared" si="10"/>
        <v>#DIV/0!</v>
      </c>
    </row>
    <row r="212" spans="8:10" hidden="1" x14ac:dyDescent="0.25">
      <c r="H212" s="5" t="e">
        <f t="shared" si="9"/>
        <v>#DIV/0!</v>
      </c>
      <c r="I212" s="14" t="e">
        <f t="shared" si="11"/>
        <v>#DIV/0!</v>
      </c>
      <c r="J212" s="9" t="e">
        <f t="shared" si="10"/>
        <v>#DIV/0!</v>
      </c>
    </row>
    <row r="213" spans="8:10" hidden="1" x14ac:dyDescent="0.25">
      <c r="H213" s="5" t="e">
        <f t="shared" si="9"/>
        <v>#DIV/0!</v>
      </c>
      <c r="I213" s="14" t="e">
        <f t="shared" si="11"/>
        <v>#DIV/0!</v>
      </c>
      <c r="J213" s="9" t="e">
        <f t="shared" si="10"/>
        <v>#DIV/0!</v>
      </c>
    </row>
    <row r="214" spans="8:10" hidden="1" x14ac:dyDescent="0.25">
      <c r="H214" s="5" t="e">
        <f t="shared" si="9"/>
        <v>#DIV/0!</v>
      </c>
      <c r="I214" s="14" t="e">
        <f t="shared" si="11"/>
        <v>#DIV/0!</v>
      </c>
      <c r="J214" s="9" t="e">
        <f t="shared" si="10"/>
        <v>#DIV/0!</v>
      </c>
    </row>
    <row r="215" spans="8:10" hidden="1" x14ac:dyDescent="0.25">
      <c r="H215" s="5" t="e">
        <f t="shared" si="9"/>
        <v>#DIV/0!</v>
      </c>
      <c r="I215" s="14" t="e">
        <f t="shared" si="11"/>
        <v>#DIV/0!</v>
      </c>
      <c r="J215" s="9" t="e">
        <f t="shared" si="10"/>
        <v>#DIV/0!</v>
      </c>
    </row>
    <row r="216" spans="8:10" hidden="1" x14ac:dyDescent="0.25">
      <c r="H216" s="5" t="e">
        <f t="shared" si="9"/>
        <v>#DIV/0!</v>
      </c>
      <c r="I216" s="14" t="e">
        <f t="shared" si="11"/>
        <v>#DIV/0!</v>
      </c>
      <c r="J216" s="9" t="e">
        <f t="shared" si="10"/>
        <v>#DIV/0!</v>
      </c>
    </row>
    <row r="217" spans="8:10" hidden="1" x14ac:dyDescent="0.25">
      <c r="H217" s="5" t="e">
        <f t="shared" si="9"/>
        <v>#DIV/0!</v>
      </c>
      <c r="I217" s="14" t="e">
        <f t="shared" si="11"/>
        <v>#DIV/0!</v>
      </c>
      <c r="J217" s="9" t="e">
        <f t="shared" si="10"/>
        <v>#DIV/0!</v>
      </c>
    </row>
    <row r="218" spans="8:10" hidden="1" x14ac:dyDescent="0.25">
      <c r="H218" s="5" t="e">
        <f t="shared" si="9"/>
        <v>#DIV/0!</v>
      </c>
      <c r="I218" s="14" t="e">
        <f t="shared" si="11"/>
        <v>#DIV/0!</v>
      </c>
      <c r="J218" s="9" t="e">
        <f t="shared" si="10"/>
        <v>#DIV/0!</v>
      </c>
    </row>
    <row r="219" spans="8:10" hidden="1" x14ac:dyDescent="0.25">
      <c r="H219" s="5" t="e">
        <f t="shared" si="9"/>
        <v>#DIV/0!</v>
      </c>
      <c r="I219" s="14" t="e">
        <f t="shared" si="11"/>
        <v>#DIV/0!</v>
      </c>
      <c r="J219" s="9" t="e">
        <f t="shared" si="10"/>
        <v>#DIV/0!</v>
      </c>
    </row>
    <row r="220" spans="8:10" hidden="1" x14ac:dyDescent="0.25">
      <c r="H220" s="5" t="e">
        <f t="shared" si="9"/>
        <v>#DIV/0!</v>
      </c>
      <c r="I220" s="14" t="e">
        <f t="shared" si="11"/>
        <v>#DIV/0!</v>
      </c>
      <c r="J220" s="9" t="e">
        <f t="shared" si="10"/>
        <v>#DIV/0!</v>
      </c>
    </row>
    <row r="221" spans="8:10" hidden="1" x14ac:dyDescent="0.25">
      <c r="H221" s="5" t="e">
        <f t="shared" si="9"/>
        <v>#DIV/0!</v>
      </c>
      <c r="I221" s="14" t="e">
        <f t="shared" si="11"/>
        <v>#DIV/0!</v>
      </c>
      <c r="J221" s="9" t="e">
        <f t="shared" si="10"/>
        <v>#DIV/0!</v>
      </c>
    </row>
    <row r="222" spans="8:10" hidden="1" x14ac:dyDescent="0.25">
      <c r="H222" s="5" t="e">
        <f t="shared" si="9"/>
        <v>#DIV/0!</v>
      </c>
      <c r="I222" s="14" t="e">
        <f t="shared" si="11"/>
        <v>#DIV/0!</v>
      </c>
      <c r="J222" s="9" t="e">
        <f t="shared" si="10"/>
        <v>#DIV/0!</v>
      </c>
    </row>
    <row r="223" spans="8:10" hidden="1" x14ac:dyDescent="0.25">
      <c r="H223" s="5" t="e">
        <f t="shared" si="9"/>
        <v>#DIV/0!</v>
      </c>
      <c r="I223" s="14" t="e">
        <f t="shared" si="11"/>
        <v>#DIV/0!</v>
      </c>
      <c r="J223" s="9" t="e">
        <f t="shared" si="10"/>
        <v>#DIV/0!</v>
      </c>
    </row>
    <row r="224" spans="8:10" hidden="1" x14ac:dyDescent="0.25">
      <c r="H224" s="5" t="e">
        <f t="shared" si="9"/>
        <v>#DIV/0!</v>
      </c>
      <c r="I224" s="14" t="e">
        <f t="shared" si="11"/>
        <v>#DIV/0!</v>
      </c>
      <c r="J224" s="9" t="e">
        <f t="shared" si="10"/>
        <v>#DIV/0!</v>
      </c>
    </row>
  </sheetData>
  <autoFilter ref="A8:L224" xr:uid="{5AEE6491-678D-41BB-B896-B079D483F537}">
    <filterColumn colId="0">
      <filters>
        <filter val="H-BML-B324-10"/>
        <filter val="H-BML-B424-10"/>
        <filter val="H-C4-3"/>
        <filter val="H-C4-4"/>
        <filter val="H-CR-436-36"/>
        <filter val="H-M-2 MAQ"/>
        <filter val="H-M-4"/>
        <filter val="H-M-5"/>
        <filter val="H-MB-306T"/>
        <filter val="H-ML-5"/>
        <filter val="H-ML-7"/>
        <filter val="H-ML-8"/>
        <filter val="H-ML-9"/>
      </filters>
    </filterColumn>
    <filterColumn colId="1" showButton="0"/>
    <filterColumn colId="2" showButton="0"/>
    <filterColumn colId="7" showButton="0"/>
    <filterColumn colId="8" showButton="0"/>
  </autoFilter>
  <mergeCells count="8">
    <mergeCell ref="A8:A9"/>
    <mergeCell ref="B8:D8"/>
    <mergeCell ref="H8:J8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9925-EDF1-4BED-8889-D992B23CE84F}">
  <sheetPr codeName="Hoja9" filterMode="1"/>
  <dimension ref="A1:N224"/>
  <sheetViews>
    <sheetView zoomScale="130" zoomScaleNormal="130" workbookViewId="0">
      <selection activeCell="E230" sqref="E230"/>
    </sheetView>
  </sheetViews>
  <sheetFormatPr baseColWidth="10" defaultColWidth="11.42578125" defaultRowHeight="18.75" x14ac:dyDescent="0.25"/>
  <cols>
    <col min="1" max="1" width="22.85546875" style="21" customWidth="1"/>
    <col min="2" max="2" width="21" style="7" customWidth="1"/>
    <col min="3" max="3" width="14.140625" style="24" customWidth="1"/>
    <col min="4" max="4" width="13.5703125" style="12" customWidth="1"/>
    <col min="5" max="5" width="20.42578125" style="22" customWidth="1"/>
    <col min="6" max="6" width="15.7109375" customWidth="1"/>
    <col min="8" max="8" width="14.28515625" style="5" customWidth="1"/>
    <col min="9" max="9" width="15.28515625" style="14" customWidth="1"/>
    <col min="10" max="10" width="14.85546875" style="9" customWidth="1"/>
    <col min="13" max="13" width="13" customWidth="1"/>
    <col min="14" max="14" width="9.5703125" bestFit="1" customWidth="1"/>
    <col min="15" max="15" width="13.7109375" bestFit="1" customWidth="1"/>
    <col min="16" max="16" width="20.42578125" bestFit="1" customWidth="1"/>
    <col min="17" max="17" width="20.5703125" bestFit="1" customWidth="1"/>
    <col min="18" max="18" width="23.42578125" customWidth="1"/>
  </cols>
  <sheetData>
    <row r="1" spans="1:14" ht="15" x14ac:dyDescent="0.25">
      <c r="B1"/>
      <c r="C1" s="191" t="s">
        <v>1</v>
      </c>
      <c r="D1" s="191" t="s">
        <v>213</v>
      </c>
      <c r="E1" s="191" t="s">
        <v>3</v>
      </c>
      <c r="F1" s="195" t="s">
        <v>4</v>
      </c>
      <c r="G1" s="195" t="s">
        <v>5</v>
      </c>
      <c r="H1"/>
      <c r="I1"/>
      <c r="J1"/>
    </row>
    <row r="2" spans="1:14" x14ac:dyDescent="0.25">
      <c r="B2" s="17"/>
      <c r="C2" s="191"/>
      <c r="D2" s="191"/>
      <c r="E2" s="191"/>
      <c r="F2" s="195"/>
      <c r="G2" s="195"/>
      <c r="H2"/>
      <c r="I2"/>
      <c r="J2"/>
      <c r="L2" s="21" t="s">
        <v>219</v>
      </c>
      <c r="M2" s="21" t="s">
        <v>220</v>
      </c>
      <c r="N2" t="s">
        <v>221</v>
      </c>
    </row>
    <row r="3" spans="1:14" ht="21" x14ac:dyDescent="0.35">
      <c r="B3" s="34">
        <f>SUBTOTAL(9,J24,I59:I60,J77,I90:I93,H95,J108:J136,I149)</f>
        <v>107.96460176991151</v>
      </c>
      <c r="C3" s="27">
        <v>1</v>
      </c>
      <c r="D3" s="1" t="s">
        <v>195</v>
      </c>
      <c r="E3" s="1" t="s">
        <v>7</v>
      </c>
      <c r="F3" s="26">
        <v>5</v>
      </c>
      <c r="G3" s="29">
        <f>D3*E3*F3</f>
        <v>595</v>
      </c>
      <c r="H3"/>
      <c r="I3"/>
      <c r="J3"/>
      <c r="L3" s="21">
        <v>551.5</v>
      </c>
      <c r="M3" s="21">
        <v>363.5</v>
      </c>
      <c r="N3">
        <v>909</v>
      </c>
    </row>
    <row r="4" spans="1:14" ht="21" x14ac:dyDescent="0.35">
      <c r="B4"/>
      <c r="C4" s="27">
        <v>2</v>
      </c>
      <c r="D4" s="27">
        <v>11</v>
      </c>
      <c r="E4" s="27">
        <v>7.5</v>
      </c>
      <c r="F4" s="28">
        <v>5</v>
      </c>
      <c r="G4" s="29">
        <f>D4*E4*F4</f>
        <v>412.5</v>
      </c>
      <c r="H4"/>
      <c r="I4"/>
      <c r="J4"/>
    </row>
    <row r="5" spans="1:14" ht="21" x14ac:dyDescent="0.35">
      <c r="B5" s="33">
        <f>B3-G5</f>
        <v>-899.5353982300885</v>
      </c>
      <c r="C5" s="2"/>
      <c r="D5" s="3"/>
      <c r="E5" s="3"/>
      <c r="F5" s="4"/>
      <c r="G5" s="30">
        <f>SUM(G3:G4)</f>
        <v>1007.5</v>
      </c>
      <c r="H5"/>
      <c r="I5"/>
      <c r="J5"/>
    </row>
    <row r="6" spans="1:14" ht="15" x14ac:dyDescent="0.25">
      <c r="B6"/>
      <c r="C6"/>
      <c r="D6"/>
      <c r="E6"/>
      <c r="H6"/>
      <c r="I6"/>
      <c r="J6"/>
    </row>
    <row r="7" spans="1:14" x14ac:dyDescent="0.25">
      <c r="B7" s="32">
        <v>1</v>
      </c>
      <c r="C7" s="32">
        <v>2</v>
      </c>
      <c r="D7" s="32">
        <v>3</v>
      </c>
      <c r="H7"/>
      <c r="I7"/>
      <c r="J7"/>
    </row>
    <row r="8" spans="1:14" ht="21" x14ac:dyDescent="0.35">
      <c r="A8" s="196" t="s">
        <v>10</v>
      </c>
      <c r="B8" s="197" t="s">
        <v>11</v>
      </c>
      <c r="C8" s="197"/>
      <c r="D8" s="197"/>
      <c r="H8" s="198" t="s">
        <v>217</v>
      </c>
      <c r="I8" s="198"/>
      <c r="J8" s="198"/>
    </row>
    <row r="9" spans="1:14" s="17" customFormat="1" ht="30" hidden="1" customHeight="1" x14ac:dyDescent="0.25">
      <c r="A9" s="196"/>
      <c r="B9" s="18" t="s">
        <v>14</v>
      </c>
      <c r="C9" s="19" t="s">
        <v>15</v>
      </c>
      <c r="D9" s="20" t="s">
        <v>16</v>
      </c>
      <c r="E9" s="22" t="s">
        <v>12</v>
      </c>
      <c r="H9" s="18" t="s">
        <v>14</v>
      </c>
      <c r="I9" s="19" t="s">
        <v>15</v>
      </c>
      <c r="J9" s="20" t="s">
        <v>16</v>
      </c>
    </row>
    <row r="10" spans="1:14" hidden="1" x14ac:dyDescent="0.25">
      <c r="A10" s="25" t="s">
        <v>17</v>
      </c>
      <c r="B10" s="6" t="s">
        <v>18</v>
      </c>
      <c r="C10" s="15">
        <v>230</v>
      </c>
      <c r="D10" s="10" t="s">
        <v>18</v>
      </c>
      <c r="H10" s="5" t="e">
        <f t="shared" ref="H10:H73" si="0">E10/B10</f>
        <v>#VALUE!</v>
      </c>
      <c r="I10" s="14">
        <f>E10/C10</f>
        <v>0</v>
      </c>
      <c r="J10" s="9" t="e">
        <f t="shared" ref="J10:J73" si="1">E10/D10</f>
        <v>#VALUE!</v>
      </c>
    </row>
    <row r="11" spans="1:14" hidden="1" x14ac:dyDescent="0.25">
      <c r="A11" s="25" t="s">
        <v>19</v>
      </c>
      <c r="B11" s="6" t="s">
        <v>18</v>
      </c>
      <c r="C11" s="15">
        <v>136</v>
      </c>
      <c r="D11" s="10" t="s">
        <v>18</v>
      </c>
      <c r="H11" s="5" t="e">
        <f t="shared" si="0"/>
        <v>#VALUE!</v>
      </c>
      <c r="I11" s="14">
        <f t="shared" ref="I11:I74" si="2">E11/C11</f>
        <v>0</v>
      </c>
      <c r="J11" s="9" t="e">
        <f t="shared" si="1"/>
        <v>#VALUE!</v>
      </c>
    </row>
    <row r="12" spans="1:14" hidden="1" x14ac:dyDescent="0.25">
      <c r="A12" s="25" t="s">
        <v>20</v>
      </c>
      <c r="B12" s="6"/>
      <c r="C12" s="15">
        <v>184</v>
      </c>
      <c r="D12" s="10"/>
      <c r="H12" s="5" t="e">
        <f t="shared" si="0"/>
        <v>#DIV/0!</v>
      </c>
      <c r="I12" s="14">
        <f t="shared" si="2"/>
        <v>0</v>
      </c>
      <c r="J12" s="9" t="e">
        <f t="shared" si="1"/>
        <v>#DIV/0!</v>
      </c>
    </row>
    <row r="13" spans="1:14" hidden="1" x14ac:dyDescent="0.25">
      <c r="A13" s="25" t="s">
        <v>21</v>
      </c>
      <c r="B13" s="6" t="s">
        <v>18</v>
      </c>
      <c r="C13" s="15">
        <v>144</v>
      </c>
      <c r="D13" s="10" t="s">
        <v>18</v>
      </c>
      <c r="H13" s="5" t="e">
        <f t="shared" si="0"/>
        <v>#VALUE!</v>
      </c>
      <c r="I13" s="14">
        <f t="shared" si="2"/>
        <v>0</v>
      </c>
      <c r="J13" s="9" t="e">
        <f t="shared" si="1"/>
        <v>#VALUE!</v>
      </c>
    </row>
    <row r="14" spans="1:14" hidden="1" x14ac:dyDescent="0.25">
      <c r="A14" s="25" t="s">
        <v>22</v>
      </c>
      <c r="B14" s="6">
        <v>112</v>
      </c>
      <c r="C14" s="15">
        <v>115</v>
      </c>
      <c r="D14" s="11"/>
      <c r="H14" s="5">
        <f t="shared" si="0"/>
        <v>0</v>
      </c>
      <c r="I14" s="14">
        <f t="shared" si="2"/>
        <v>0</v>
      </c>
      <c r="J14" s="9" t="e">
        <f t="shared" si="1"/>
        <v>#DIV/0!</v>
      </c>
    </row>
    <row r="15" spans="1:14" hidden="1" x14ac:dyDescent="0.25">
      <c r="A15" s="25" t="s">
        <v>23</v>
      </c>
      <c r="B15" s="6">
        <v>144</v>
      </c>
      <c r="C15" s="15">
        <v>144</v>
      </c>
      <c r="D15" s="10" t="s">
        <v>24</v>
      </c>
      <c r="H15" s="5">
        <f t="shared" si="0"/>
        <v>0</v>
      </c>
      <c r="I15" s="14">
        <f t="shared" si="2"/>
        <v>0</v>
      </c>
      <c r="J15" s="9" t="e">
        <f t="shared" si="1"/>
        <v>#VALUE!</v>
      </c>
    </row>
    <row r="16" spans="1:14" hidden="1" x14ac:dyDescent="0.25">
      <c r="A16" s="25" t="s">
        <v>25</v>
      </c>
      <c r="B16" s="7" t="s">
        <v>26</v>
      </c>
      <c r="C16" s="15" t="s">
        <v>26</v>
      </c>
      <c r="D16" s="10" t="s">
        <v>26</v>
      </c>
      <c r="H16" s="5" t="e">
        <f t="shared" si="0"/>
        <v>#VALUE!</v>
      </c>
      <c r="I16" s="14" t="e">
        <f t="shared" si="2"/>
        <v>#VALUE!</v>
      </c>
      <c r="J16" s="9" t="e">
        <f t="shared" si="1"/>
        <v>#VALUE!</v>
      </c>
    </row>
    <row r="17" spans="1:10" hidden="1" x14ac:dyDescent="0.25">
      <c r="A17" s="25" t="s">
        <v>27</v>
      </c>
      <c r="B17" s="6"/>
      <c r="C17" s="15" t="s">
        <v>24</v>
      </c>
      <c r="D17" s="12">
        <v>117</v>
      </c>
      <c r="H17" s="5" t="e">
        <f t="shared" si="0"/>
        <v>#DIV/0!</v>
      </c>
      <c r="I17" s="14" t="e">
        <f t="shared" si="2"/>
        <v>#VALUE!</v>
      </c>
      <c r="J17" s="9">
        <f t="shared" si="1"/>
        <v>0</v>
      </c>
    </row>
    <row r="18" spans="1:10" hidden="1" x14ac:dyDescent="0.25">
      <c r="A18" s="25" t="s">
        <v>28</v>
      </c>
      <c r="B18" s="6" t="s">
        <v>24</v>
      </c>
      <c r="C18" s="15" t="s">
        <v>24</v>
      </c>
      <c r="D18" s="10">
        <v>121</v>
      </c>
      <c r="H18" s="5" t="e">
        <f t="shared" si="0"/>
        <v>#VALUE!</v>
      </c>
      <c r="I18" s="14" t="e">
        <f t="shared" si="2"/>
        <v>#VALUE!</v>
      </c>
      <c r="J18" s="9">
        <f t="shared" si="1"/>
        <v>0</v>
      </c>
    </row>
    <row r="19" spans="1:10" hidden="1" x14ac:dyDescent="0.25">
      <c r="A19" s="25" t="s">
        <v>29</v>
      </c>
      <c r="B19" s="6" t="s">
        <v>24</v>
      </c>
      <c r="C19" s="15" t="s">
        <v>24</v>
      </c>
      <c r="D19" s="10">
        <v>116</v>
      </c>
      <c r="H19" s="5" t="e">
        <f t="shared" si="0"/>
        <v>#VALUE!</v>
      </c>
      <c r="I19" s="14" t="e">
        <f t="shared" si="2"/>
        <v>#VALUE!</v>
      </c>
      <c r="J19" s="9">
        <f t="shared" si="1"/>
        <v>0</v>
      </c>
    </row>
    <row r="20" spans="1:10" hidden="1" x14ac:dyDescent="0.25">
      <c r="A20" s="25" t="s">
        <v>30</v>
      </c>
      <c r="B20" s="6" t="s">
        <v>24</v>
      </c>
      <c r="C20" s="15" t="s">
        <v>24</v>
      </c>
      <c r="D20" s="10">
        <v>113</v>
      </c>
      <c r="H20" s="5" t="e">
        <f t="shared" si="0"/>
        <v>#VALUE!</v>
      </c>
      <c r="I20" s="14" t="e">
        <f t="shared" si="2"/>
        <v>#VALUE!</v>
      </c>
      <c r="J20" s="9">
        <f t="shared" si="1"/>
        <v>0</v>
      </c>
    </row>
    <row r="21" spans="1:10" hidden="1" x14ac:dyDescent="0.25">
      <c r="A21" s="25" t="s">
        <v>31</v>
      </c>
      <c r="B21" s="6" t="s">
        <v>24</v>
      </c>
      <c r="C21" s="15" t="s">
        <v>24</v>
      </c>
      <c r="D21" s="10">
        <v>124</v>
      </c>
      <c r="H21" s="5" t="e">
        <f t="shared" si="0"/>
        <v>#VALUE!</v>
      </c>
      <c r="I21" s="14" t="e">
        <f t="shared" si="2"/>
        <v>#VALUE!</v>
      </c>
      <c r="J21" s="9">
        <f t="shared" si="1"/>
        <v>0</v>
      </c>
    </row>
    <row r="22" spans="1:10" hidden="1" x14ac:dyDescent="0.25">
      <c r="A22" s="25" t="s">
        <v>32</v>
      </c>
      <c r="B22" s="6" t="s">
        <v>24</v>
      </c>
      <c r="C22" s="15" t="s">
        <v>24</v>
      </c>
      <c r="D22" s="10">
        <v>123</v>
      </c>
      <c r="H22" s="5" t="e">
        <f t="shared" si="0"/>
        <v>#VALUE!</v>
      </c>
      <c r="I22" s="14" t="e">
        <f t="shared" si="2"/>
        <v>#VALUE!</v>
      </c>
      <c r="J22" s="9">
        <f t="shared" si="1"/>
        <v>0</v>
      </c>
    </row>
    <row r="23" spans="1:10" hidden="1" x14ac:dyDescent="0.25">
      <c r="A23" s="25" t="s">
        <v>33</v>
      </c>
      <c r="B23" s="6" t="s">
        <v>24</v>
      </c>
      <c r="C23" s="15" t="s">
        <v>24</v>
      </c>
      <c r="D23" s="10">
        <v>127</v>
      </c>
      <c r="H23" s="5" t="e">
        <f t="shared" si="0"/>
        <v>#VALUE!</v>
      </c>
      <c r="I23" s="14" t="e">
        <f t="shared" si="2"/>
        <v>#VALUE!</v>
      </c>
      <c r="J23" s="9">
        <f t="shared" si="1"/>
        <v>0</v>
      </c>
    </row>
    <row r="24" spans="1:10" x14ac:dyDescent="0.25">
      <c r="A24" s="25" t="s">
        <v>34</v>
      </c>
      <c r="B24" s="6"/>
      <c r="C24" s="15"/>
      <c r="D24" s="10">
        <v>113</v>
      </c>
      <c r="E24" s="22">
        <v>12200</v>
      </c>
      <c r="F24">
        <v>41111</v>
      </c>
      <c r="G24">
        <v>2</v>
      </c>
      <c r="H24" s="5" t="e">
        <f t="shared" si="0"/>
        <v>#DIV/0!</v>
      </c>
      <c r="I24" s="14" t="e">
        <f t="shared" si="2"/>
        <v>#DIV/0!</v>
      </c>
      <c r="J24" s="9">
        <f t="shared" si="1"/>
        <v>107.96460176991151</v>
      </c>
    </row>
    <row r="25" spans="1:10" hidden="1" x14ac:dyDescent="0.25">
      <c r="A25" s="25" t="s">
        <v>35</v>
      </c>
      <c r="B25" s="6" t="s">
        <v>24</v>
      </c>
      <c r="C25" s="15" t="s">
        <v>24</v>
      </c>
      <c r="D25" s="10">
        <v>93</v>
      </c>
      <c r="H25" s="5" t="e">
        <f t="shared" si="0"/>
        <v>#VALUE!</v>
      </c>
      <c r="I25" s="14" t="e">
        <f t="shared" si="2"/>
        <v>#VALUE!</v>
      </c>
      <c r="J25" s="9">
        <f t="shared" si="1"/>
        <v>0</v>
      </c>
    </row>
    <row r="26" spans="1:10" hidden="1" x14ac:dyDescent="0.25">
      <c r="A26" s="25" t="s">
        <v>36</v>
      </c>
      <c r="B26" s="6" t="s">
        <v>24</v>
      </c>
      <c r="C26" s="15" t="s">
        <v>26</v>
      </c>
      <c r="D26" s="10" t="s">
        <v>26</v>
      </c>
      <c r="H26" s="5" t="e">
        <f t="shared" si="0"/>
        <v>#VALUE!</v>
      </c>
      <c r="I26" s="14" t="e">
        <f t="shared" si="2"/>
        <v>#VALUE!</v>
      </c>
      <c r="J26" s="9" t="e">
        <f t="shared" si="1"/>
        <v>#VALUE!</v>
      </c>
    </row>
    <row r="27" spans="1:10" hidden="1" x14ac:dyDescent="0.25">
      <c r="A27" s="25" t="s">
        <v>37</v>
      </c>
      <c r="B27" s="6" t="s">
        <v>24</v>
      </c>
      <c r="C27" s="15">
        <v>272</v>
      </c>
      <c r="D27" s="10" t="s">
        <v>26</v>
      </c>
      <c r="H27" s="5" t="e">
        <f t="shared" si="0"/>
        <v>#VALUE!</v>
      </c>
      <c r="I27" s="14">
        <f t="shared" si="2"/>
        <v>0</v>
      </c>
      <c r="J27" s="9" t="e">
        <f t="shared" si="1"/>
        <v>#VALUE!</v>
      </c>
    </row>
    <row r="28" spans="1:10" hidden="1" x14ac:dyDescent="0.25">
      <c r="A28" s="25" t="s">
        <v>38</v>
      </c>
      <c r="B28" s="6">
        <v>215</v>
      </c>
      <c r="C28" s="15">
        <v>215</v>
      </c>
      <c r="D28" s="10">
        <v>189</v>
      </c>
      <c r="E28" s="23"/>
      <c r="H28" s="5">
        <f t="shared" si="0"/>
        <v>0</v>
      </c>
      <c r="I28" s="14">
        <f t="shared" si="2"/>
        <v>0</v>
      </c>
      <c r="J28" s="9">
        <f t="shared" si="1"/>
        <v>0</v>
      </c>
    </row>
    <row r="29" spans="1:10" hidden="1" x14ac:dyDescent="0.25">
      <c r="A29" s="25" t="s">
        <v>39</v>
      </c>
      <c r="B29" s="6" t="s">
        <v>24</v>
      </c>
      <c r="C29" s="15">
        <v>324</v>
      </c>
      <c r="D29" s="10" t="s">
        <v>24</v>
      </c>
      <c r="H29" s="5" t="e">
        <f t="shared" si="0"/>
        <v>#VALUE!</v>
      </c>
      <c r="I29" s="14">
        <f t="shared" si="2"/>
        <v>0</v>
      </c>
      <c r="J29" s="9" t="e">
        <f t="shared" si="1"/>
        <v>#VALUE!</v>
      </c>
    </row>
    <row r="30" spans="1:10" hidden="1" x14ac:dyDescent="0.25">
      <c r="A30" s="25" t="s">
        <v>40</v>
      </c>
      <c r="B30" s="6">
        <v>307</v>
      </c>
      <c r="C30" s="15">
        <v>269</v>
      </c>
      <c r="D30" s="10" t="s">
        <v>24</v>
      </c>
      <c r="H30" s="5">
        <f t="shared" si="0"/>
        <v>0</v>
      </c>
      <c r="I30" s="14">
        <f t="shared" si="2"/>
        <v>0</v>
      </c>
      <c r="J30" s="9" t="e">
        <f t="shared" si="1"/>
        <v>#VALUE!</v>
      </c>
    </row>
    <row r="31" spans="1:10" hidden="1" x14ac:dyDescent="0.25">
      <c r="A31" s="25" t="s">
        <v>41</v>
      </c>
      <c r="B31" s="6">
        <v>226</v>
      </c>
      <c r="C31" s="15">
        <v>214</v>
      </c>
      <c r="D31" s="10">
        <v>173</v>
      </c>
      <c r="H31" s="5">
        <f t="shared" si="0"/>
        <v>0</v>
      </c>
      <c r="I31" s="14">
        <f t="shared" si="2"/>
        <v>0</v>
      </c>
      <c r="J31" s="9">
        <f t="shared" si="1"/>
        <v>0</v>
      </c>
    </row>
    <row r="32" spans="1:10" hidden="1" x14ac:dyDescent="0.25">
      <c r="A32" s="25" t="s">
        <v>42</v>
      </c>
      <c r="B32" s="6">
        <v>295</v>
      </c>
      <c r="C32" s="15">
        <v>329</v>
      </c>
      <c r="D32" s="10" t="s">
        <v>24</v>
      </c>
      <c r="E32" s="31"/>
      <c r="H32" s="5">
        <f t="shared" si="0"/>
        <v>0</v>
      </c>
      <c r="I32" s="14">
        <f t="shared" si="2"/>
        <v>0</v>
      </c>
      <c r="J32" s="9" t="e">
        <f t="shared" si="1"/>
        <v>#VALUE!</v>
      </c>
    </row>
    <row r="33" spans="1:10" hidden="1" x14ac:dyDescent="0.25">
      <c r="A33" s="25" t="s">
        <v>43</v>
      </c>
      <c r="B33" s="6">
        <v>396</v>
      </c>
      <c r="C33" s="15">
        <v>328</v>
      </c>
      <c r="D33" s="10" t="s">
        <v>24</v>
      </c>
      <c r="H33" s="5">
        <f t="shared" si="0"/>
        <v>0</v>
      </c>
      <c r="I33" s="14">
        <f t="shared" si="2"/>
        <v>0</v>
      </c>
      <c r="J33" s="9" t="e">
        <f t="shared" si="1"/>
        <v>#VALUE!</v>
      </c>
    </row>
    <row r="34" spans="1:10" hidden="1" x14ac:dyDescent="0.25">
      <c r="A34" s="25" t="s">
        <v>44</v>
      </c>
      <c r="B34" s="6" t="s">
        <v>24</v>
      </c>
      <c r="C34" s="15">
        <v>237</v>
      </c>
      <c r="D34" s="10" t="s">
        <v>24</v>
      </c>
      <c r="H34" s="5" t="e">
        <f t="shared" si="0"/>
        <v>#VALUE!</v>
      </c>
      <c r="I34" s="14">
        <f t="shared" si="2"/>
        <v>0</v>
      </c>
      <c r="J34" s="9" t="e">
        <f t="shared" si="1"/>
        <v>#VALUE!</v>
      </c>
    </row>
    <row r="35" spans="1:10" hidden="1" x14ac:dyDescent="0.25">
      <c r="A35" s="25" t="s">
        <v>45</v>
      </c>
      <c r="B35" s="6">
        <v>229</v>
      </c>
      <c r="C35" s="15">
        <v>228</v>
      </c>
      <c r="D35" s="10">
        <v>177</v>
      </c>
      <c r="H35" s="5">
        <f t="shared" si="0"/>
        <v>0</v>
      </c>
      <c r="I35" s="14">
        <f t="shared" si="2"/>
        <v>0</v>
      </c>
      <c r="J35" s="9">
        <f t="shared" si="1"/>
        <v>0</v>
      </c>
    </row>
    <row r="36" spans="1:10" hidden="1" x14ac:dyDescent="0.25">
      <c r="A36" s="25" t="s">
        <v>46</v>
      </c>
      <c r="B36" s="6" t="s">
        <v>24</v>
      </c>
      <c r="C36" s="15">
        <v>300</v>
      </c>
      <c r="D36" s="10" t="s">
        <v>24</v>
      </c>
      <c r="H36" s="5" t="e">
        <f t="shared" si="0"/>
        <v>#VALUE!</v>
      </c>
      <c r="I36" s="14">
        <f t="shared" si="2"/>
        <v>0</v>
      </c>
      <c r="J36" s="9" t="e">
        <f t="shared" si="1"/>
        <v>#VALUE!</v>
      </c>
    </row>
    <row r="37" spans="1:10" hidden="1" x14ac:dyDescent="0.25">
      <c r="A37" s="25" t="s">
        <v>47</v>
      </c>
      <c r="B37" s="6">
        <v>192</v>
      </c>
      <c r="C37" s="15">
        <v>183</v>
      </c>
      <c r="D37" s="10" t="s">
        <v>24</v>
      </c>
      <c r="H37" s="5">
        <f t="shared" si="0"/>
        <v>0</v>
      </c>
      <c r="I37" s="14">
        <f t="shared" si="2"/>
        <v>0</v>
      </c>
      <c r="J37" s="9" t="e">
        <f t="shared" si="1"/>
        <v>#VALUE!</v>
      </c>
    </row>
    <row r="38" spans="1:10" hidden="1" x14ac:dyDescent="0.25">
      <c r="A38" s="25" t="s">
        <v>48</v>
      </c>
      <c r="B38" s="6"/>
      <c r="C38" s="15">
        <v>183</v>
      </c>
      <c r="D38" s="10" t="s">
        <v>24</v>
      </c>
      <c r="H38" s="5" t="e">
        <f t="shared" si="0"/>
        <v>#DIV/0!</v>
      </c>
      <c r="I38" s="14">
        <f t="shared" si="2"/>
        <v>0</v>
      </c>
      <c r="J38" s="9" t="e">
        <f t="shared" si="1"/>
        <v>#VALUE!</v>
      </c>
    </row>
    <row r="39" spans="1:10" hidden="1" x14ac:dyDescent="0.25">
      <c r="A39" s="25" t="s">
        <v>49</v>
      </c>
      <c r="B39" s="6">
        <v>203</v>
      </c>
      <c r="C39" s="15">
        <v>200</v>
      </c>
      <c r="D39" s="10">
        <v>184</v>
      </c>
      <c r="H39" s="5">
        <f t="shared" si="0"/>
        <v>0</v>
      </c>
      <c r="I39" s="14">
        <f t="shared" si="2"/>
        <v>0</v>
      </c>
      <c r="J39" s="9">
        <f t="shared" si="1"/>
        <v>0</v>
      </c>
    </row>
    <row r="40" spans="1:10" hidden="1" x14ac:dyDescent="0.25">
      <c r="A40" s="25" t="s">
        <v>50</v>
      </c>
      <c r="B40" s="6">
        <v>154</v>
      </c>
      <c r="C40" s="15">
        <v>208</v>
      </c>
      <c r="D40" s="10">
        <v>197</v>
      </c>
      <c r="H40" s="5">
        <f t="shared" si="0"/>
        <v>0</v>
      </c>
      <c r="I40" s="14">
        <f t="shared" si="2"/>
        <v>0</v>
      </c>
      <c r="J40" s="9">
        <f t="shared" si="1"/>
        <v>0</v>
      </c>
    </row>
    <row r="41" spans="1:10" hidden="1" x14ac:dyDescent="0.25">
      <c r="A41" s="25" t="s">
        <v>51</v>
      </c>
      <c r="B41" s="6">
        <v>201</v>
      </c>
      <c r="C41" s="15">
        <v>202</v>
      </c>
      <c r="D41" s="10">
        <v>168</v>
      </c>
      <c r="E41" s="31"/>
      <c r="H41" s="5">
        <f t="shared" si="0"/>
        <v>0</v>
      </c>
      <c r="I41" s="14">
        <f t="shared" si="2"/>
        <v>0</v>
      </c>
      <c r="J41" s="9">
        <f t="shared" si="1"/>
        <v>0</v>
      </c>
    </row>
    <row r="42" spans="1:10" hidden="1" x14ac:dyDescent="0.25">
      <c r="A42" s="25" t="s">
        <v>52</v>
      </c>
      <c r="B42" s="6" t="s">
        <v>24</v>
      </c>
      <c r="C42" s="15">
        <v>200</v>
      </c>
      <c r="D42" s="10" t="s">
        <v>24</v>
      </c>
      <c r="H42" s="5" t="e">
        <f t="shared" si="0"/>
        <v>#VALUE!</v>
      </c>
      <c r="I42" s="14">
        <f t="shared" si="2"/>
        <v>0</v>
      </c>
      <c r="J42" s="9" t="e">
        <f t="shared" si="1"/>
        <v>#VALUE!</v>
      </c>
    </row>
    <row r="43" spans="1:10" hidden="1" x14ac:dyDescent="0.25">
      <c r="A43" s="25" t="s">
        <v>53</v>
      </c>
      <c r="B43" s="6" t="s">
        <v>24</v>
      </c>
      <c r="C43" s="15">
        <v>208</v>
      </c>
      <c r="D43" s="10" t="s">
        <v>24</v>
      </c>
      <c r="H43" s="5" t="e">
        <f t="shared" si="0"/>
        <v>#VALUE!</v>
      </c>
      <c r="I43" s="14">
        <f t="shared" si="2"/>
        <v>0</v>
      </c>
      <c r="J43" s="9" t="e">
        <f t="shared" si="1"/>
        <v>#VALUE!</v>
      </c>
    </row>
    <row r="44" spans="1:10" hidden="1" x14ac:dyDescent="0.25">
      <c r="A44" s="25" t="s">
        <v>54</v>
      </c>
      <c r="B44" s="6" t="s">
        <v>24</v>
      </c>
      <c r="C44" s="15">
        <v>203</v>
      </c>
      <c r="D44" s="10">
        <v>187</v>
      </c>
      <c r="H44" s="5" t="e">
        <f t="shared" si="0"/>
        <v>#VALUE!</v>
      </c>
      <c r="I44" s="14">
        <f t="shared" si="2"/>
        <v>0</v>
      </c>
      <c r="J44" s="9">
        <f t="shared" si="1"/>
        <v>0</v>
      </c>
    </row>
    <row r="45" spans="1:10" hidden="1" x14ac:dyDescent="0.25">
      <c r="A45" s="25" t="s">
        <v>55</v>
      </c>
      <c r="B45" s="6">
        <v>188</v>
      </c>
      <c r="C45" s="15">
        <v>181</v>
      </c>
      <c r="D45" s="10" t="s">
        <v>24</v>
      </c>
      <c r="H45" s="5">
        <f t="shared" si="0"/>
        <v>0</v>
      </c>
      <c r="I45" s="14">
        <f t="shared" si="2"/>
        <v>0</v>
      </c>
      <c r="J45" s="9" t="e">
        <f t="shared" si="1"/>
        <v>#VALUE!</v>
      </c>
    </row>
    <row r="46" spans="1:10" hidden="1" x14ac:dyDescent="0.25">
      <c r="A46" s="25" t="s">
        <v>56</v>
      </c>
      <c r="B46" s="6">
        <v>105</v>
      </c>
      <c r="C46" s="15">
        <v>125</v>
      </c>
      <c r="D46" s="10" t="s">
        <v>24</v>
      </c>
      <c r="H46" s="5">
        <f t="shared" si="0"/>
        <v>0</v>
      </c>
      <c r="I46" s="14">
        <f t="shared" si="2"/>
        <v>0</v>
      </c>
      <c r="J46" s="9" t="e">
        <f t="shared" si="1"/>
        <v>#VALUE!</v>
      </c>
    </row>
    <row r="47" spans="1:10" hidden="1" x14ac:dyDescent="0.25">
      <c r="A47" s="25" t="s">
        <v>57</v>
      </c>
      <c r="B47" s="6" t="s">
        <v>24</v>
      </c>
      <c r="C47" s="15">
        <v>204</v>
      </c>
      <c r="D47" s="10" t="s">
        <v>24</v>
      </c>
      <c r="H47" s="5" t="e">
        <f t="shared" si="0"/>
        <v>#VALUE!</v>
      </c>
      <c r="I47" s="14">
        <f t="shared" si="2"/>
        <v>0</v>
      </c>
      <c r="J47" s="9" t="e">
        <f t="shared" si="1"/>
        <v>#VALUE!</v>
      </c>
    </row>
    <row r="48" spans="1:10" hidden="1" x14ac:dyDescent="0.25">
      <c r="A48" s="25" t="s">
        <v>58</v>
      </c>
      <c r="B48" s="6" t="s">
        <v>24</v>
      </c>
      <c r="C48" s="15">
        <v>208</v>
      </c>
      <c r="D48" s="10" t="s">
        <v>24</v>
      </c>
      <c r="H48" s="5" t="e">
        <f t="shared" si="0"/>
        <v>#VALUE!</v>
      </c>
      <c r="I48" s="14">
        <f t="shared" si="2"/>
        <v>0</v>
      </c>
      <c r="J48" s="9" t="e">
        <f t="shared" si="1"/>
        <v>#VALUE!</v>
      </c>
    </row>
    <row r="49" spans="1:10" hidden="1" x14ac:dyDescent="0.25">
      <c r="A49" s="25" t="s">
        <v>59</v>
      </c>
      <c r="B49" s="6" t="s">
        <v>24</v>
      </c>
      <c r="C49" s="15">
        <v>228</v>
      </c>
      <c r="D49" s="10" t="s">
        <v>24</v>
      </c>
      <c r="H49" s="5" t="e">
        <f t="shared" si="0"/>
        <v>#VALUE!</v>
      </c>
      <c r="I49" s="14">
        <f t="shared" si="2"/>
        <v>0</v>
      </c>
      <c r="J49" s="9" t="e">
        <f t="shared" si="1"/>
        <v>#VALUE!</v>
      </c>
    </row>
    <row r="50" spans="1:10" hidden="1" x14ac:dyDescent="0.25">
      <c r="A50" s="25" t="s">
        <v>60</v>
      </c>
      <c r="B50" s="6">
        <v>186</v>
      </c>
      <c r="C50" s="15">
        <v>204</v>
      </c>
      <c r="D50" s="10" t="s">
        <v>24</v>
      </c>
      <c r="H50" s="5">
        <f t="shared" si="0"/>
        <v>0</v>
      </c>
      <c r="I50" s="14">
        <f t="shared" si="2"/>
        <v>0</v>
      </c>
      <c r="J50" s="9" t="e">
        <f t="shared" si="1"/>
        <v>#VALUE!</v>
      </c>
    </row>
    <row r="51" spans="1:10" hidden="1" x14ac:dyDescent="0.25">
      <c r="A51" s="25" t="s">
        <v>61</v>
      </c>
      <c r="B51" s="6" t="s">
        <v>24</v>
      </c>
      <c r="C51" s="15">
        <v>142</v>
      </c>
      <c r="D51" s="10" t="s">
        <v>24</v>
      </c>
      <c r="H51" s="5" t="e">
        <f t="shared" si="0"/>
        <v>#VALUE!</v>
      </c>
      <c r="I51" s="14">
        <f t="shared" si="2"/>
        <v>0</v>
      </c>
      <c r="J51" s="9" t="e">
        <f t="shared" si="1"/>
        <v>#VALUE!</v>
      </c>
    </row>
    <row r="52" spans="1:10" hidden="1" x14ac:dyDescent="0.25">
      <c r="A52" s="25" t="s">
        <v>62</v>
      </c>
      <c r="B52" s="6">
        <v>145</v>
      </c>
      <c r="C52" s="15">
        <v>133</v>
      </c>
      <c r="D52" s="10">
        <v>124</v>
      </c>
      <c r="H52" s="5">
        <f t="shared" si="0"/>
        <v>0</v>
      </c>
      <c r="I52" s="14">
        <f t="shared" si="2"/>
        <v>0</v>
      </c>
      <c r="J52" s="9">
        <f t="shared" si="1"/>
        <v>0</v>
      </c>
    </row>
    <row r="53" spans="1:10" hidden="1" x14ac:dyDescent="0.25">
      <c r="A53" s="25" t="s">
        <v>63</v>
      </c>
      <c r="B53" s="6" t="s">
        <v>24</v>
      </c>
      <c r="C53" s="15" t="s">
        <v>24</v>
      </c>
      <c r="D53" s="10">
        <v>71</v>
      </c>
      <c r="H53" s="5" t="e">
        <f t="shared" si="0"/>
        <v>#VALUE!</v>
      </c>
      <c r="I53" s="14" t="e">
        <f t="shared" si="2"/>
        <v>#VALUE!</v>
      </c>
      <c r="J53" s="9">
        <f t="shared" si="1"/>
        <v>0</v>
      </c>
    </row>
    <row r="54" spans="1:10" hidden="1" x14ac:dyDescent="0.25">
      <c r="A54" s="25" t="s">
        <v>64</v>
      </c>
      <c r="B54" s="6" t="s">
        <v>24</v>
      </c>
      <c r="C54" s="15" t="s">
        <v>24</v>
      </c>
      <c r="D54" s="10">
        <v>136</v>
      </c>
      <c r="H54" s="5" t="e">
        <f t="shared" si="0"/>
        <v>#VALUE!</v>
      </c>
      <c r="I54" s="14" t="e">
        <f t="shared" si="2"/>
        <v>#VALUE!</v>
      </c>
      <c r="J54" s="9">
        <f t="shared" si="1"/>
        <v>0</v>
      </c>
    </row>
    <row r="55" spans="1:10" hidden="1" x14ac:dyDescent="0.25">
      <c r="A55" s="25" t="s">
        <v>65</v>
      </c>
      <c r="B55" s="6" t="s">
        <v>24</v>
      </c>
      <c r="C55" s="15">
        <v>192</v>
      </c>
      <c r="D55" s="10" t="s">
        <v>24</v>
      </c>
      <c r="H55" s="5" t="e">
        <f t="shared" si="0"/>
        <v>#VALUE!</v>
      </c>
      <c r="I55" s="14">
        <f t="shared" si="2"/>
        <v>0</v>
      </c>
      <c r="J55" s="9" t="e">
        <f t="shared" si="1"/>
        <v>#VALUE!</v>
      </c>
    </row>
    <row r="56" spans="1:10" hidden="1" x14ac:dyDescent="0.25">
      <c r="A56" s="25" t="s">
        <v>66</v>
      </c>
      <c r="B56" s="6" t="s">
        <v>24</v>
      </c>
      <c r="C56" s="15">
        <v>208</v>
      </c>
      <c r="D56" s="10" t="s">
        <v>24</v>
      </c>
      <c r="H56" s="5" t="e">
        <f t="shared" si="0"/>
        <v>#VALUE!</v>
      </c>
      <c r="I56" s="14">
        <f t="shared" si="2"/>
        <v>0</v>
      </c>
      <c r="J56" s="9" t="e">
        <f t="shared" si="1"/>
        <v>#VALUE!</v>
      </c>
    </row>
    <row r="57" spans="1:10" hidden="1" x14ac:dyDescent="0.25">
      <c r="A57" s="25" t="s">
        <v>67</v>
      </c>
      <c r="B57" s="6" t="s">
        <v>24</v>
      </c>
      <c r="C57" s="15" t="s">
        <v>24</v>
      </c>
      <c r="D57" s="10">
        <v>108</v>
      </c>
      <c r="H57" s="5" t="e">
        <f t="shared" si="0"/>
        <v>#VALUE!</v>
      </c>
      <c r="I57" s="14" t="e">
        <f t="shared" si="2"/>
        <v>#VALUE!</v>
      </c>
      <c r="J57" s="9">
        <f t="shared" si="1"/>
        <v>0</v>
      </c>
    </row>
    <row r="58" spans="1:10" hidden="1" x14ac:dyDescent="0.25">
      <c r="A58" s="25" t="s">
        <v>68</v>
      </c>
      <c r="B58" s="6" t="s">
        <v>24</v>
      </c>
      <c r="C58" s="15" t="s">
        <v>24</v>
      </c>
      <c r="D58" s="10">
        <v>77</v>
      </c>
      <c r="H58" s="5" t="e">
        <f t="shared" si="0"/>
        <v>#VALUE!</v>
      </c>
      <c r="I58" s="14" t="e">
        <f t="shared" si="2"/>
        <v>#VALUE!</v>
      </c>
      <c r="J58" s="9">
        <f t="shared" si="1"/>
        <v>0</v>
      </c>
    </row>
    <row r="59" spans="1:10" hidden="1" x14ac:dyDescent="0.25">
      <c r="A59" s="25" t="s">
        <v>69</v>
      </c>
      <c r="B59" s="6">
        <v>237</v>
      </c>
      <c r="C59" s="15">
        <v>235</v>
      </c>
      <c r="D59" s="10" t="s">
        <v>24</v>
      </c>
      <c r="E59" s="22">
        <v>46000</v>
      </c>
      <c r="F59">
        <v>30000</v>
      </c>
      <c r="H59" s="5">
        <f t="shared" si="0"/>
        <v>194.0928270042194</v>
      </c>
      <c r="I59" s="14">
        <f t="shared" si="2"/>
        <v>195.74468085106383</v>
      </c>
      <c r="J59" s="9" t="e">
        <f t="shared" si="1"/>
        <v>#VALUE!</v>
      </c>
    </row>
    <row r="60" spans="1:10" hidden="1" x14ac:dyDescent="0.25">
      <c r="A60" s="25" t="s">
        <v>70</v>
      </c>
      <c r="B60" s="6">
        <v>221</v>
      </c>
      <c r="C60" s="15">
        <v>233</v>
      </c>
      <c r="D60" s="10" t="s">
        <v>24</v>
      </c>
      <c r="E60" s="22">
        <v>88000</v>
      </c>
      <c r="H60" s="5">
        <f t="shared" si="0"/>
        <v>398.19004524886878</v>
      </c>
      <c r="I60" s="14">
        <f t="shared" si="2"/>
        <v>377.6824034334764</v>
      </c>
      <c r="J60" s="9" t="e">
        <f t="shared" si="1"/>
        <v>#VALUE!</v>
      </c>
    </row>
    <row r="61" spans="1:10" hidden="1" x14ac:dyDescent="0.25">
      <c r="A61" s="25" t="s">
        <v>71</v>
      </c>
      <c r="B61" s="6" t="s">
        <v>24</v>
      </c>
      <c r="C61" s="15">
        <v>241</v>
      </c>
      <c r="D61" s="10" t="s">
        <v>24</v>
      </c>
      <c r="E61" s="31"/>
      <c r="H61" s="5" t="e">
        <f t="shared" si="0"/>
        <v>#VALUE!</v>
      </c>
      <c r="I61" s="14">
        <f t="shared" si="2"/>
        <v>0</v>
      </c>
      <c r="J61" s="9" t="e">
        <f t="shared" si="1"/>
        <v>#VALUE!</v>
      </c>
    </row>
    <row r="62" spans="1:10" hidden="1" x14ac:dyDescent="0.25">
      <c r="A62" s="25" t="s">
        <v>72</v>
      </c>
      <c r="B62" s="6">
        <v>174</v>
      </c>
      <c r="C62" s="15">
        <v>174</v>
      </c>
      <c r="D62" s="10" t="s">
        <v>24</v>
      </c>
      <c r="H62" s="5">
        <f t="shared" si="0"/>
        <v>0</v>
      </c>
      <c r="I62" s="14">
        <f t="shared" si="2"/>
        <v>0</v>
      </c>
      <c r="J62" s="9" t="e">
        <f t="shared" si="1"/>
        <v>#VALUE!</v>
      </c>
    </row>
    <row r="63" spans="1:10" hidden="1" x14ac:dyDescent="0.25">
      <c r="A63" s="25" t="s">
        <v>73</v>
      </c>
      <c r="B63" s="6" t="s">
        <v>24</v>
      </c>
      <c r="C63" s="15">
        <v>245</v>
      </c>
      <c r="D63" s="10" t="s">
        <v>24</v>
      </c>
      <c r="H63" s="5" t="e">
        <f t="shared" si="0"/>
        <v>#VALUE!</v>
      </c>
      <c r="I63" s="14">
        <f t="shared" si="2"/>
        <v>0</v>
      </c>
      <c r="J63" s="9" t="e">
        <f t="shared" si="1"/>
        <v>#VALUE!</v>
      </c>
    </row>
    <row r="64" spans="1:10" hidden="1" x14ac:dyDescent="0.25">
      <c r="A64" s="25" t="s">
        <v>74</v>
      </c>
      <c r="B64" s="6" t="s">
        <v>24</v>
      </c>
      <c r="C64" s="15">
        <v>245</v>
      </c>
      <c r="D64" s="10" t="s">
        <v>24</v>
      </c>
      <c r="H64" s="5" t="e">
        <f t="shared" si="0"/>
        <v>#VALUE!</v>
      </c>
      <c r="I64" s="14">
        <f t="shared" si="2"/>
        <v>0</v>
      </c>
      <c r="J64" s="9" t="e">
        <f t="shared" si="1"/>
        <v>#VALUE!</v>
      </c>
    </row>
    <row r="65" spans="1:10" hidden="1" x14ac:dyDescent="0.25">
      <c r="A65" s="25" t="s">
        <v>75</v>
      </c>
      <c r="B65" s="6" t="s">
        <v>24</v>
      </c>
      <c r="C65" s="15">
        <v>93</v>
      </c>
      <c r="D65" s="10" t="s">
        <v>24</v>
      </c>
      <c r="H65" s="5" t="e">
        <f t="shared" si="0"/>
        <v>#VALUE!</v>
      </c>
      <c r="I65" s="14">
        <f t="shared" si="2"/>
        <v>0</v>
      </c>
      <c r="J65" s="9" t="e">
        <f t="shared" si="1"/>
        <v>#VALUE!</v>
      </c>
    </row>
    <row r="66" spans="1:10" hidden="1" x14ac:dyDescent="0.25">
      <c r="A66" s="25" t="s">
        <v>76</v>
      </c>
      <c r="B66" s="6" t="s">
        <v>24</v>
      </c>
      <c r="C66" s="15">
        <v>228</v>
      </c>
      <c r="D66" s="10" t="s">
        <v>24</v>
      </c>
      <c r="H66" s="5" t="e">
        <f t="shared" si="0"/>
        <v>#VALUE!</v>
      </c>
      <c r="I66" s="14">
        <f t="shared" si="2"/>
        <v>0</v>
      </c>
      <c r="J66" s="9" t="e">
        <f t="shared" si="1"/>
        <v>#VALUE!</v>
      </c>
    </row>
    <row r="67" spans="1:10" hidden="1" x14ac:dyDescent="0.25">
      <c r="A67" s="25" t="s">
        <v>77</v>
      </c>
      <c r="B67" s="6" t="s">
        <v>24</v>
      </c>
      <c r="C67" s="15">
        <v>228</v>
      </c>
      <c r="D67" s="10" t="s">
        <v>24</v>
      </c>
      <c r="H67" s="5" t="e">
        <f t="shared" si="0"/>
        <v>#VALUE!</v>
      </c>
      <c r="I67" s="14">
        <f t="shared" si="2"/>
        <v>0</v>
      </c>
      <c r="J67" s="9" t="e">
        <f t="shared" si="1"/>
        <v>#VALUE!</v>
      </c>
    </row>
    <row r="68" spans="1:10" hidden="1" x14ac:dyDescent="0.25">
      <c r="A68" s="25" t="s">
        <v>77</v>
      </c>
      <c r="B68" s="6"/>
      <c r="C68" s="15">
        <v>149</v>
      </c>
      <c r="D68" s="10"/>
      <c r="H68" s="5" t="e">
        <f t="shared" si="0"/>
        <v>#DIV/0!</v>
      </c>
      <c r="I68" s="14">
        <f t="shared" si="2"/>
        <v>0</v>
      </c>
      <c r="J68" s="9" t="e">
        <f t="shared" si="1"/>
        <v>#DIV/0!</v>
      </c>
    </row>
    <row r="69" spans="1:10" hidden="1" x14ac:dyDescent="0.25">
      <c r="A69" s="25" t="s">
        <v>78</v>
      </c>
      <c r="B69" s="6" t="s">
        <v>24</v>
      </c>
      <c r="C69" s="15">
        <v>166</v>
      </c>
      <c r="D69" s="10" t="s">
        <v>24</v>
      </c>
      <c r="H69" s="5" t="e">
        <f t="shared" si="0"/>
        <v>#VALUE!</v>
      </c>
      <c r="I69" s="14">
        <f t="shared" si="2"/>
        <v>0</v>
      </c>
      <c r="J69" s="9" t="e">
        <f t="shared" si="1"/>
        <v>#VALUE!</v>
      </c>
    </row>
    <row r="70" spans="1:10" hidden="1" x14ac:dyDescent="0.25">
      <c r="A70" s="25" t="s">
        <v>79</v>
      </c>
      <c r="B70" s="6" t="s">
        <v>24</v>
      </c>
      <c r="C70" s="15">
        <v>149</v>
      </c>
      <c r="D70" s="10" t="s">
        <v>24</v>
      </c>
      <c r="H70" s="5" t="e">
        <f t="shared" si="0"/>
        <v>#VALUE!</v>
      </c>
      <c r="I70" s="14">
        <f t="shared" si="2"/>
        <v>0</v>
      </c>
      <c r="J70" s="9" t="e">
        <f t="shared" si="1"/>
        <v>#VALUE!</v>
      </c>
    </row>
    <row r="71" spans="1:10" hidden="1" x14ac:dyDescent="0.25">
      <c r="A71" s="25" t="s">
        <v>80</v>
      </c>
      <c r="B71" s="6" t="s">
        <v>24</v>
      </c>
      <c r="C71" s="15" t="s">
        <v>24</v>
      </c>
      <c r="D71" s="10">
        <v>135</v>
      </c>
      <c r="H71" s="5" t="e">
        <f t="shared" si="0"/>
        <v>#VALUE!</v>
      </c>
      <c r="I71" s="14" t="e">
        <f t="shared" si="2"/>
        <v>#VALUE!</v>
      </c>
      <c r="J71" s="9">
        <f t="shared" si="1"/>
        <v>0</v>
      </c>
    </row>
    <row r="72" spans="1:10" hidden="1" x14ac:dyDescent="0.25">
      <c r="A72" s="25" t="s">
        <v>81</v>
      </c>
      <c r="B72" s="6" t="s">
        <v>24</v>
      </c>
      <c r="C72" s="15"/>
      <c r="D72" s="10" t="s">
        <v>26</v>
      </c>
      <c r="H72" s="5" t="e">
        <f t="shared" si="0"/>
        <v>#VALUE!</v>
      </c>
      <c r="I72" s="14" t="e">
        <f t="shared" si="2"/>
        <v>#DIV/0!</v>
      </c>
      <c r="J72" s="9" t="e">
        <f t="shared" si="1"/>
        <v>#VALUE!</v>
      </c>
    </row>
    <row r="73" spans="1:10" hidden="1" x14ac:dyDescent="0.25">
      <c r="A73" s="25" t="s">
        <v>82</v>
      </c>
      <c r="B73" s="6" t="s">
        <v>24</v>
      </c>
      <c r="C73" s="15" t="s">
        <v>24</v>
      </c>
      <c r="D73" s="10">
        <v>150</v>
      </c>
      <c r="E73" s="31"/>
      <c r="H73" s="5" t="e">
        <f t="shared" si="0"/>
        <v>#VALUE!</v>
      </c>
      <c r="I73" s="14" t="e">
        <f t="shared" si="2"/>
        <v>#VALUE!</v>
      </c>
      <c r="J73" s="9">
        <f t="shared" si="1"/>
        <v>0</v>
      </c>
    </row>
    <row r="74" spans="1:10" hidden="1" x14ac:dyDescent="0.25">
      <c r="A74" s="25" t="s">
        <v>83</v>
      </c>
      <c r="B74" s="6" t="s">
        <v>24</v>
      </c>
      <c r="C74" s="15" t="s">
        <v>24</v>
      </c>
      <c r="D74" s="10">
        <v>125</v>
      </c>
      <c r="H74" s="5" t="e">
        <f t="shared" ref="H74:H137" si="3">E74/B74</f>
        <v>#VALUE!</v>
      </c>
      <c r="I74" s="14" t="e">
        <f t="shared" si="2"/>
        <v>#VALUE!</v>
      </c>
      <c r="J74" s="9">
        <f t="shared" ref="J74:J137" si="4">E74/D74</f>
        <v>0</v>
      </c>
    </row>
    <row r="75" spans="1:10" hidden="1" x14ac:dyDescent="0.25">
      <c r="A75" s="25" t="s">
        <v>84</v>
      </c>
      <c r="B75" s="6" t="s">
        <v>24</v>
      </c>
      <c r="C75" s="15" t="s">
        <v>24</v>
      </c>
      <c r="D75" s="10">
        <v>87</v>
      </c>
      <c r="H75" s="5" t="e">
        <f t="shared" si="3"/>
        <v>#VALUE!</v>
      </c>
      <c r="I75" s="14" t="e">
        <f t="shared" ref="I75:I138" si="5">E75/C75</f>
        <v>#VALUE!</v>
      </c>
      <c r="J75" s="9">
        <f t="shared" si="4"/>
        <v>0</v>
      </c>
    </row>
    <row r="76" spans="1:10" hidden="1" x14ac:dyDescent="0.25">
      <c r="A76" s="25" t="s">
        <v>85</v>
      </c>
      <c r="B76" s="6" t="s">
        <v>24</v>
      </c>
      <c r="C76" s="15" t="s">
        <v>24</v>
      </c>
      <c r="D76" s="10">
        <v>76</v>
      </c>
      <c r="H76" s="5" t="e">
        <f t="shared" si="3"/>
        <v>#VALUE!</v>
      </c>
      <c r="I76" s="14" t="e">
        <f t="shared" si="5"/>
        <v>#VALUE!</v>
      </c>
      <c r="J76" s="9">
        <f t="shared" si="4"/>
        <v>0</v>
      </c>
    </row>
    <row r="77" spans="1:10" hidden="1" x14ac:dyDescent="0.25">
      <c r="A77" s="25" t="s">
        <v>86</v>
      </c>
      <c r="B77" s="6" t="s">
        <v>24</v>
      </c>
      <c r="C77" s="15" t="s">
        <v>24</v>
      </c>
      <c r="D77" s="10">
        <v>161</v>
      </c>
      <c r="E77" s="22">
        <v>3000</v>
      </c>
      <c r="H77" s="5" t="e">
        <f t="shared" si="3"/>
        <v>#VALUE!</v>
      </c>
      <c r="I77" s="14" t="e">
        <f t="shared" si="5"/>
        <v>#VALUE!</v>
      </c>
      <c r="J77" s="9">
        <f t="shared" si="4"/>
        <v>18.633540372670808</v>
      </c>
    </row>
    <row r="78" spans="1:10" hidden="1" x14ac:dyDescent="0.25">
      <c r="A78" s="25" t="s">
        <v>87</v>
      </c>
      <c r="B78" s="6" t="s">
        <v>24</v>
      </c>
      <c r="C78" s="15" t="s">
        <v>24</v>
      </c>
      <c r="D78" s="10">
        <v>135</v>
      </c>
      <c r="H78" s="5" t="e">
        <f t="shared" si="3"/>
        <v>#VALUE!</v>
      </c>
      <c r="I78" s="14" t="e">
        <f t="shared" si="5"/>
        <v>#VALUE!</v>
      </c>
      <c r="J78" s="9">
        <f t="shared" si="4"/>
        <v>0</v>
      </c>
    </row>
    <row r="79" spans="1:10" hidden="1" x14ac:dyDescent="0.25">
      <c r="A79" s="25" t="s">
        <v>88</v>
      </c>
      <c r="B79" s="6" t="s">
        <v>24</v>
      </c>
      <c r="C79" s="15">
        <v>125</v>
      </c>
      <c r="D79" s="10">
        <v>130</v>
      </c>
      <c r="H79" s="5" t="e">
        <f t="shared" si="3"/>
        <v>#VALUE!</v>
      </c>
      <c r="I79" s="14">
        <f t="shared" si="5"/>
        <v>0</v>
      </c>
      <c r="J79" s="9">
        <f t="shared" si="4"/>
        <v>0</v>
      </c>
    </row>
    <row r="80" spans="1:10" hidden="1" x14ac:dyDescent="0.25">
      <c r="A80" s="25" t="s">
        <v>89</v>
      </c>
      <c r="B80" s="6" t="s">
        <v>24</v>
      </c>
      <c r="C80" s="15" t="s">
        <v>24</v>
      </c>
      <c r="D80" s="10">
        <v>128</v>
      </c>
      <c r="H80" s="5" t="e">
        <f t="shared" si="3"/>
        <v>#VALUE!</v>
      </c>
      <c r="I80" s="14" t="e">
        <f t="shared" si="5"/>
        <v>#VALUE!</v>
      </c>
      <c r="J80" s="9">
        <f t="shared" si="4"/>
        <v>0</v>
      </c>
    </row>
    <row r="81" spans="1:10" hidden="1" x14ac:dyDescent="0.25">
      <c r="A81" s="25" t="s">
        <v>90</v>
      </c>
      <c r="B81" s="6" t="s">
        <v>24</v>
      </c>
      <c r="C81" s="15" t="s">
        <v>24</v>
      </c>
      <c r="D81" s="10">
        <v>154</v>
      </c>
      <c r="H81" s="5" t="e">
        <f t="shared" si="3"/>
        <v>#VALUE!</v>
      </c>
      <c r="I81" s="14" t="e">
        <f t="shared" si="5"/>
        <v>#VALUE!</v>
      </c>
      <c r="J81" s="9">
        <f t="shared" si="4"/>
        <v>0</v>
      </c>
    </row>
    <row r="82" spans="1:10" hidden="1" x14ac:dyDescent="0.25">
      <c r="A82" s="25" t="s">
        <v>91</v>
      </c>
      <c r="B82" s="6" t="s">
        <v>24</v>
      </c>
      <c r="C82" s="15" t="s">
        <v>24</v>
      </c>
      <c r="D82" s="10">
        <v>131</v>
      </c>
      <c r="H82" s="5" t="e">
        <f t="shared" si="3"/>
        <v>#VALUE!</v>
      </c>
      <c r="I82" s="14" t="e">
        <f t="shared" si="5"/>
        <v>#VALUE!</v>
      </c>
      <c r="J82" s="9">
        <f t="shared" si="4"/>
        <v>0</v>
      </c>
    </row>
    <row r="83" spans="1:10" hidden="1" x14ac:dyDescent="0.25">
      <c r="A83" s="25" t="s">
        <v>92</v>
      </c>
      <c r="B83" s="6" t="s">
        <v>24</v>
      </c>
      <c r="C83" s="15" t="s">
        <v>24</v>
      </c>
      <c r="D83" s="10">
        <v>115</v>
      </c>
      <c r="H83" s="5" t="e">
        <f t="shared" si="3"/>
        <v>#VALUE!</v>
      </c>
      <c r="I83" s="14" t="e">
        <f t="shared" si="5"/>
        <v>#VALUE!</v>
      </c>
      <c r="J83" s="9">
        <f t="shared" si="4"/>
        <v>0</v>
      </c>
    </row>
    <row r="84" spans="1:10" hidden="1" x14ac:dyDescent="0.25">
      <c r="A84" s="25" t="s">
        <v>93</v>
      </c>
      <c r="B84" s="6">
        <v>189</v>
      </c>
      <c r="C84" s="15">
        <v>233</v>
      </c>
      <c r="D84" s="10" t="s">
        <v>24</v>
      </c>
      <c r="H84" s="5">
        <f t="shared" si="3"/>
        <v>0</v>
      </c>
      <c r="I84" s="14">
        <f t="shared" si="5"/>
        <v>0</v>
      </c>
      <c r="J84" s="9" t="e">
        <f t="shared" si="4"/>
        <v>#VALUE!</v>
      </c>
    </row>
    <row r="85" spans="1:10" hidden="1" x14ac:dyDescent="0.25">
      <c r="A85" s="25" t="s">
        <v>94</v>
      </c>
      <c r="B85" s="6">
        <v>173</v>
      </c>
      <c r="C85" s="15">
        <v>151</v>
      </c>
      <c r="D85" s="10" t="s">
        <v>24</v>
      </c>
      <c r="H85" s="5">
        <f t="shared" si="3"/>
        <v>0</v>
      </c>
      <c r="I85" s="14">
        <f t="shared" si="5"/>
        <v>0</v>
      </c>
      <c r="J85" s="9" t="e">
        <f t="shared" si="4"/>
        <v>#VALUE!</v>
      </c>
    </row>
    <row r="86" spans="1:10" hidden="1" x14ac:dyDescent="0.25">
      <c r="A86" s="25" t="s">
        <v>95</v>
      </c>
      <c r="B86" s="6" t="s">
        <v>24</v>
      </c>
      <c r="C86" s="15">
        <v>185</v>
      </c>
      <c r="D86" s="10" t="s">
        <v>24</v>
      </c>
      <c r="H86" s="5" t="e">
        <f t="shared" si="3"/>
        <v>#VALUE!</v>
      </c>
      <c r="I86" s="14">
        <f t="shared" si="5"/>
        <v>0</v>
      </c>
      <c r="J86" s="9" t="e">
        <f t="shared" si="4"/>
        <v>#VALUE!</v>
      </c>
    </row>
    <row r="87" spans="1:10" hidden="1" x14ac:dyDescent="0.25">
      <c r="A87" s="25" t="s">
        <v>96</v>
      </c>
      <c r="B87" s="6" t="s">
        <v>24</v>
      </c>
      <c r="C87" s="15" t="s">
        <v>24</v>
      </c>
      <c r="D87" s="10">
        <v>123</v>
      </c>
      <c r="H87" s="5" t="e">
        <f t="shared" si="3"/>
        <v>#VALUE!</v>
      </c>
      <c r="I87" s="14" t="e">
        <f t="shared" si="5"/>
        <v>#VALUE!</v>
      </c>
      <c r="J87" s="9">
        <f t="shared" si="4"/>
        <v>0</v>
      </c>
    </row>
    <row r="88" spans="1:10" hidden="1" x14ac:dyDescent="0.25">
      <c r="A88" s="25" t="s">
        <v>97</v>
      </c>
      <c r="B88" s="6" t="s">
        <v>24</v>
      </c>
      <c r="C88" s="15">
        <v>102</v>
      </c>
      <c r="D88" s="10" t="s">
        <v>24</v>
      </c>
      <c r="H88" s="5" t="e">
        <f t="shared" si="3"/>
        <v>#VALUE!</v>
      </c>
      <c r="I88" s="14">
        <f t="shared" si="5"/>
        <v>0</v>
      </c>
      <c r="J88" s="9" t="e">
        <f t="shared" si="4"/>
        <v>#VALUE!</v>
      </c>
    </row>
    <row r="89" spans="1:10" hidden="1" x14ac:dyDescent="0.25">
      <c r="A89" s="25" t="s">
        <v>98</v>
      </c>
      <c r="B89" s="6">
        <v>256</v>
      </c>
      <c r="C89" s="15">
        <v>229</v>
      </c>
      <c r="D89" s="10" t="s">
        <v>24</v>
      </c>
      <c r="H89" s="5">
        <f t="shared" si="3"/>
        <v>0</v>
      </c>
      <c r="I89" s="14">
        <f t="shared" si="5"/>
        <v>0</v>
      </c>
      <c r="J89" s="9" t="e">
        <f t="shared" si="4"/>
        <v>#VALUE!</v>
      </c>
    </row>
    <row r="90" spans="1:10" hidden="1" x14ac:dyDescent="0.25">
      <c r="A90" s="25" t="s">
        <v>99</v>
      </c>
      <c r="B90" s="6" t="s">
        <v>24</v>
      </c>
      <c r="C90" s="15">
        <v>141</v>
      </c>
      <c r="D90" s="10" t="s">
        <v>24</v>
      </c>
      <c r="E90" s="22">
        <v>5000</v>
      </c>
      <c r="H90" s="5" t="e">
        <f t="shared" si="3"/>
        <v>#VALUE!</v>
      </c>
      <c r="I90" s="14">
        <f t="shared" si="5"/>
        <v>35.460992907801419</v>
      </c>
      <c r="J90" s="9" t="e">
        <f t="shared" si="4"/>
        <v>#VALUE!</v>
      </c>
    </row>
    <row r="91" spans="1:10" hidden="1" x14ac:dyDescent="0.25">
      <c r="A91" s="25" t="s">
        <v>100</v>
      </c>
      <c r="B91" s="6">
        <v>217</v>
      </c>
      <c r="C91" s="15">
        <v>240</v>
      </c>
      <c r="D91" s="10" t="s">
        <v>24</v>
      </c>
      <c r="H91" s="5">
        <f t="shared" si="3"/>
        <v>0</v>
      </c>
      <c r="I91" s="14">
        <f t="shared" si="5"/>
        <v>0</v>
      </c>
      <c r="J91" s="9" t="e">
        <f t="shared" si="4"/>
        <v>#VALUE!</v>
      </c>
    </row>
    <row r="92" spans="1:10" hidden="1" x14ac:dyDescent="0.25">
      <c r="A92" s="25" t="s">
        <v>101</v>
      </c>
      <c r="B92" s="8">
        <v>2200</v>
      </c>
      <c r="C92" s="16"/>
      <c r="D92" s="13"/>
      <c r="H92" s="5">
        <f t="shared" si="3"/>
        <v>0</v>
      </c>
      <c r="I92" s="14" t="e">
        <f t="shared" si="5"/>
        <v>#DIV/0!</v>
      </c>
      <c r="J92" s="9" t="e">
        <f t="shared" si="4"/>
        <v>#DIV/0!</v>
      </c>
    </row>
    <row r="93" spans="1:10" hidden="1" x14ac:dyDescent="0.25">
      <c r="A93" s="25" t="s">
        <v>102</v>
      </c>
      <c r="B93" s="6" t="s">
        <v>24</v>
      </c>
      <c r="C93" s="15">
        <v>161</v>
      </c>
      <c r="D93" s="10" t="s">
        <v>24</v>
      </c>
      <c r="E93" s="22">
        <v>5000</v>
      </c>
      <c r="H93" s="5" t="e">
        <f t="shared" si="3"/>
        <v>#VALUE!</v>
      </c>
      <c r="I93" s="14">
        <f t="shared" si="5"/>
        <v>31.055900621118013</v>
      </c>
      <c r="J93" s="9" t="e">
        <f t="shared" si="4"/>
        <v>#VALUE!</v>
      </c>
    </row>
    <row r="94" spans="1:10" hidden="1" x14ac:dyDescent="0.25">
      <c r="A94" s="25" t="s">
        <v>103</v>
      </c>
      <c r="B94" s="6">
        <v>194</v>
      </c>
      <c r="C94" s="15">
        <v>228</v>
      </c>
      <c r="D94" s="10"/>
      <c r="H94" s="5">
        <f t="shared" si="3"/>
        <v>0</v>
      </c>
      <c r="I94" s="14">
        <f t="shared" si="5"/>
        <v>0</v>
      </c>
      <c r="J94" s="9" t="e">
        <f t="shared" si="4"/>
        <v>#DIV/0!</v>
      </c>
    </row>
    <row r="95" spans="1:10" hidden="1" x14ac:dyDescent="0.25">
      <c r="A95" s="25" t="s">
        <v>104</v>
      </c>
      <c r="B95" s="8">
        <v>2500</v>
      </c>
      <c r="C95" s="15"/>
      <c r="D95" s="10"/>
      <c r="E95" s="22">
        <v>36000</v>
      </c>
      <c r="H95" s="5">
        <f t="shared" si="3"/>
        <v>14.4</v>
      </c>
      <c r="I95" s="14" t="e">
        <f t="shared" si="5"/>
        <v>#DIV/0!</v>
      </c>
      <c r="J95" s="9" t="e">
        <f t="shared" si="4"/>
        <v>#DIV/0!</v>
      </c>
    </row>
    <row r="96" spans="1:10" hidden="1" x14ac:dyDescent="0.25">
      <c r="A96" s="25" t="s">
        <v>105</v>
      </c>
      <c r="B96" s="6" t="s">
        <v>24</v>
      </c>
      <c r="C96" s="15">
        <v>154</v>
      </c>
      <c r="D96" s="10" t="s">
        <v>24</v>
      </c>
      <c r="H96" s="5" t="e">
        <f t="shared" si="3"/>
        <v>#VALUE!</v>
      </c>
      <c r="I96" s="14">
        <f t="shared" si="5"/>
        <v>0</v>
      </c>
      <c r="J96" s="9" t="e">
        <f t="shared" si="4"/>
        <v>#VALUE!</v>
      </c>
    </row>
    <row r="97" spans="1:10" hidden="1" x14ac:dyDescent="0.25">
      <c r="A97" s="25" t="s">
        <v>106</v>
      </c>
      <c r="B97" s="6">
        <v>169</v>
      </c>
      <c r="C97" s="15">
        <v>204</v>
      </c>
      <c r="D97" s="10">
        <v>174</v>
      </c>
      <c r="H97" s="5">
        <f t="shared" si="3"/>
        <v>0</v>
      </c>
      <c r="I97" s="14">
        <f t="shared" si="5"/>
        <v>0</v>
      </c>
      <c r="J97" s="9">
        <f t="shared" si="4"/>
        <v>0</v>
      </c>
    </row>
    <row r="98" spans="1:10" hidden="1" x14ac:dyDescent="0.25">
      <c r="A98" s="25" t="s">
        <v>107</v>
      </c>
      <c r="B98" s="6" t="s">
        <v>24</v>
      </c>
      <c r="C98" s="15">
        <v>171</v>
      </c>
      <c r="D98" s="10" t="s">
        <v>24</v>
      </c>
      <c r="H98" s="5" t="e">
        <f t="shared" si="3"/>
        <v>#VALUE!</v>
      </c>
      <c r="I98" s="14">
        <f t="shared" si="5"/>
        <v>0</v>
      </c>
      <c r="J98" s="9" t="e">
        <f t="shared" si="4"/>
        <v>#VALUE!</v>
      </c>
    </row>
    <row r="99" spans="1:10" hidden="1" x14ac:dyDescent="0.25">
      <c r="A99" s="25" t="s">
        <v>108</v>
      </c>
      <c r="B99" s="6">
        <v>166</v>
      </c>
      <c r="C99" s="15">
        <v>166</v>
      </c>
      <c r="D99" s="10" t="s">
        <v>24</v>
      </c>
      <c r="E99" s="31"/>
      <c r="H99" s="5">
        <f t="shared" si="3"/>
        <v>0</v>
      </c>
      <c r="I99" s="14">
        <f t="shared" si="5"/>
        <v>0</v>
      </c>
      <c r="J99" s="9" t="e">
        <f t="shared" si="4"/>
        <v>#VALUE!</v>
      </c>
    </row>
    <row r="100" spans="1:10" hidden="1" x14ac:dyDescent="0.25">
      <c r="A100" s="25" t="s">
        <v>109</v>
      </c>
      <c r="B100" s="6" t="s">
        <v>24</v>
      </c>
      <c r="C100" s="15" t="s">
        <v>24</v>
      </c>
      <c r="D100" s="10">
        <v>119</v>
      </c>
      <c r="H100" s="5" t="e">
        <f t="shared" si="3"/>
        <v>#VALUE!</v>
      </c>
      <c r="I100" s="14" t="e">
        <f t="shared" si="5"/>
        <v>#VALUE!</v>
      </c>
      <c r="J100" s="9">
        <f t="shared" si="4"/>
        <v>0</v>
      </c>
    </row>
    <row r="101" spans="1:10" hidden="1" x14ac:dyDescent="0.25">
      <c r="A101" s="25" t="s">
        <v>110</v>
      </c>
      <c r="B101" s="6" t="s">
        <v>24</v>
      </c>
      <c r="C101" s="15" t="s">
        <v>24</v>
      </c>
      <c r="D101" s="10">
        <v>129</v>
      </c>
      <c r="H101" s="5" t="e">
        <f t="shared" si="3"/>
        <v>#VALUE!</v>
      </c>
      <c r="I101" s="14" t="e">
        <f t="shared" si="5"/>
        <v>#VALUE!</v>
      </c>
      <c r="J101" s="9">
        <f t="shared" si="4"/>
        <v>0</v>
      </c>
    </row>
    <row r="102" spans="1:10" hidden="1" x14ac:dyDescent="0.25">
      <c r="A102" s="25" t="s">
        <v>111</v>
      </c>
      <c r="B102" s="6" t="s">
        <v>24</v>
      </c>
      <c r="C102" s="15" t="s">
        <v>24</v>
      </c>
      <c r="D102" s="10">
        <v>146</v>
      </c>
      <c r="H102" s="5" t="e">
        <f t="shared" si="3"/>
        <v>#VALUE!</v>
      </c>
      <c r="I102" s="14" t="e">
        <f t="shared" si="5"/>
        <v>#VALUE!</v>
      </c>
      <c r="J102" s="9">
        <f t="shared" si="4"/>
        <v>0</v>
      </c>
    </row>
    <row r="103" spans="1:10" hidden="1" x14ac:dyDescent="0.25">
      <c r="A103" s="25" t="s">
        <v>112</v>
      </c>
      <c r="B103" s="6" t="s">
        <v>24</v>
      </c>
      <c r="C103" s="15" t="s">
        <v>24</v>
      </c>
      <c r="D103" s="10">
        <v>129</v>
      </c>
      <c r="H103" s="5" t="e">
        <f t="shared" si="3"/>
        <v>#VALUE!</v>
      </c>
      <c r="I103" s="14" t="e">
        <f t="shared" si="5"/>
        <v>#VALUE!</v>
      </c>
      <c r="J103" s="9">
        <f t="shared" si="4"/>
        <v>0</v>
      </c>
    </row>
    <row r="104" spans="1:10" hidden="1" x14ac:dyDescent="0.25">
      <c r="A104" s="21" t="s">
        <v>113</v>
      </c>
      <c r="D104" s="12">
        <v>156</v>
      </c>
      <c r="H104" s="5" t="e">
        <f t="shared" si="3"/>
        <v>#DIV/0!</v>
      </c>
      <c r="I104" s="14" t="e">
        <f t="shared" si="5"/>
        <v>#DIV/0!</v>
      </c>
      <c r="J104" s="9">
        <f t="shared" si="4"/>
        <v>0</v>
      </c>
    </row>
    <row r="105" spans="1:10" hidden="1" x14ac:dyDescent="0.25">
      <c r="A105" s="21" t="s">
        <v>114</v>
      </c>
      <c r="B105" s="7" t="s">
        <v>24</v>
      </c>
      <c r="D105" s="12">
        <v>147</v>
      </c>
      <c r="H105" s="5" t="e">
        <f t="shared" si="3"/>
        <v>#VALUE!</v>
      </c>
      <c r="I105" s="14" t="e">
        <f t="shared" si="5"/>
        <v>#DIV/0!</v>
      </c>
      <c r="J105" s="9">
        <f t="shared" si="4"/>
        <v>0</v>
      </c>
    </row>
    <row r="106" spans="1:10" hidden="1" x14ac:dyDescent="0.25">
      <c r="A106" s="21" t="s">
        <v>115</v>
      </c>
      <c r="B106" s="7" t="s">
        <v>24</v>
      </c>
      <c r="C106" s="24" t="s">
        <v>24</v>
      </c>
      <c r="D106" s="12">
        <v>141</v>
      </c>
      <c r="H106" s="5" t="e">
        <f t="shared" si="3"/>
        <v>#VALUE!</v>
      </c>
      <c r="I106" s="14" t="e">
        <f t="shared" si="5"/>
        <v>#VALUE!</v>
      </c>
      <c r="J106" s="9">
        <f t="shared" si="4"/>
        <v>0</v>
      </c>
    </row>
    <row r="107" spans="1:10" hidden="1" x14ac:dyDescent="0.25">
      <c r="A107" s="21" t="s">
        <v>116</v>
      </c>
      <c r="B107" s="7" t="s">
        <v>24</v>
      </c>
      <c r="C107" s="24" t="s">
        <v>24</v>
      </c>
      <c r="D107" s="12">
        <v>141</v>
      </c>
      <c r="H107" s="5" t="e">
        <f t="shared" si="3"/>
        <v>#VALUE!</v>
      </c>
      <c r="I107" s="14" t="e">
        <f t="shared" si="5"/>
        <v>#VALUE!</v>
      </c>
      <c r="J107" s="9">
        <f t="shared" si="4"/>
        <v>0</v>
      </c>
    </row>
    <row r="108" spans="1:10" hidden="1" x14ac:dyDescent="0.25">
      <c r="A108" s="21" t="s">
        <v>117</v>
      </c>
      <c r="B108" s="7" t="s">
        <v>24</v>
      </c>
      <c r="C108" s="24" t="s">
        <v>24</v>
      </c>
      <c r="D108" s="12">
        <v>143</v>
      </c>
      <c r="E108" s="22">
        <v>1000</v>
      </c>
      <c r="H108" s="5" t="e">
        <f t="shared" si="3"/>
        <v>#VALUE!</v>
      </c>
      <c r="I108" s="14" t="e">
        <f t="shared" si="5"/>
        <v>#VALUE!</v>
      </c>
      <c r="J108" s="9">
        <f t="shared" si="4"/>
        <v>6.9930069930069934</v>
      </c>
    </row>
    <row r="109" spans="1:10" hidden="1" x14ac:dyDescent="0.25">
      <c r="A109" s="21" t="s">
        <v>118</v>
      </c>
      <c r="C109" s="24">
        <v>600</v>
      </c>
      <c r="D109" s="35">
        <v>450</v>
      </c>
      <c r="H109" s="5" t="e">
        <f t="shared" si="3"/>
        <v>#DIV/0!</v>
      </c>
      <c r="I109" s="14">
        <f t="shared" si="5"/>
        <v>0</v>
      </c>
      <c r="J109" s="9">
        <f t="shared" si="4"/>
        <v>0</v>
      </c>
    </row>
    <row r="110" spans="1:10" hidden="1" x14ac:dyDescent="0.25">
      <c r="A110" s="21" t="s">
        <v>119</v>
      </c>
      <c r="B110" s="7" t="s">
        <v>120</v>
      </c>
      <c r="C110" s="24" t="s">
        <v>24</v>
      </c>
      <c r="D110" s="12">
        <v>158</v>
      </c>
      <c r="H110" s="5" t="e">
        <f t="shared" si="3"/>
        <v>#VALUE!</v>
      </c>
      <c r="I110" s="14" t="e">
        <f t="shared" si="5"/>
        <v>#VALUE!</v>
      </c>
      <c r="J110" s="9">
        <f t="shared" si="4"/>
        <v>0</v>
      </c>
    </row>
    <row r="111" spans="1:10" hidden="1" x14ac:dyDescent="0.25">
      <c r="A111" s="21" t="s">
        <v>121</v>
      </c>
      <c r="B111" s="7" t="s">
        <v>24</v>
      </c>
      <c r="C111" s="24" t="s">
        <v>24</v>
      </c>
      <c r="D111" s="12">
        <v>149</v>
      </c>
      <c r="H111" s="5" t="e">
        <f t="shared" si="3"/>
        <v>#VALUE!</v>
      </c>
      <c r="I111" s="14" t="e">
        <f t="shared" si="5"/>
        <v>#VALUE!</v>
      </c>
      <c r="J111" s="9">
        <f t="shared" si="4"/>
        <v>0</v>
      </c>
    </row>
    <row r="112" spans="1:10" hidden="1" x14ac:dyDescent="0.25">
      <c r="A112" s="21" t="s">
        <v>122</v>
      </c>
      <c r="B112" s="7" t="s">
        <v>24</v>
      </c>
      <c r="C112" s="24" t="s">
        <v>24</v>
      </c>
      <c r="D112" s="12">
        <v>131</v>
      </c>
      <c r="H112" s="5" t="e">
        <f t="shared" si="3"/>
        <v>#VALUE!</v>
      </c>
      <c r="I112" s="14" t="e">
        <f t="shared" si="5"/>
        <v>#VALUE!</v>
      </c>
      <c r="J112" s="9">
        <f t="shared" si="4"/>
        <v>0</v>
      </c>
    </row>
    <row r="113" spans="1:10" hidden="1" x14ac:dyDescent="0.25">
      <c r="A113" s="21" t="s">
        <v>123</v>
      </c>
      <c r="B113" s="7" t="s">
        <v>24</v>
      </c>
      <c r="C113" s="24" t="s">
        <v>24</v>
      </c>
      <c r="D113" s="12">
        <v>131</v>
      </c>
      <c r="H113" s="5" t="e">
        <f t="shared" si="3"/>
        <v>#VALUE!</v>
      </c>
      <c r="I113" s="14" t="e">
        <f t="shared" si="5"/>
        <v>#VALUE!</v>
      </c>
      <c r="J113" s="9">
        <f t="shared" si="4"/>
        <v>0</v>
      </c>
    </row>
    <row r="114" spans="1:10" hidden="1" x14ac:dyDescent="0.25">
      <c r="A114" s="21" t="s">
        <v>124</v>
      </c>
      <c r="D114" s="12">
        <v>112</v>
      </c>
      <c r="H114" s="5" t="e">
        <f t="shared" si="3"/>
        <v>#DIV/0!</v>
      </c>
      <c r="I114" s="14" t="e">
        <f t="shared" si="5"/>
        <v>#DIV/0!</v>
      </c>
      <c r="J114" s="9">
        <f t="shared" si="4"/>
        <v>0</v>
      </c>
    </row>
    <row r="115" spans="1:10" hidden="1" x14ac:dyDescent="0.25">
      <c r="A115" s="21" t="s">
        <v>125</v>
      </c>
      <c r="B115" s="7" t="s">
        <v>24</v>
      </c>
      <c r="C115" s="24" t="s">
        <v>24</v>
      </c>
      <c r="D115" s="12">
        <v>112</v>
      </c>
      <c r="H115" s="5" t="e">
        <f t="shared" si="3"/>
        <v>#VALUE!</v>
      </c>
      <c r="I115" s="14" t="e">
        <f t="shared" si="5"/>
        <v>#VALUE!</v>
      </c>
      <c r="J115" s="9">
        <f t="shared" si="4"/>
        <v>0</v>
      </c>
    </row>
    <row r="116" spans="1:10" hidden="1" x14ac:dyDescent="0.25">
      <c r="A116" s="21" t="s">
        <v>126</v>
      </c>
      <c r="B116" s="7" t="s">
        <v>24</v>
      </c>
      <c r="C116" s="24" t="s">
        <v>24</v>
      </c>
      <c r="D116" s="12">
        <v>115</v>
      </c>
      <c r="H116" s="5" t="e">
        <f t="shared" si="3"/>
        <v>#VALUE!</v>
      </c>
      <c r="I116" s="14" t="e">
        <f t="shared" si="5"/>
        <v>#VALUE!</v>
      </c>
      <c r="J116" s="9">
        <f t="shared" si="4"/>
        <v>0</v>
      </c>
    </row>
    <row r="117" spans="1:10" hidden="1" x14ac:dyDescent="0.25">
      <c r="A117" s="21" t="s">
        <v>127</v>
      </c>
      <c r="B117" s="7" t="s">
        <v>24</v>
      </c>
      <c r="C117" s="24" t="s">
        <v>24</v>
      </c>
      <c r="D117" s="12">
        <v>118</v>
      </c>
      <c r="H117" s="5" t="e">
        <f t="shared" si="3"/>
        <v>#VALUE!</v>
      </c>
      <c r="I117" s="14" t="e">
        <f t="shared" si="5"/>
        <v>#VALUE!</v>
      </c>
      <c r="J117" s="9">
        <f t="shared" si="4"/>
        <v>0</v>
      </c>
    </row>
    <row r="118" spans="1:10" hidden="1" x14ac:dyDescent="0.25">
      <c r="A118" s="21" t="s">
        <v>128</v>
      </c>
      <c r="B118" s="7" t="s">
        <v>24</v>
      </c>
      <c r="C118" s="24" t="s">
        <v>24</v>
      </c>
      <c r="D118" s="12">
        <v>118</v>
      </c>
      <c r="H118" s="5" t="e">
        <f t="shared" si="3"/>
        <v>#VALUE!</v>
      </c>
      <c r="I118" s="14" t="e">
        <f t="shared" si="5"/>
        <v>#VALUE!</v>
      </c>
      <c r="J118" s="9">
        <f t="shared" si="4"/>
        <v>0</v>
      </c>
    </row>
    <row r="119" spans="1:10" hidden="1" x14ac:dyDescent="0.25">
      <c r="A119" s="21" t="s">
        <v>129</v>
      </c>
      <c r="B119" s="7" t="s">
        <v>24</v>
      </c>
      <c r="C119" s="24" t="s">
        <v>24</v>
      </c>
      <c r="D119" s="12">
        <v>118</v>
      </c>
      <c r="H119" s="5" t="e">
        <f t="shared" si="3"/>
        <v>#VALUE!</v>
      </c>
      <c r="I119" s="14" t="e">
        <f t="shared" si="5"/>
        <v>#VALUE!</v>
      </c>
      <c r="J119" s="9">
        <f t="shared" si="4"/>
        <v>0</v>
      </c>
    </row>
    <row r="120" spans="1:10" hidden="1" x14ac:dyDescent="0.25">
      <c r="A120" s="21" t="s">
        <v>130</v>
      </c>
      <c r="B120" s="7" t="s">
        <v>24</v>
      </c>
      <c r="C120" s="24" t="s">
        <v>24</v>
      </c>
      <c r="D120" s="12">
        <v>119</v>
      </c>
      <c r="E120" s="31"/>
      <c r="H120" s="5" t="e">
        <f t="shared" si="3"/>
        <v>#VALUE!</v>
      </c>
      <c r="I120" s="14" t="e">
        <f t="shared" si="5"/>
        <v>#VALUE!</v>
      </c>
      <c r="J120" s="9">
        <f t="shared" si="4"/>
        <v>0</v>
      </c>
    </row>
    <row r="121" spans="1:10" hidden="1" x14ac:dyDescent="0.25">
      <c r="A121" s="21" t="s">
        <v>131</v>
      </c>
      <c r="B121" s="7" t="s">
        <v>24</v>
      </c>
      <c r="C121" s="24" t="s">
        <v>24</v>
      </c>
      <c r="D121" s="12">
        <v>106</v>
      </c>
      <c r="H121" s="5" t="e">
        <f t="shared" si="3"/>
        <v>#VALUE!</v>
      </c>
      <c r="I121" s="14" t="e">
        <f t="shared" si="5"/>
        <v>#VALUE!</v>
      </c>
      <c r="J121" s="9">
        <f t="shared" si="4"/>
        <v>0</v>
      </c>
    </row>
    <row r="122" spans="1:10" hidden="1" x14ac:dyDescent="0.25">
      <c r="A122" s="21" t="s">
        <v>132</v>
      </c>
      <c r="B122" s="7" t="s">
        <v>24</v>
      </c>
      <c r="C122" s="24" t="s">
        <v>24</v>
      </c>
      <c r="D122" s="12">
        <v>114</v>
      </c>
      <c r="H122" s="5" t="e">
        <f t="shared" si="3"/>
        <v>#VALUE!</v>
      </c>
      <c r="I122" s="14" t="e">
        <f t="shared" si="5"/>
        <v>#VALUE!</v>
      </c>
      <c r="J122" s="9">
        <f t="shared" si="4"/>
        <v>0</v>
      </c>
    </row>
    <row r="123" spans="1:10" hidden="1" x14ac:dyDescent="0.25">
      <c r="A123" s="21" t="s">
        <v>133</v>
      </c>
      <c r="B123" s="7" t="s">
        <v>24</v>
      </c>
      <c r="C123" s="24" t="s">
        <v>24</v>
      </c>
      <c r="D123" s="12">
        <v>115</v>
      </c>
      <c r="E123" s="36">
        <v>11000</v>
      </c>
      <c r="H123" s="5" t="e">
        <f t="shared" si="3"/>
        <v>#VALUE!</v>
      </c>
      <c r="I123" s="14" t="e">
        <f t="shared" si="5"/>
        <v>#VALUE!</v>
      </c>
      <c r="J123" s="9">
        <f t="shared" si="4"/>
        <v>95.652173913043484</v>
      </c>
    </row>
    <row r="124" spans="1:10" hidden="1" x14ac:dyDescent="0.25">
      <c r="A124" s="21" t="s">
        <v>134</v>
      </c>
      <c r="B124" s="7" t="s">
        <v>24</v>
      </c>
      <c r="C124" s="24" t="s">
        <v>24</v>
      </c>
      <c r="D124" s="12">
        <v>119</v>
      </c>
      <c r="H124" s="5" t="e">
        <f t="shared" si="3"/>
        <v>#VALUE!</v>
      </c>
      <c r="I124" s="14" t="e">
        <f t="shared" si="5"/>
        <v>#VALUE!</v>
      </c>
      <c r="J124" s="9">
        <f t="shared" si="4"/>
        <v>0</v>
      </c>
    </row>
    <row r="125" spans="1:10" hidden="1" x14ac:dyDescent="0.25">
      <c r="A125" s="21" t="s">
        <v>135</v>
      </c>
      <c r="B125" s="7" t="s">
        <v>24</v>
      </c>
      <c r="C125" s="24" t="s">
        <v>24</v>
      </c>
      <c r="D125" s="12">
        <v>147</v>
      </c>
      <c r="H125" s="5" t="e">
        <f t="shared" si="3"/>
        <v>#VALUE!</v>
      </c>
      <c r="I125" s="14" t="e">
        <f t="shared" si="5"/>
        <v>#VALUE!</v>
      </c>
      <c r="J125" s="9">
        <f t="shared" si="4"/>
        <v>0</v>
      </c>
    </row>
    <row r="126" spans="1:10" hidden="1" x14ac:dyDescent="0.25">
      <c r="A126" s="21" t="s">
        <v>136</v>
      </c>
      <c r="B126" s="7" t="s">
        <v>24</v>
      </c>
      <c r="C126" s="24" t="s">
        <v>24</v>
      </c>
      <c r="D126" s="12">
        <v>164</v>
      </c>
      <c r="H126" s="5" t="e">
        <f t="shared" si="3"/>
        <v>#VALUE!</v>
      </c>
      <c r="I126" s="14" t="e">
        <f t="shared" si="5"/>
        <v>#VALUE!</v>
      </c>
      <c r="J126" s="9">
        <f t="shared" si="4"/>
        <v>0</v>
      </c>
    </row>
    <row r="127" spans="1:10" hidden="1" x14ac:dyDescent="0.25">
      <c r="A127" s="21" t="s">
        <v>137</v>
      </c>
      <c r="B127" s="7" t="s">
        <v>24</v>
      </c>
      <c r="C127" s="24" t="s">
        <v>24</v>
      </c>
      <c r="D127" s="12">
        <v>143</v>
      </c>
      <c r="H127" s="5" t="e">
        <f t="shared" si="3"/>
        <v>#VALUE!</v>
      </c>
      <c r="I127" s="14" t="e">
        <f t="shared" si="5"/>
        <v>#VALUE!</v>
      </c>
      <c r="J127" s="9">
        <f t="shared" si="4"/>
        <v>0</v>
      </c>
    </row>
    <row r="128" spans="1:10" hidden="1" x14ac:dyDescent="0.25">
      <c r="A128" s="21" t="s">
        <v>138</v>
      </c>
      <c r="B128" s="7" t="s">
        <v>24</v>
      </c>
      <c r="C128" s="24" t="s">
        <v>24</v>
      </c>
      <c r="D128" s="12">
        <v>146</v>
      </c>
      <c r="E128" s="22">
        <v>11000</v>
      </c>
      <c r="H128" s="5" t="e">
        <f t="shared" si="3"/>
        <v>#VALUE!</v>
      </c>
      <c r="I128" s="14" t="e">
        <f t="shared" si="5"/>
        <v>#VALUE!</v>
      </c>
      <c r="J128" s="9">
        <f t="shared" si="4"/>
        <v>75.342465753424662</v>
      </c>
    </row>
    <row r="129" spans="1:10" hidden="1" x14ac:dyDescent="0.25">
      <c r="A129" s="21" t="s">
        <v>139</v>
      </c>
      <c r="B129" s="7" t="s">
        <v>24</v>
      </c>
      <c r="C129" s="24" t="s">
        <v>24</v>
      </c>
      <c r="D129" s="12">
        <v>104</v>
      </c>
      <c r="E129" s="31"/>
      <c r="H129" s="5" t="e">
        <f t="shared" si="3"/>
        <v>#VALUE!</v>
      </c>
      <c r="I129" s="14" t="e">
        <f t="shared" si="5"/>
        <v>#VALUE!</v>
      </c>
      <c r="J129" s="9">
        <f t="shared" si="4"/>
        <v>0</v>
      </c>
    </row>
    <row r="130" spans="1:10" hidden="1" x14ac:dyDescent="0.25">
      <c r="A130" s="21" t="s">
        <v>140</v>
      </c>
      <c r="B130" s="7" t="s">
        <v>24</v>
      </c>
      <c r="C130" s="24" t="s">
        <v>24</v>
      </c>
      <c r="D130" s="12">
        <v>138</v>
      </c>
      <c r="H130" s="5" t="e">
        <f t="shared" si="3"/>
        <v>#VALUE!</v>
      </c>
      <c r="I130" s="14" t="e">
        <f t="shared" si="5"/>
        <v>#VALUE!</v>
      </c>
      <c r="J130" s="9">
        <f t="shared" si="4"/>
        <v>0</v>
      </c>
    </row>
    <row r="131" spans="1:10" hidden="1" x14ac:dyDescent="0.25">
      <c r="A131" s="21" t="s">
        <v>141</v>
      </c>
      <c r="B131" s="7" t="s">
        <v>24</v>
      </c>
      <c r="C131" s="24" t="s">
        <v>24</v>
      </c>
      <c r="D131" s="12">
        <v>177</v>
      </c>
      <c r="H131" s="5" t="e">
        <f t="shared" si="3"/>
        <v>#VALUE!</v>
      </c>
      <c r="I131" s="14" t="e">
        <f t="shared" si="5"/>
        <v>#VALUE!</v>
      </c>
      <c r="J131" s="9">
        <f t="shared" si="4"/>
        <v>0</v>
      </c>
    </row>
    <row r="132" spans="1:10" hidden="1" x14ac:dyDescent="0.25">
      <c r="A132" s="21" t="s">
        <v>142</v>
      </c>
      <c r="B132" s="7" t="s">
        <v>24</v>
      </c>
      <c r="C132" s="24" t="s">
        <v>24</v>
      </c>
      <c r="D132" s="12">
        <v>161</v>
      </c>
      <c r="H132" s="5" t="e">
        <f t="shared" si="3"/>
        <v>#VALUE!</v>
      </c>
      <c r="I132" s="14" t="e">
        <f t="shared" si="5"/>
        <v>#VALUE!</v>
      </c>
      <c r="J132" s="9">
        <f t="shared" si="4"/>
        <v>0</v>
      </c>
    </row>
    <row r="133" spans="1:10" hidden="1" x14ac:dyDescent="0.25">
      <c r="A133" s="21" t="s">
        <v>143</v>
      </c>
      <c r="B133" s="7" t="s">
        <v>24</v>
      </c>
      <c r="C133" s="24" t="s">
        <v>24</v>
      </c>
      <c r="D133" s="12">
        <v>143</v>
      </c>
      <c r="H133" s="5" t="e">
        <f t="shared" si="3"/>
        <v>#VALUE!</v>
      </c>
      <c r="I133" s="14" t="e">
        <f t="shared" si="5"/>
        <v>#VALUE!</v>
      </c>
      <c r="J133" s="9">
        <f t="shared" si="4"/>
        <v>0</v>
      </c>
    </row>
    <row r="134" spans="1:10" hidden="1" x14ac:dyDescent="0.25">
      <c r="A134" s="21" t="s">
        <v>144</v>
      </c>
      <c r="B134" s="7" t="s">
        <v>24</v>
      </c>
      <c r="C134" s="24" t="s">
        <v>24</v>
      </c>
      <c r="D134" s="12">
        <v>134</v>
      </c>
      <c r="H134" s="5" t="e">
        <f t="shared" si="3"/>
        <v>#VALUE!</v>
      </c>
      <c r="I134" s="14" t="e">
        <f t="shared" si="5"/>
        <v>#VALUE!</v>
      </c>
      <c r="J134" s="9">
        <f t="shared" si="4"/>
        <v>0</v>
      </c>
    </row>
    <row r="135" spans="1:10" hidden="1" x14ac:dyDescent="0.25">
      <c r="A135" s="21" t="s">
        <v>145</v>
      </c>
      <c r="B135" s="7" t="s">
        <v>24</v>
      </c>
      <c r="C135" s="24" t="s">
        <v>24</v>
      </c>
      <c r="D135" s="12">
        <v>155</v>
      </c>
      <c r="H135" s="5" t="e">
        <f t="shared" si="3"/>
        <v>#VALUE!</v>
      </c>
      <c r="I135" s="14" t="e">
        <f t="shared" si="5"/>
        <v>#VALUE!</v>
      </c>
      <c r="J135" s="9">
        <f t="shared" si="4"/>
        <v>0</v>
      </c>
    </row>
    <row r="136" spans="1:10" hidden="1" x14ac:dyDescent="0.25">
      <c r="A136" s="21" t="s">
        <v>146</v>
      </c>
      <c r="B136" s="7" t="s">
        <v>24</v>
      </c>
      <c r="C136" s="24" t="s">
        <v>24</v>
      </c>
      <c r="D136" s="12">
        <v>138</v>
      </c>
      <c r="E136" s="22">
        <v>1000</v>
      </c>
      <c r="H136" s="5" t="e">
        <f t="shared" si="3"/>
        <v>#VALUE!</v>
      </c>
      <c r="I136" s="14" t="e">
        <f t="shared" si="5"/>
        <v>#VALUE!</v>
      </c>
      <c r="J136" s="9">
        <f t="shared" si="4"/>
        <v>7.2463768115942031</v>
      </c>
    </row>
    <row r="137" spans="1:10" hidden="1" x14ac:dyDescent="0.25">
      <c r="A137" s="21" t="s">
        <v>147</v>
      </c>
      <c r="B137" s="7" t="s">
        <v>24</v>
      </c>
      <c r="C137" s="24" t="s">
        <v>24</v>
      </c>
      <c r="D137" s="12">
        <v>131</v>
      </c>
      <c r="H137" s="5" t="e">
        <f t="shared" si="3"/>
        <v>#VALUE!</v>
      </c>
      <c r="I137" s="14" t="e">
        <f t="shared" si="5"/>
        <v>#VALUE!</v>
      </c>
      <c r="J137" s="9">
        <f t="shared" si="4"/>
        <v>0</v>
      </c>
    </row>
    <row r="138" spans="1:10" hidden="1" x14ac:dyDescent="0.25">
      <c r="A138" s="21" t="s">
        <v>148</v>
      </c>
      <c r="B138" s="7">
        <v>781</v>
      </c>
      <c r="E138" s="31"/>
      <c r="H138" s="5">
        <f t="shared" ref="H138:H201" si="6">E138/B138</f>
        <v>0</v>
      </c>
      <c r="I138" s="14" t="e">
        <f t="shared" si="5"/>
        <v>#DIV/0!</v>
      </c>
      <c r="J138" s="9" t="e">
        <f t="shared" ref="J138:J201" si="7">E138/D138</f>
        <v>#DIV/0!</v>
      </c>
    </row>
    <row r="139" spans="1:10" hidden="1" x14ac:dyDescent="0.25">
      <c r="A139" s="21" t="s">
        <v>149</v>
      </c>
      <c r="B139" s="7" t="s">
        <v>24</v>
      </c>
      <c r="C139" s="24" t="s">
        <v>24</v>
      </c>
      <c r="D139" s="12">
        <v>136</v>
      </c>
      <c r="H139" s="5" t="e">
        <f t="shared" si="6"/>
        <v>#VALUE!</v>
      </c>
      <c r="I139" s="14" t="e">
        <f t="shared" ref="I139:I202" si="8">E139/C139</f>
        <v>#VALUE!</v>
      </c>
      <c r="J139" s="9">
        <f t="shared" si="7"/>
        <v>0</v>
      </c>
    </row>
    <row r="140" spans="1:10" hidden="1" x14ac:dyDescent="0.25">
      <c r="A140" s="21" t="s">
        <v>150</v>
      </c>
      <c r="B140" s="7" t="s">
        <v>24</v>
      </c>
      <c r="C140" s="24" t="s">
        <v>24</v>
      </c>
      <c r="D140" s="12">
        <v>136</v>
      </c>
      <c r="H140" s="5" t="e">
        <f t="shared" si="6"/>
        <v>#VALUE!</v>
      </c>
      <c r="I140" s="14" t="e">
        <f t="shared" si="8"/>
        <v>#VALUE!</v>
      </c>
      <c r="J140" s="9">
        <f t="shared" si="7"/>
        <v>0</v>
      </c>
    </row>
    <row r="141" spans="1:10" hidden="1" x14ac:dyDescent="0.25">
      <c r="A141" s="21" t="s">
        <v>151</v>
      </c>
      <c r="B141" s="7" t="s">
        <v>24</v>
      </c>
      <c r="C141" s="24" t="s">
        <v>24</v>
      </c>
      <c r="D141" s="12">
        <v>129</v>
      </c>
      <c r="H141" s="5" t="e">
        <f t="shared" si="6"/>
        <v>#VALUE!</v>
      </c>
      <c r="I141" s="14" t="e">
        <f t="shared" si="8"/>
        <v>#VALUE!</v>
      </c>
      <c r="J141" s="9">
        <f t="shared" si="7"/>
        <v>0</v>
      </c>
    </row>
    <row r="142" spans="1:10" hidden="1" x14ac:dyDescent="0.25">
      <c r="A142" s="21" t="s">
        <v>152</v>
      </c>
      <c r="B142" s="7" t="s">
        <v>24</v>
      </c>
      <c r="C142" s="24" t="s">
        <v>24</v>
      </c>
      <c r="D142" s="12">
        <v>101</v>
      </c>
      <c r="H142" s="5" t="e">
        <f t="shared" si="6"/>
        <v>#VALUE!</v>
      </c>
      <c r="I142" s="14" t="e">
        <f t="shared" si="8"/>
        <v>#VALUE!</v>
      </c>
      <c r="J142" s="9">
        <f t="shared" si="7"/>
        <v>0</v>
      </c>
    </row>
    <row r="143" spans="1:10" hidden="1" x14ac:dyDescent="0.25">
      <c r="A143" s="21" t="s">
        <v>153</v>
      </c>
      <c r="B143" s="7" t="s">
        <v>24</v>
      </c>
      <c r="C143" s="24" t="s">
        <v>24</v>
      </c>
      <c r="D143" s="12">
        <v>139</v>
      </c>
      <c r="H143" s="5" t="e">
        <f t="shared" si="6"/>
        <v>#VALUE!</v>
      </c>
      <c r="I143" s="14" t="e">
        <f t="shared" si="8"/>
        <v>#VALUE!</v>
      </c>
      <c r="J143" s="9">
        <f t="shared" si="7"/>
        <v>0</v>
      </c>
    </row>
    <row r="144" spans="1:10" hidden="1" x14ac:dyDescent="0.25">
      <c r="A144" s="21" t="s">
        <v>154</v>
      </c>
      <c r="B144" s="7" t="s">
        <v>24</v>
      </c>
      <c r="C144" s="24" t="s">
        <v>24</v>
      </c>
      <c r="D144" s="12">
        <v>161</v>
      </c>
      <c r="H144" s="5" t="e">
        <f t="shared" si="6"/>
        <v>#VALUE!</v>
      </c>
      <c r="I144" s="14" t="e">
        <f t="shared" si="8"/>
        <v>#VALUE!</v>
      </c>
      <c r="J144" s="9">
        <f t="shared" si="7"/>
        <v>0</v>
      </c>
    </row>
    <row r="145" spans="1:10" hidden="1" x14ac:dyDescent="0.25">
      <c r="A145" s="21" t="s">
        <v>155</v>
      </c>
      <c r="B145" s="7" t="s">
        <v>24</v>
      </c>
      <c r="C145" s="24" t="s">
        <v>24</v>
      </c>
      <c r="D145" s="12">
        <v>161</v>
      </c>
      <c r="E145" s="31"/>
      <c r="H145" s="5" t="e">
        <f t="shared" si="6"/>
        <v>#VALUE!</v>
      </c>
      <c r="I145" s="14" t="e">
        <f t="shared" si="8"/>
        <v>#VALUE!</v>
      </c>
      <c r="J145" s="9">
        <f t="shared" si="7"/>
        <v>0</v>
      </c>
    </row>
    <row r="146" spans="1:10" hidden="1" x14ac:dyDescent="0.25">
      <c r="A146" s="21" t="s">
        <v>156</v>
      </c>
      <c r="B146" s="7" t="s">
        <v>24</v>
      </c>
      <c r="C146" s="24" t="s">
        <v>24</v>
      </c>
      <c r="D146" s="12">
        <v>161</v>
      </c>
      <c r="H146" s="5" t="e">
        <f t="shared" si="6"/>
        <v>#VALUE!</v>
      </c>
      <c r="I146" s="14" t="e">
        <f t="shared" si="8"/>
        <v>#VALUE!</v>
      </c>
      <c r="J146" s="9">
        <f t="shared" si="7"/>
        <v>0</v>
      </c>
    </row>
    <row r="147" spans="1:10" hidden="1" x14ac:dyDescent="0.25">
      <c r="A147" s="21" t="s">
        <v>157</v>
      </c>
      <c r="B147" s="7" t="s">
        <v>24</v>
      </c>
      <c r="C147" s="24" t="s">
        <v>24</v>
      </c>
      <c r="D147" s="12">
        <v>144</v>
      </c>
      <c r="H147" s="5" t="e">
        <f t="shared" si="6"/>
        <v>#VALUE!</v>
      </c>
      <c r="I147" s="14" t="e">
        <f t="shared" si="8"/>
        <v>#VALUE!</v>
      </c>
      <c r="J147" s="9">
        <f t="shared" si="7"/>
        <v>0</v>
      </c>
    </row>
    <row r="148" spans="1:10" hidden="1" x14ac:dyDescent="0.25">
      <c r="A148" s="21" t="s">
        <v>158</v>
      </c>
      <c r="B148" s="7" t="s">
        <v>24</v>
      </c>
      <c r="C148" s="24" t="s">
        <v>24</v>
      </c>
      <c r="D148" s="12">
        <v>161</v>
      </c>
      <c r="H148" s="5" t="e">
        <f t="shared" si="6"/>
        <v>#VALUE!</v>
      </c>
      <c r="I148" s="14" t="e">
        <f t="shared" si="8"/>
        <v>#VALUE!</v>
      </c>
      <c r="J148" s="9">
        <f t="shared" si="7"/>
        <v>0</v>
      </c>
    </row>
    <row r="149" spans="1:10" hidden="1" x14ac:dyDescent="0.25">
      <c r="A149" s="21" t="s">
        <v>159</v>
      </c>
      <c r="B149" s="7" t="s">
        <v>24</v>
      </c>
      <c r="C149" s="24">
        <v>1800</v>
      </c>
      <c r="D149" s="12">
        <v>135</v>
      </c>
      <c r="E149" s="22">
        <v>100000</v>
      </c>
      <c r="F149">
        <v>70000</v>
      </c>
      <c r="H149" s="5" t="e">
        <f t="shared" si="6"/>
        <v>#VALUE!</v>
      </c>
      <c r="I149" s="14">
        <f t="shared" si="8"/>
        <v>55.555555555555557</v>
      </c>
      <c r="J149" s="9">
        <f t="shared" si="7"/>
        <v>740.74074074074076</v>
      </c>
    </row>
    <row r="150" spans="1:10" hidden="1" x14ac:dyDescent="0.25">
      <c r="A150" s="21" t="s">
        <v>160</v>
      </c>
      <c r="B150" s="7" t="s">
        <v>24</v>
      </c>
      <c r="C150" s="24">
        <v>143</v>
      </c>
      <c r="D150" s="12">
        <v>135</v>
      </c>
      <c r="H150" s="5" t="e">
        <f t="shared" si="6"/>
        <v>#VALUE!</v>
      </c>
      <c r="I150" s="14">
        <f t="shared" si="8"/>
        <v>0</v>
      </c>
      <c r="J150" s="9">
        <f t="shared" si="7"/>
        <v>0</v>
      </c>
    </row>
    <row r="151" spans="1:10" hidden="1" x14ac:dyDescent="0.25">
      <c r="A151" s="21" t="s">
        <v>161</v>
      </c>
      <c r="B151" s="7" t="s">
        <v>24</v>
      </c>
      <c r="C151" s="24" t="s">
        <v>24</v>
      </c>
      <c r="D151" s="12">
        <v>135</v>
      </c>
      <c r="H151" s="5" t="e">
        <f t="shared" si="6"/>
        <v>#VALUE!</v>
      </c>
      <c r="I151" s="14" t="e">
        <f t="shared" si="8"/>
        <v>#VALUE!</v>
      </c>
      <c r="J151" s="9">
        <f t="shared" si="7"/>
        <v>0</v>
      </c>
    </row>
    <row r="152" spans="1:10" hidden="1" x14ac:dyDescent="0.25">
      <c r="A152" s="21" t="s">
        <v>162</v>
      </c>
      <c r="D152" s="12">
        <v>146</v>
      </c>
      <c r="H152" s="5" t="e">
        <f t="shared" si="6"/>
        <v>#DIV/0!</v>
      </c>
      <c r="I152" s="14" t="e">
        <f t="shared" si="8"/>
        <v>#DIV/0!</v>
      </c>
      <c r="J152" s="9">
        <f t="shared" si="7"/>
        <v>0</v>
      </c>
    </row>
    <row r="153" spans="1:10" hidden="1" x14ac:dyDescent="0.25">
      <c r="A153" s="21" t="s">
        <v>163</v>
      </c>
      <c r="B153" s="7" t="s">
        <v>24</v>
      </c>
      <c r="C153" s="24" t="s">
        <v>24</v>
      </c>
      <c r="D153" s="12">
        <v>135</v>
      </c>
      <c r="H153" s="5" t="e">
        <f t="shared" si="6"/>
        <v>#VALUE!</v>
      </c>
      <c r="I153" s="14" t="e">
        <f t="shared" si="8"/>
        <v>#VALUE!</v>
      </c>
      <c r="J153" s="9">
        <f t="shared" si="7"/>
        <v>0</v>
      </c>
    </row>
    <row r="154" spans="1:10" hidden="1" x14ac:dyDescent="0.25">
      <c r="A154" s="21" t="s">
        <v>164</v>
      </c>
      <c r="B154" s="7" t="s">
        <v>24</v>
      </c>
      <c r="C154" s="24" t="s">
        <v>24</v>
      </c>
      <c r="D154" s="12">
        <v>155</v>
      </c>
      <c r="H154" s="5" t="e">
        <f t="shared" si="6"/>
        <v>#VALUE!</v>
      </c>
      <c r="I154" s="14" t="e">
        <f t="shared" si="8"/>
        <v>#VALUE!</v>
      </c>
      <c r="J154" s="9">
        <f t="shared" si="7"/>
        <v>0</v>
      </c>
    </row>
    <row r="155" spans="1:10" hidden="1" x14ac:dyDescent="0.25">
      <c r="A155" s="21" t="s">
        <v>165</v>
      </c>
      <c r="B155" s="7" t="s">
        <v>24</v>
      </c>
      <c r="C155" s="24" t="s">
        <v>24</v>
      </c>
      <c r="D155" s="12">
        <v>155</v>
      </c>
      <c r="H155" s="5" t="e">
        <f t="shared" si="6"/>
        <v>#VALUE!</v>
      </c>
      <c r="I155" s="14" t="e">
        <f t="shared" si="8"/>
        <v>#VALUE!</v>
      </c>
      <c r="J155" s="9">
        <f t="shared" si="7"/>
        <v>0</v>
      </c>
    </row>
    <row r="156" spans="1:10" hidden="1" x14ac:dyDescent="0.25">
      <c r="A156" s="21" t="s">
        <v>166</v>
      </c>
      <c r="B156" s="7" t="s">
        <v>24</v>
      </c>
      <c r="C156" s="24" t="s">
        <v>24</v>
      </c>
      <c r="D156" s="12">
        <v>155</v>
      </c>
      <c r="H156" s="5" t="e">
        <f t="shared" si="6"/>
        <v>#VALUE!</v>
      </c>
      <c r="I156" s="14" t="e">
        <f t="shared" si="8"/>
        <v>#VALUE!</v>
      </c>
      <c r="J156" s="9">
        <f t="shared" si="7"/>
        <v>0</v>
      </c>
    </row>
    <row r="157" spans="1:10" hidden="1" x14ac:dyDescent="0.25">
      <c r="A157" s="21" t="s">
        <v>167</v>
      </c>
      <c r="B157" s="7" t="s">
        <v>24</v>
      </c>
      <c r="C157" s="24">
        <v>139</v>
      </c>
      <c r="D157" s="12">
        <v>105</v>
      </c>
      <c r="H157" s="5" t="e">
        <f t="shared" si="6"/>
        <v>#VALUE!</v>
      </c>
      <c r="I157" s="14">
        <f t="shared" si="8"/>
        <v>0</v>
      </c>
      <c r="J157" s="9">
        <f t="shared" si="7"/>
        <v>0</v>
      </c>
    </row>
    <row r="158" spans="1:10" hidden="1" x14ac:dyDescent="0.25">
      <c r="A158" s="21" t="s">
        <v>168</v>
      </c>
      <c r="B158" s="7" t="s">
        <v>24</v>
      </c>
      <c r="C158" s="24" t="s">
        <v>24</v>
      </c>
      <c r="D158" s="12">
        <v>105</v>
      </c>
      <c r="H158" s="5" t="e">
        <f t="shared" si="6"/>
        <v>#VALUE!</v>
      </c>
      <c r="I158" s="14" t="e">
        <f t="shared" si="8"/>
        <v>#VALUE!</v>
      </c>
      <c r="J158" s="9">
        <f t="shared" si="7"/>
        <v>0</v>
      </c>
    </row>
    <row r="159" spans="1:10" hidden="1" x14ac:dyDescent="0.25">
      <c r="A159" s="21" t="s">
        <v>169</v>
      </c>
      <c r="B159" s="7" t="s">
        <v>24</v>
      </c>
      <c r="C159" s="24">
        <v>204</v>
      </c>
      <c r="D159" s="12" t="s">
        <v>24</v>
      </c>
      <c r="H159" s="5" t="e">
        <f t="shared" si="6"/>
        <v>#VALUE!</v>
      </c>
      <c r="I159" s="14">
        <f t="shared" si="8"/>
        <v>0</v>
      </c>
      <c r="J159" s="9" t="e">
        <f t="shared" si="7"/>
        <v>#VALUE!</v>
      </c>
    </row>
    <row r="160" spans="1:10" hidden="1" x14ac:dyDescent="0.25">
      <c r="A160" s="21" t="s">
        <v>170</v>
      </c>
      <c r="B160" s="7">
        <v>195</v>
      </c>
      <c r="C160" s="24" t="s">
        <v>24</v>
      </c>
      <c r="D160" s="12" t="s">
        <v>24</v>
      </c>
      <c r="H160" s="5">
        <f t="shared" si="6"/>
        <v>0</v>
      </c>
      <c r="I160" s="14" t="e">
        <f t="shared" si="8"/>
        <v>#VALUE!</v>
      </c>
      <c r="J160" s="9" t="e">
        <f t="shared" si="7"/>
        <v>#VALUE!</v>
      </c>
    </row>
    <row r="161" spans="1:10" hidden="1" x14ac:dyDescent="0.25">
      <c r="A161" s="21" t="s">
        <v>171</v>
      </c>
      <c r="B161" s="7" t="s">
        <v>24</v>
      </c>
      <c r="C161" s="24">
        <v>251</v>
      </c>
      <c r="D161" s="12" t="s">
        <v>24</v>
      </c>
      <c r="H161" s="5" t="e">
        <f t="shared" si="6"/>
        <v>#VALUE!</v>
      </c>
      <c r="I161" s="14">
        <f t="shared" si="8"/>
        <v>0</v>
      </c>
      <c r="J161" s="9" t="e">
        <f t="shared" si="7"/>
        <v>#VALUE!</v>
      </c>
    </row>
    <row r="162" spans="1:10" hidden="1" x14ac:dyDescent="0.25">
      <c r="A162" s="21" t="s">
        <v>172</v>
      </c>
      <c r="B162" s="7">
        <v>173</v>
      </c>
      <c r="C162" s="24">
        <v>208</v>
      </c>
      <c r="D162" s="12">
        <v>164</v>
      </c>
      <c r="H162" s="5">
        <f t="shared" si="6"/>
        <v>0</v>
      </c>
      <c r="I162" s="14">
        <f t="shared" si="8"/>
        <v>0</v>
      </c>
      <c r="J162" s="9">
        <f t="shared" si="7"/>
        <v>0</v>
      </c>
    </row>
    <row r="163" spans="1:10" hidden="1" x14ac:dyDescent="0.25">
      <c r="A163" s="21" t="s">
        <v>173</v>
      </c>
      <c r="B163" s="7">
        <v>2400</v>
      </c>
      <c r="H163" s="5">
        <f t="shared" si="6"/>
        <v>0</v>
      </c>
      <c r="I163" s="14" t="e">
        <f t="shared" si="8"/>
        <v>#DIV/0!</v>
      </c>
      <c r="J163" s="9" t="e">
        <f t="shared" si="7"/>
        <v>#DIV/0!</v>
      </c>
    </row>
    <row r="164" spans="1:10" hidden="1" x14ac:dyDescent="0.25">
      <c r="A164" s="21" t="s">
        <v>174</v>
      </c>
      <c r="B164" s="7" t="s">
        <v>24</v>
      </c>
      <c r="C164" s="24">
        <v>228</v>
      </c>
      <c r="D164" s="12" t="s">
        <v>24</v>
      </c>
      <c r="H164" s="5" t="e">
        <f t="shared" si="6"/>
        <v>#VALUE!</v>
      </c>
      <c r="I164" s="14">
        <f t="shared" si="8"/>
        <v>0</v>
      </c>
      <c r="J164" s="9" t="e">
        <f t="shared" si="7"/>
        <v>#VALUE!</v>
      </c>
    </row>
    <row r="165" spans="1:10" hidden="1" x14ac:dyDescent="0.25">
      <c r="A165" s="21" t="s">
        <v>175</v>
      </c>
      <c r="B165" s="7">
        <v>2300</v>
      </c>
      <c r="H165" s="5">
        <f t="shared" si="6"/>
        <v>0</v>
      </c>
      <c r="I165" s="14" t="e">
        <f t="shared" si="8"/>
        <v>#DIV/0!</v>
      </c>
      <c r="J165" s="9" t="e">
        <f t="shared" si="7"/>
        <v>#DIV/0!</v>
      </c>
    </row>
    <row r="166" spans="1:10" hidden="1" x14ac:dyDescent="0.25">
      <c r="A166" s="21" t="s">
        <v>176</v>
      </c>
      <c r="B166" s="7">
        <v>229</v>
      </c>
      <c r="C166" s="24">
        <v>219</v>
      </c>
      <c r="D166" s="12" t="s">
        <v>24</v>
      </c>
      <c r="H166" s="5">
        <f t="shared" si="6"/>
        <v>0</v>
      </c>
      <c r="I166" s="14">
        <f t="shared" si="8"/>
        <v>0</v>
      </c>
      <c r="J166" s="9" t="e">
        <f t="shared" si="7"/>
        <v>#VALUE!</v>
      </c>
    </row>
    <row r="167" spans="1:10" hidden="1" x14ac:dyDescent="0.25">
      <c r="A167" s="21" t="s">
        <v>177</v>
      </c>
      <c r="B167" s="7">
        <v>186</v>
      </c>
      <c r="C167" s="24">
        <v>204</v>
      </c>
      <c r="D167" s="12">
        <v>179</v>
      </c>
      <c r="H167" s="5">
        <f t="shared" si="6"/>
        <v>0</v>
      </c>
      <c r="I167" s="14">
        <f t="shared" si="8"/>
        <v>0</v>
      </c>
      <c r="J167" s="9">
        <f t="shared" si="7"/>
        <v>0</v>
      </c>
    </row>
    <row r="168" spans="1:10" hidden="1" x14ac:dyDescent="0.25">
      <c r="A168" s="21" t="s">
        <v>178</v>
      </c>
      <c r="B168" s="7" t="s">
        <v>24</v>
      </c>
      <c r="C168" s="24">
        <v>150</v>
      </c>
      <c r="D168" s="12" t="s">
        <v>24</v>
      </c>
      <c r="H168" s="5" t="e">
        <f t="shared" si="6"/>
        <v>#VALUE!</v>
      </c>
      <c r="I168" s="14">
        <f t="shared" si="8"/>
        <v>0</v>
      </c>
      <c r="J168" s="9" t="e">
        <f t="shared" si="7"/>
        <v>#VALUE!</v>
      </c>
    </row>
    <row r="169" spans="1:10" hidden="1" x14ac:dyDescent="0.25">
      <c r="A169" s="21" t="s">
        <v>179</v>
      </c>
      <c r="B169" s="7" t="s">
        <v>24</v>
      </c>
      <c r="C169" s="24">
        <v>116</v>
      </c>
      <c r="D169" s="12" t="s">
        <v>24</v>
      </c>
      <c r="H169" s="5" t="e">
        <f t="shared" si="6"/>
        <v>#VALUE!</v>
      </c>
      <c r="I169" s="14">
        <f t="shared" si="8"/>
        <v>0</v>
      </c>
      <c r="J169" s="9" t="e">
        <f t="shared" si="7"/>
        <v>#VALUE!</v>
      </c>
    </row>
    <row r="170" spans="1:10" hidden="1" x14ac:dyDescent="0.25">
      <c r="A170" s="21" t="s">
        <v>180</v>
      </c>
      <c r="B170" s="7" t="s">
        <v>24</v>
      </c>
      <c r="C170" s="24" t="s">
        <v>24</v>
      </c>
      <c r="D170" s="12">
        <v>112</v>
      </c>
      <c r="H170" s="5" t="e">
        <f t="shared" si="6"/>
        <v>#VALUE!</v>
      </c>
      <c r="I170" s="14" t="e">
        <f t="shared" si="8"/>
        <v>#VALUE!</v>
      </c>
      <c r="J170" s="9">
        <f t="shared" si="7"/>
        <v>0</v>
      </c>
    </row>
    <row r="171" spans="1:10" hidden="1" x14ac:dyDescent="0.25">
      <c r="A171" s="21" t="s">
        <v>181</v>
      </c>
      <c r="B171" s="7" t="s">
        <v>24</v>
      </c>
      <c r="C171" s="24" t="s">
        <v>24</v>
      </c>
      <c r="D171" s="12">
        <v>81</v>
      </c>
      <c r="H171" s="5" t="e">
        <f t="shared" si="6"/>
        <v>#VALUE!</v>
      </c>
      <c r="I171" s="14" t="e">
        <f t="shared" si="8"/>
        <v>#VALUE!</v>
      </c>
      <c r="J171" s="9">
        <f t="shared" si="7"/>
        <v>0</v>
      </c>
    </row>
    <row r="172" spans="1:10" hidden="1" x14ac:dyDescent="0.25">
      <c r="A172" s="21" t="s">
        <v>182</v>
      </c>
      <c r="B172" s="7" t="s">
        <v>24</v>
      </c>
      <c r="C172" s="24" t="s">
        <v>24</v>
      </c>
      <c r="D172" s="12">
        <v>112</v>
      </c>
      <c r="H172" s="5" t="e">
        <f t="shared" si="6"/>
        <v>#VALUE!</v>
      </c>
      <c r="I172" s="14" t="e">
        <f t="shared" si="8"/>
        <v>#VALUE!</v>
      </c>
      <c r="J172" s="9">
        <f t="shared" si="7"/>
        <v>0</v>
      </c>
    </row>
    <row r="173" spans="1:10" hidden="1" x14ac:dyDescent="0.25">
      <c r="A173" s="21" t="s">
        <v>183</v>
      </c>
      <c r="B173" s="7" t="s">
        <v>24</v>
      </c>
      <c r="C173" s="24" t="s">
        <v>24</v>
      </c>
      <c r="D173" s="12">
        <v>81</v>
      </c>
      <c r="H173" s="5" t="e">
        <f t="shared" si="6"/>
        <v>#VALUE!</v>
      </c>
      <c r="I173" s="14" t="e">
        <f t="shared" si="8"/>
        <v>#VALUE!</v>
      </c>
      <c r="J173" s="9">
        <f t="shared" si="7"/>
        <v>0</v>
      </c>
    </row>
    <row r="174" spans="1:10" hidden="1" x14ac:dyDescent="0.25">
      <c r="A174" s="21" t="s">
        <v>184</v>
      </c>
      <c r="B174" s="7" t="s">
        <v>24</v>
      </c>
      <c r="C174" s="24" t="s">
        <v>24</v>
      </c>
      <c r="D174" s="12">
        <v>121</v>
      </c>
      <c r="H174" s="5" t="e">
        <f t="shared" si="6"/>
        <v>#VALUE!</v>
      </c>
      <c r="I174" s="14" t="e">
        <f t="shared" si="8"/>
        <v>#VALUE!</v>
      </c>
      <c r="J174" s="9">
        <f t="shared" si="7"/>
        <v>0</v>
      </c>
    </row>
    <row r="175" spans="1:10" hidden="1" x14ac:dyDescent="0.25">
      <c r="A175" s="21" t="s">
        <v>185</v>
      </c>
      <c r="B175" s="7" t="s">
        <v>24</v>
      </c>
      <c r="C175" s="24">
        <v>151</v>
      </c>
      <c r="D175" s="12" t="s">
        <v>24</v>
      </c>
      <c r="H175" s="5" t="e">
        <f t="shared" si="6"/>
        <v>#VALUE!</v>
      </c>
      <c r="I175" s="14">
        <f t="shared" si="8"/>
        <v>0</v>
      </c>
      <c r="J175" s="9" t="e">
        <f t="shared" si="7"/>
        <v>#VALUE!</v>
      </c>
    </row>
    <row r="176" spans="1:10" hidden="1" x14ac:dyDescent="0.25">
      <c r="A176" s="21" t="s">
        <v>186</v>
      </c>
      <c r="B176" s="7" t="s">
        <v>24</v>
      </c>
      <c r="C176" s="24">
        <v>96</v>
      </c>
      <c r="D176" s="12" t="s">
        <v>24</v>
      </c>
      <c r="H176" s="5" t="e">
        <f t="shared" si="6"/>
        <v>#VALUE!</v>
      </c>
      <c r="I176" s="14">
        <f t="shared" si="8"/>
        <v>0</v>
      </c>
      <c r="J176" s="9" t="e">
        <f t="shared" si="7"/>
        <v>#VALUE!</v>
      </c>
    </row>
    <row r="177" spans="1:10" hidden="1" x14ac:dyDescent="0.25">
      <c r="A177" s="21" t="s">
        <v>187</v>
      </c>
      <c r="B177" s="7" t="s">
        <v>24</v>
      </c>
      <c r="C177" s="24" t="s">
        <v>24</v>
      </c>
      <c r="D177" s="12">
        <v>99</v>
      </c>
      <c r="H177" s="5" t="e">
        <f t="shared" si="6"/>
        <v>#VALUE!</v>
      </c>
      <c r="I177" s="14" t="e">
        <f t="shared" si="8"/>
        <v>#VALUE!</v>
      </c>
      <c r="J177" s="9">
        <f t="shared" si="7"/>
        <v>0</v>
      </c>
    </row>
    <row r="178" spans="1:10" hidden="1" x14ac:dyDescent="0.25">
      <c r="A178" s="21" t="s">
        <v>188</v>
      </c>
      <c r="B178" s="7" t="s">
        <v>24</v>
      </c>
      <c r="C178" s="24" t="s">
        <v>24</v>
      </c>
      <c r="D178" s="12">
        <v>84</v>
      </c>
      <c r="H178" s="5" t="e">
        <f t="shared" si="6"/>
        <v>#VALUE!</v>
      </c>
      <c r="I178" s="14" t="e">
        <f t="shared" si="8"/>
        <v>#VALUE!</v>
      </c>
      <c r="J178" s="9">
        <f t="shared" si="7"/>
        <v>0</v>
      </c>
    </row>
    <row r="179" spans="1:10" hidden="1" x14ac:dyDescent="0.25">
      <c r="A179" s="21" t="s">
        <v>189</v>
      </c>
      <c r="B179" s="7" t="s">
        <v>24</v>
      </c>
      <c r="C179" s="24">
        <v>117</v>
      </c>
      <c r="D179" s="12" t="s">
        <v>24</v>
      </c>
      <c r="H179" s="5" t="e">
        <f t="shared" si="6"/>
        <v>#VALUE!</v>
      </c>
      <c r="I179" s="14">
        <f t="shared" si="8"/>
        <v>0</v>
      </c>
      <c r="J179" s="9" t="e">
        <f t="shared" si="7"/>
        <v>#VALUE!</v>
      </c>
    </row>
    <row r="180" spans="1:10" hidden="1" x14ac:dyDescent="0.25">
      <c r="A180" s="21" t="s">
        <v>189</v>
      </c>
      <c r="B180" s="7" t="s">
        <v>24</v>
      </c>
      <c r="C180" s="24">
        <v>76</v>
      </c>
      <c r="D180" s="12" t="s">
        <v>24</v>
      </c>
      <c r="H180" s="5" t="e">
        <f t="shared" si="6"/>
        <v>#VALUE!</v>
      </c>
      <c r="I180" s="14">
        <f t="shared" si="8"/>
        <v>0</v>
      </c>
      <c r="J180" s="9" t="e">
        <f t="shared" si="7"/>
        <v>#VALUE!</v>
      </c>
    </row>
    <row r="181" spans="1:10" hidden="1" x14ac:dyDescent="0.25">
      <c r="A181" s="21" t="s">
        <v>189</v>
      </c>
      <c r="B181" s="7" t="s">
        <v>24</v>
      </c>
      <c r="C181" s="24">
        <v>43</v>
      </c>
      <c r="D181" s="12" t="s">
        <v>24</v>
      </c>
      <c r="H181" s="5" t="e">
        <f t="shared" si="6"/>
        <v>#VALUE!</v>
      </c>
      <c r="I181" s="14">
        <f t="shared" si="8"/>
        <v>0</v>
      </c>
      <c r="J181" s="9" t="e">
        <f t="shared" si="7"/>
        <v>#VALUE!</v>
      </c>
    </row>
    <row r="182" spans="1:10" hidden="1" x14ac:dyDescent="0.25">
      <c r="H182" s="5" t="e">
        <f t="shared" si="6"/>
        <v>#DIV/0!</v>
      </c>
      <c r="I182" s="14" t="e">
        <f t="shared" si="8"/>
        <v>#DIV/0!</v>
      </c>
      <c r="J182" s="9" t="e">
        <f t="shared" si="7"/>
        <v>#DIV/0!</v>
      </c>
    </row>
    <row r="183" spans="1:10" hidden="1" x14ac:dyDescent="0.25">
      <c r="H183" s="5" t="e">
        <f t="shared" si="6"/>
        <v>#DIV/0!</v>
      </c>
      <c r="I183" s="14" t="e">
        <f t="shared" si="8"/>
        <v>#DIV/0!</v>
      </c>
      <c r="J183" s="9" t="e">
        <f t="shared" si="7"/>
        <v>#DIV/0!</v>
      </c>
    </row>
    <row r="184" spans="1:10" hidden="1" x14ac:dyDescent="0.25">
      <c r="H184" s="5" t="e">
        <f t="shared" si="6"/>
        <v>#DIV/0!</v>
      </c>
      <c r="I184" s="14" t="e">
        <f t="shared" si="8"/>
        <v>#DIV/0!</v>
      </c>
      <c r="J184" s="9" t="e">
        <f t="shared" si="7"/>
        <v>#DIV/0!</v>
      </c>
    </row>
    <row r="185" spans="1:10" hidden="1" x14ac:dyDescent="0.25">
      <c r="H185" s="5" t="e">
        <f t="shared" si="6"/>
        <v>#DIV/0!</v>
      </c>
      <c r="I185" s="14" t="e">
        <f t="shared" si="8"/>
        <v>#DIV/0!</v>
      </c>
      <c r="J185" s="9" t="e">
        <f t="shared" si="7"/>
        <v>#DIV/0!</v>
      </c>
    </row>
    <row r="186" spans="1:10" hidden="1" x14ac:dyDescent="0.25">
      <c r="H186" s="5" t="e">
        <f t="shared" si="6"/>
        <v>#DIV/0!</v>
      </c>
      <c r="I186" s="14" t="e">
        <f t="shared" si="8"/>
        <v>#DIV/0!</v>
      </c>
      <c r="J186" s="9" t="e">
        <f t="shared" si="7"/>
        <v>#DIV/0!</v>
      </c>
    </row>
    <row r="187" spans="1:10" hidden="1" x14ac:dyDescent="0.25">
      <c r="H187" s="5" t="e">
        <f t="shared" si="6"/>
        <v>#DIV/0!</v>
      </c>
      <c r="I187" s="14" t="e">
        <f t="shared" si="8"/>
        <v>#DIV/0!</v>
      </c>
      <c r="J187" s="9" t="e">
        <f t="shared" si="7"/>
        <v>#DIV/0!</v>
      </c>
    </row>
    <row r="188" spans="1:10" hidden="1" x14ac:dyDescent="0.25">
      <c r="H188" s="5" t="e">
        <f t="shared" si="6"/>
        <v>#DIV/0!</v>
      </c>
      <c r="I188" s="14" t="e">
        <f t="shared" si="8"/>
        <v>#DIV/0!</v>
      </c>
      <c r="J188" s="9" t="e">
        <f t="shared" si="7"/>
        <v>#DIV/0!</v>
      </c>
    </row>
    <row r="189" spans="1:10" hidden="1" x14ac:dyDescent="0.25">
      <c r="H189" s="5" t="e">
        <f t="shared" si="6"/>
        <v>#DIV/0!</v>
      </c>
      <c r="I189" s="14" t="e">
        <f t="shared" si="8"/>
        <v>#DIV/0!</v>
      </c>
      <c r="J189" s="9" t="e">
        <f t="shared" si="7"/>
        <v>#DIV/0!</v>
      </c>
    </row>
    <row r="190" spans="1:10" hidden="1" x14ac:dyDescent="0.25">
      <c r="H190" s="5" t="e">
        <f t="shared" si="6"/>
        <v>#DIV/0!</v>
      </c>
      <c r="I190" s="14" t="e">
        <f t="shared" si="8"/>
        <v>#DIV/0!</v>
      </c>
      <c r="J190" s="9" t="e">
        <f t="shared" si="7"/>
        <v>#DIV/0!</v>
      </c>
    </row>
    <row r="191" spans="1:10" hidden="1" x14ac:dyDescent="0.25">
      <c r="H191" s="5" t="e">
        <f t="shared" si="6"/>
        <v>#DIV/0!</v>
      </c>
      <c r="I191" s="14" t="e">
        <f t="shared" si="8"/>
        <v>#DIV/0!</v>
      </c>
      <c r="J191" s="9" t="e">
        <f t="shared" si="7"/>
        <v>#DIV/0!</v>
      </c>
    </row>
    <row r="192" spans="1:10" hidden="1" x14ac:dyDescent="0.25">
      <c r="H192" s="5" t="e">
        <f t="shared" si="6"/>
        <v>#DIV/0!</v>
      </c>
      <c r="I192" s="14" t="e">
        <f t="shared" si="8"/>
        <v>#DIV/0!</v>
      </c>
      <c r="J192" s="9" t="e">
        <f t="shared" si="7"/>
        <v>#DIV/0!</v>
      </c>
    </row>
    <row r="193" spans="8:10" hidden="1" x14ac:dyDescent="0.25">
      <c r="H193" s="5" t="e">
        <f t="shared" si="6"/>
        <v>#DIV/0!</v>
      </c>
      <c r="I193" s="14" t="e">
        <f t="shared" si="8"/>
        <v>#DIV/0!</v>
      </c>
      <c r="J193" s="9" t="e">
        <f t="shared" si="7"/>
        <v>#DIV/0!</v>
      </c>
    </row>
    <row r="194" spans="8:10" hidden="1" x14ac:dyDescent="0.25">
      <c r="H194" s="5" t="e">
        <f t="shared" si="6"/>
        <v>#DIV/0!</v>
      </c>
      <c r="I194" s="14" t="e">
        <f t="shared" si="8"/>
        <v>#DIV/0!</v>
      </c>
      <c r="J194" s="9" t="e">
        <f t="shared" si="7"/>
        <v>#DIV/0!</v>
      </c>
    </row>
    <row r="195" spans="8:10" hidden="1" x14ac:dyDescent="0.25">
      <c r="H195" s="5" t="e">
        <f t="shared" si="6"/>
        <v>#DIV/0!</v>
      </c>
      <c r="I195" s="14" t="e">
        <f t="shared" si="8"/>
        <v>#DIV/0!</v>
      </c>
      <c r="J195" s="9" t="e">
        <f t="shared" si="7"/>
        <v>#DIV/0!</v>
      </c>
    </row>
    <row r="196" spans="8:10" hidden="1" x14ac:dyDescent="0.25">
      <c r="H196" s="5" t="e">
        <f t="shared" si="6"/>
        <v>#DIV/0!</v>
      </c>
      <c r="I196" s="14" t="e">
        <f t="shared" si="8"/>
        <v>#DIV/0!</v>
      </c>
      <c r="J196" s="9" t="e">
        <f t="shared" si="7"/>
        <v>#DIV/0!</v>
      </c>
    </row>
    <row r="197" spans="8:10" hidden="1" x14ac:dyDescent="0.25">
      <c r="H197" s="5" t="e">
        <f t="shared" si="6"/>
        <v>#DIV/0!</v>
      </c>
      <c r="I197" s="14" t="e">
        <f t="shared" si="8"/>
        <v>#DIV/0!</v>
      </c>
      <c r="J197" s="9" t="e">
        <f t="shared" si="7"/>
        <v>#DIV/0!</v>
      </c>
    </row>
    <row r="198" spans="8:10" hidden="1" x14ac:dyDescent="0.25">
      <c r="H198" s="5" t="e">
        <f t="shared" si="6"/>
        <v>#DIV/0!</v>
      </c>
      <c r="I198" s="14" t="e">
        <f t="shared" si="8"/>
        <v>#DIV/0!</v>
      </c>
      <c r="J198" s="9" t="e">
        <f t="shared" si="7"/>
        <v>#DIV/0!</v>
      </c>
    </row>
    <row r="199" spans="8:10" hidden="1" x14ac:dyDescent="0.25">
      <c r="H199" s="5" t="e">
        <f t="shared" si="6"/>
        <v>#DIV/0!</v>
      </c>
      <c r="I199" s="14" t="e">
        <f t="shared" si="8"/>
        <v>#DIV/0!</v>
      </c>
      <c r="J199" s="9" t="e">
        <f t="shared" si="7"/>
        <v>#DIV/0!</v>
      </c>
    </row>
    <row r="200" spans="8:10" hidden="1" x14ac:dyDescent="0.25">
      <c r="H200" s="5" t="e">
        <f t="shared" si="6"/>
        <v>#DIV/0!</v>
      </c>
      <c r="I200" s="14" t="e">
        <f t="shared" si="8"/>
        <v>#DIV/0!</v>
      </c>
      <c r="J200" s="9" t="e">
        <f t="shared" si="7"/>
        <v>#DIV/0!</v>
      </c>
    </row>
    <row r="201" spans="8:10" hidden="1" x14ac:dyDescent="0.25">
      <c r="H201" s="5" t="e">
        <f t="shared" si="6"/>
        <v>#DIV/0!</v>
      </c>
      <c r="I201" s="14" t="e">
        <f t="shared" si="8"/>
        <v>#DIV/0!</v>
      </c>
      <c r="J201" s="9" t="e">
        <f t="shared" si="7"/>
        <v>#DIV/0!</v>
      </c>
    </row>
    <row r="202" spans="8:10" hidden="1" x14ac:dyDescent="0.25">
      <c r="H202" s="5" t="e">
        <f t="shared" ref="H202:H224" si="9">E202/B202</f>
        <v>#DIV/0!</v>
      </c>
      <c r="I202" s="14" t="e">
        <f t="shared" si="8"/>
        <v>#DIV/0!</v>
      </c>
      <c r="J202" s="9" t="e">
        <f t="shared" ref="J202:J224" si="10">E202/D202</f>
        <v>#DIV/0!</v>
      </c>
    </row>
    <row r="203" spans="8:10" hidden="1" x14ac:dyDescent="0.25">
      <c r="H203" s="5" t="e">
        <f t="shared" si="9"/>
        <v>#DIV/0!</v>
      </c>
      <c r="I203" s="14" t="e">
        <f t="shared" ref="I203:I224" si="11">E203/C203</f>
        <v>#DIV/0!</v>
      </c>
      <c r="J203" s="9" t="e">
        <f t="shared" si="10"/>
        <v>#DIV/0!</v>
      </c>
    </row>
    <row r="204" spans="8:10" hidden="1" x14ac:dyDescent="0.25">
      <c r="H204" s="5" t="e">
        <f t="shared" si="9"/>
        <v>#DIV/0!</v>
      </c>
      <c r="I204" s="14" t="e">
        <f t="shared" si="11"/>
        <v>#DIV/0!</v>
      </c>
      <c r="J204" s="9" t="e">
        <f t="shared" si="10"/>
        <v>#DIV/0!</v>
      </c>
    </row>
    <row r="205" spans="8:10" hidden="1" x14ac:dyDescent="0.25">
      <c r="H205" s="5" t="e">
        <f t="shared" si="9"/>
        <v>#DIV/0!</v>
      </c>
      <c r="I205" s="14" t="e">
        <f t="shared" si="11"/>
        <v>#DIV/0!</v>
      </c>
      <c r="J205" s="9" t="e">
        <f t="shared" si="10"/>
        <v>#DIV/0!</v>
      </c>
    </row>
    <row r="206" spans="8:10" hidden="1" x14ac:dyDescent="0.25">
      <c r="H206" s="5" t="e">
        <f t="shared" si="9"/>
        <v>#DIV/0!</v>
      </c>
      <c r="I206" s="14" t="e">
        <f t="shared" si="11"/>
        <v>#DIV/0!</v>
      </c>
      <c r="J206" s="9" t="e">
        <f t="shared" si="10"/>
        <v>#DIV/0!</v>
      </c>
    </row>
    <row r="207" spans="8:10" hidden="1" x14ac:dyDescent="0.25">
      <c r="H207" s="5" t="e">
        <f t="shared" si="9"/>
        <v>#DIV/0!</v>
      </c>
      <c r="I207" s="14" t="e">
        <f t="shared" si="11"/>
        <v>#DIV/0!</v>
      </c>
      <c r="J207" s="9" t="e">
        <f t="shared" si="10"/>
        <v>#DIV/0!</v>
      </c>
    </row>
    <row r="208" spans="8:10" hidden="1" x14ac:dyDescent="0.25">
      <c r="H208" s="5" t="e">
        <f t="shared" si="9"/>
        <v>#DIV/0!</v>
      </c>
      <c r="I208" s="14" t="e">
        <f t="shared" si="11"/>
        <v>#DIV/0!</v>
      </c>
      <c r="J208" s="9" t="e">
        <f t="shared" si="10"/>
        <v>#DIV/0!</v>
      </c>
    </row>
    <row r="209" spans="8:10" hidden="1" x14ac:dyDescent="0.25">
      <c r="H209" s="5" t="e">
        <f t="shared" si="9"/>
        <v>#DIV/0!</v>
      </c>
      <c r="I209" s="14" t="e">
        <f t="shared" si="11"/>
        <v>#DIV/0!</v>
      </c>
      <c r="J209" s="9" t="e">
        <f t="shared" si="10"/>
        <v>#DIV/0!</v>
      </c>
    </row>
    <row r="210" spans="8:10" hidden="1" x14ac:dyDescent="0.25">
      <c r="H210" s="5" t="e">
        <f t="shared" si="9"/>
        <v>#DIV/0!</v>
      </c>
      <c r="I210" s="14" t="e">
        <f t="shared" si="11"/>
        <v>#DIV/0!</v>
      </c>
      <c r="J210" s="9" t="e">
        <f t="shared" si="10"/>
        <v>#DIV/0!</v>
      </c>
    </row>
    <row r="211" spans="8:10" hidden="1" x14ac:dyDescent="0.25">
      <c r="H211" s="5" t="e">
        <f t="shared" si="9"/>
        <v>#DIV/0!</v>
      </c>
      <c r="I211" s="14" t="e">
        <f t="shared" si="11"/>
        <v>#DIV/0!</v>
      </c>
      <c r="J211" s="9" t="e">
        <f t="shared" si="10"/>
        <v>#DIV/0!</v>
      </c>
    </row>
    <row r="212" spans="8:10" hidden="1" x14ac:dyDescent="0.25">
      <c r="H212" s="5" t="e">
        <f t="shared" si="9"/>
        <v>#DIV/0!</v>
      </c>
      <c r="I212" s="14" t="e">
        <f t="shared" si="11"/>
        <v>#DIV/0!</v>
      </c>
      <c r="J212" s="9" t="e">
        <f t="shared" si="10"/>
        <v>#DIV/0!</v>
      </c>
    </row>
    <row r="213" spans="8:10" hidden="1" x14ac:dyDescent="0.25">
      <c r="H213" s="5" t="e">
        <f t="shared" si="9"/>
        <v>#DIV/0!</v>
      </c>
      <c r="I213" s="14" t="e">
        <f t="shared" si="11"/>
        <v>#DIV/0!</v>
      </c>
      <c r="J213" s="9" t="e">
        <f t="shared" si="10"/>
        <v>#DIV/0!</v>
      </c>
    </row>
    <row r="214" spans="8:10" hidden="1" x14ac:dyDescent="0.25">
      <c r="H214" s="5" t="e">
        <f t="shared" si="9"/>
        <v>#DIV/0!</v>
      </c>
      <c r="I214" s="14" t="e">
        <f t="shared" si="11"/>
        <v>#DIV/0!</v>
      </c>
      <c r="J214" s="9" t="e">
        <f t="shared" si="10"/>
        <v>#DIV/0!</v>
      </c>
    </row>
    <row r="215" spans="8:10" hidden="1" x14ac:dyDescent="0.25">
      <c r="H215" s="5" t="e">
        <f t="shared" si="9"/>
        <v>#DIV/0!</v>
      </c>
      <c r="I215" s="14" t="e">
        <f t="shared" si="11"/>
        <v>#DIV/0!</v>
      </c>
      <c r="J215" s="9" t="e">
        <f t="shared" si="10"/>
        <v>#DIV/0!</v>
      </c>
    </row>
    <row r="216" spans="8:10" hidden="1" x14ac:dyDescent="0.25">
      <c r="H216" s="5" t="e">
        <f t="shared" si="9"/>
        <v>#DIV/0!</v>
      </c>
      <c r="I216" s="14" t="e">
        <f t="shared" si="11"/>
        <v>#DIV/0!</v>
      </c>
      <c r="J216" s="9" t="e">
        <f t="shared" si="10"/>
        <v>#DIV/0!</v>
      </c>
    </row>
    <row r="217" spans="8:10" hidden="1" x14ac:dyDescent="0.25">
      <c r="H217" s="5" t="e">
        <f t="shared" si="9"/>
        <v>#DIV/0!</v>
      </c>
      <c r="I217" s="14" t="e">
        <f t="shared" si="11"/>
        <v>#DIV/0!</v>
      </c>
      <c r="J217" s="9" t="e">
        <f t="shared" si="10"/>
        <v>#DIV/0!</v>
      </c>
    </row>
    <row r="218" spans="8:10" hidden="1" x14ac:dyDescent="0.25">
      <c r="H218" s="5" t="e">
        <f t="shared" si="9"/>
        <v>#DIV/0!</v>
      </c>
      <c r="I218" s="14" t="e">
        <f t="shared" si="11"/>
        <v>#DIV/0!</v>
      </c>
      <c r="J218" s="9" t="e">
        <f t="shared" si="10"/>
        <v>#DIV/0!</v>
      </c>
    </row>
    <row r="219" spans="8:10" hidden="1" x14ac:dyDescent="0.25">
      <c r="H219" s="5" t="e">
        <f t="shared" si="9"/>
        <v>#DIV/0!</v>
      </c>
      <c r="I219" s="14" t="e">
        <f t="shared" si="11"/>
        <v>#DIV/0!</v>
      </c>
      <c r="J219" s="9" t="e">
        <f t="shared" si="10"/>
        <v>#DIV/0!</v>
      </c>
    </row>
    <row r="220" spans="8:10" hidden="1" x14ac:dyDescent="0.25">
      <c r="H220" s="5" t="e">
        <f t="shared" si="9"/>
        <v>#DIV/0!</v>
      </c>
      <c r="I220" s="14" t="e">
        <f t="shared" si="11"/>
        <v>#DIV/0!</v>
      </c>
      <c r="J220" s="9" t="e">
        <f t="shared" si="10"/>
        <v>#DIV/0!</v>
      </c>
    </row>
    <row r="221" spans="8:10" hidden="1" x14ac:dyDescent="0.25">
      <c r="H221" s="5" t="e">
        <f t="shared" si="9"/>
        <v>#DIV/0!</v>
      </c>
      <c r="I221" s="14" t="e">
        <f t="shared" si="11"/>
        <v>#DIV/0!</v>
      </c>
      <c r="J221" s="9" t="e">
        <f t="shared" si="10"/>
        <v>#DIV/0!</v>
      </c>
    </row>
    <row r="222" spans="8:10" hidden="1" x14ac:dyDescent="0.25">
      <c r="H222" s="5" t="e">
        <f t="shared" si="9"/>
        <v>#DIV/0!</v>
      </c>
      <c r="I222" s="14" t="e">
        <f t="shared" si="11"/>
        <v>#DIV/0!</v>
      </c>
      <c r="J222" s="9" t="e">
        <f t="shared" si="10"/>
        <v>#DIV/0!</v>
      </c>
    </row>
    <row r="223" spans="8:10" hidden="1" x14ac:dyDescent="0.25">
      <c r="H223" s="5" t="e">
        <f t="shared" si="9"/>
        <v>#DIV/0!</v>
      </c>
      <c r="I223" s="14" t="e">
        <f t="shared" si="11"/>
        <v>#DIV/0!</v>
      </c>
      <c r="J223" s="9" t="e">
        <f t="shared" si="10"/>
        <v>#DIV/0!</v>
      </c>
    </row>
    <row r="224" spans="8:10" hidden="1" x14ac:dyDescent="0.25">
      <c r="H224" s="5" t="e">
        <f t="shared" si="9"/>
        <v>#DIV/0!</v>
      </c>
      <c r="I224" s="14" t="e">
        <f t="shared" si="11"/>
        <v>#DIV/0!</v>
      </c>
      <c r="J224" s="9" t="e">
        <f t="shared" si="10"/>
        <v>#DIV/0!</v>
      </c>
    </row>
  </sheetData>
  <autoFilter ref="A8:L224" xr:uid="{5AEE6491-678D-41BB-B896-B079D483F537}">
    <filterColumn colId="0">
      <filters>
        <filter val="H-BML-B324-10"/>
      </filters>
    </filterColumn>
    <filterColumn colId="1" showButton="0"/>
    <filterColumn colId="2" showButton="0"/>
    <filterColumn colId="4">
      <customFilters>
        <customFilter operator="notEqual" val=" "/>
      </customFilters>
    </filterColumn>
    <filterColumn colId="7" showButton="0"/>
    <filterColumn colId="8" showButton="0"/>
  </autoFilter>
  <mergeCells count="8">
    <mergeCell ref="A8:A9"/>
    <mergeCell ref="B8:D8"/>
    <mergeCell ref="H8:J8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6491-678D-41BB-B896-B079D483F537}">
  <sheetPr codeName="Hoja10" filterMode="1"/>
  <dimension ref="A1:L224"/>
  <sheetViews>
    <sheetView workbookViewId="0">
      <selection activeCell="C60" sqref="C60"/>
    </sheetView>
  </sheetViews>
  <sheetFormatPr baseColWidth="10" defaultColWidth="11.42578125" defaultRowHeight="18.75" x14ac:dyDescent="0.25"/>
  <cols>
    <col min="1" max="1" width="22.85546875" style="21" customWidth="1"/>
    <col min="2" max="2" width="21" style="7" customWidth="1"/>
    <col min="3" max="3" width="14.140625" style="24" customWidth="1"/>
    <col min="4" max="4" width="13.5703125" style="12" customWidth="1"/>
    <col min="5" max="5" width="20.42578125" style="22" customWidth="1"/>
    <col min="6" max="6" width="23.140625" customWidth="1"/>
    <col min="7" max="9" width="19.7109375" customWidth="1"/>
    <col min="10" max="10" width="14.28515625" style="5" customWidth="1"/>
    <col min="11" max="11" width="15.28515625" style="14" customWidth="1"/>
    <col min="12" max="12" width="14.85546875" style="9" customWidth="1"/>
    <col min="15" max="15" width="13" customWidth="1"/>
    <col min="16" max="16" width="9.5703125" bestFit="1" customWidth="1"/>
    <col min="17" max="17" width="13.7109375" bestFit="1" customWidth="1"/>
    <col min="18" max="18" width="20.42578125" bestFit="1" customWidth="1"/>
    <col min="19" max="19" width="20.5703125" bestFit="1" customWidth="1"/>
    <col min="20" max="20" width="23.42578125" customWidth="1"/>
  </cols>
  <sheetData>
    <row r="1" spans="1:12" ht="21" x14ac:dyDescent="0.25">
      <c r="B1"/>
      <c r="C1" s="191" t="s">
        <v>1</v>
      </c>
      <c r="D1" s="191" t="s">
        <v>213</v>
      </c>
      <c r="E1" s="191" t="s">
        <v>3</v>
      </c>
      <c r="F1" s="195" t="s">
        <v>4</v>
      </c>
      <c r="G1" s="195" t="s">
        <v>5</v>
      </c>
      <c r="H1" s="37"/>
      <c r="I1" s="37"/>
      <c r="J1"/>
      <c r="K1"/>
      <c r="L1"/>
    </row>
    <row r="2" spans="1:12" ht="21" x14ac:dyDescent="0.25">
      <c r="B2" s="17"/>
      <c r="C2" s="191"/>
      <c r="D2" s="191"/>
      <c r="E2" s="191"/>
      <c r="F2" s="195"/>
      <c r="G2" s="195"/>
      <c r="H2" s="37"/>
      <c r="I2" s="37"/>
      <c r="J2"/>
      <c r="K2"/>
      <c r="L2"/>
    </row>
    <row r="3" spans="1:12" ht="21" x14ac:dyDescent="0.35">
      <c r="B3" s="34">
        <f>SUBTOTAL(9,K27:K60,K69,J95,K97,L109)</f>
        <v>641.79915730538858</v>
      </c>
      <c r="C3" s="27">
        <v>1</v>
      </c>
      <c r="D3" s="1" t="s">
        <v>194</v>
      </c>
      <c r="E3" s="1" t="s">
        <v>7</v>
      </c>
      <c r="F3" s="26">
        <v>4</v>
      </c>
      <c r="G3" s="29">
        <f>D3*E3*F3</f>
        <v>442</v>
      </c>
      <c r="H3" s="29"/>
      <c r="I3" s="29"/>
      <c r="J3"/>
      <c r="K3"/>
      <c r="L3"/>
    </row>
    <row r="4" spans="1:12" ht="21" x14ac:dyDescent="0.35">
      <c r="B4"/>
      <c r="C4" s="27">
        <v>2</v>
      </c>
      <c r="D4" s="27">
        <v>12</v>
      </c>
      <c r="E4" s="27">
        <v>7.5</v>
      </c>
      <c r="F4" s="28">
        <v>4</v>
      </c>
      <c r="G4" s="29">
        <f>D4*E4*F4</f>
        <v>360</v>
      </c>
      <c r="H4" s="29"/>
      <c r="I4" s="29"/>
      <c r="J4"/>
      <c r="K4"/>
      <c r="L4"/>
    </row>
    <row r="5" spans="1:12" ht="21" x14ac:dyDescent="0.35">
      <c r="B5" s="33">
        <f>B3-G5</f>
        <v>-166.70084269461142</v>
      </c>
      <c r="C5" s="2"/>
      <c r="D5" s="3"/>
      <c r="E5" s="3"/>
      <c r="F5" s="4"/>
      <c r="G5" s="30">
        <v>808.5</v>
      </c>
      <c r="H5" s="38"/>
      <c r="I5" s="38"/>
      <c r="J5">
        <v>808.5</v>
      </c>
      <c r="K5"/>
      <c r="L5"/>
    </row>
    <row r="6" spans="1:12" ht="15" x14ac:dyDescent="0.25">
      <c r="B6"/>
      <c r="C6"/>
      <c r="D6"/>
      <c r="E6"/>
      <c r="J6"/>
      <c r="K6"/>
      <c r="L6"/>
    </row>
    <row r="7" spans="1:12" x14ac:dyDescent="0.25">
      <c r="B7" s="32"/>
      <c r="C7" s="32"/>
      <c r="D7" s="32"/>
      <c r="J7"/>
      <c r="K7"/>
      <c r="L7"/>
    </row>
    <row r="8" spans="1:12" ht="21" x14ac:dyDescent="0.35">
      <c r="A8" s="196" t="s">
        <v>10</v>
      </c>
      <c r="B8" s="197" t="s">
        <v>11</v>
      </c>
      <c r="C8" s="197"/>
      <c r="D8" s="197"/>
      <c r="F8" t="s">
        <v>222</v>
      </c>
      <c r="G8" t="s">
        <v>223</v>
      </c>
      <c r="H8" t="s">
        <v>224</v>
      </c>
      <c r="J8" s="198" t="s">
        <v>217</v>
      </c>
      <c r="K8" s="198"/>
      <c r="L8" s="198"/>
    </row>
    <row r="9" spans="1:12" s="17" customFormat="1" ht="30" hidden="1" customHeight="1" x14ac:dyDescent="0.25">
      <c r="A9" s="196"/>
      <c r="B9" s="18" t="s">
        <v>14</v>
      </c>
      <c r="C9" s="19" t="s">
        <v>15</v>
      </c>
      <c r="D9" s="20" t="s">
        <v>16</v>
      </c>
      <c r="E9" s="22" t="s">
        <v>12</v>
      </c>
      <c r="J9" s="18" t="s">
        <v>14</v>
      </c>
      <c r="K9" s="19" t="s">
        <v>15</v>
      </c>
      <c r="L9" s="20" t="s">
        <v>16</v>
      </c>
    </row>
    <row r="10" spans="1:12" hidden="1" x14ac:dyDescent="0.25">
      <c r="A10" s="25" t="s">
        <v>17</v>
      </c>
      <c r="B10" s="6" t="s">
        <v>18</v>
      </c>
      <c r="C10" s="15">
        <v>230</v>
      </c>
      <c r="D10" s="10" t="s">
        <v>18</v>
      </c>
      <c r="J10" s="5" t="e">
        <f t="shared" ref="J10:J41" si="0">E10/B10</f>
        <v>#VALUE!</v>
      </c>
      <c r="K10" s="14">
        <f>E10/C10</f>
        <v>0</v>
      </c>
      <c r="L10" s="9" t="e">
        <f t="shared" ref="L10:L41" si="1">E10/D10</f>
        <v>#VALUE!</v>
      </c>
    </row>
    <row r="11" spans="1:12" hidden="1" x14ac:dyDescent="0.25">
      <c r="A11" s="25" t="s">
        <v>19</v>
      </c>
      <c r="B11" s="6" t="s">
        <v>18</v>
      </c>
      <c r="C11" s="15">
        <v>136</v>
      </c>
      <c r="D11" s="10" t="s">
        <v>18</v>
      </c>
      <c r="J11" s="5" t="e">
        <f t="shared" si="0"/>
        <v>#VALUE!</v>
      </c>
      <c r="K11" s="14">
        <f t="shared" ref="K11:K74" si="2">E11/C11</f>
        <v>0</v>
      </c>
      <c r="L11" s="9" t="e">
        <f t="shared" si="1"/>
        <v>#VALUE!</v>
      </c>
    </row>
    <row r="12" spans="1:12" hidden="1" x14ac:dyDescent="0.25">
      <c r="A12" s="25" t="s">
        <v>20</v>
      </c>
      <c r="B12" s="6"/>
      <c r="C12" s="15">
        <v>184</v>
      </c>
      <c r="D12" s="10"/>
      <c r="J12" s="5" t="e">
        <f t="shared" si="0"/>
        <v>#DIV/0!</v>
      </c>
      <c r="K12" s="14">
        <f t="shared" si="2"/>
        <v>0</v>
      </c>
      <c r="L12" s="9" t="e">
        <f t="shared" si="1"/>
        <v>#DIV/0!</v>
      </c>
    </row>
    <row r="13" spans="1:12" hidden="1" x14ac:dyDescent="0.25">
      <c r="A13" s="25" t="s">
        <v>21</v>
      </c>
      <c r="B13" s="6" t="s">
        <v>18</v>
      </c>
      <c r="C13" s="15">
        <v>144</v>
      </c>
      <c r="D13" s="10" t="s">
        <v>18</v>
      </c>
      <c r="J13" s="5" t="e">
        <f t="shared" si="0"/>
        <v>#VALUE!</v>
      </c>
      <c r="K13" s="14">
        <f t="shared" si="2"/>
        <v>0</v>
      </c>
      <c r="L13" s="9" t="e">
        <f t="shared" si="1"/>
        <v>#VALUE!</v>
      </c>
    </row>
    <row r="14" spans="1:12" hidden="1" x14ac:dyDescent="0.25">
      <c r="A14" s="25" t="s">
        <v>22</v>
      </c>
      <c r="B14" s="6">
        <v>112</v>
      </c>
      <c r="C14" s="15">
        <v>115</v>
      </c>
      <c r="D14" s="11"/>
      <c r="J14" s="5">
        <f t="shared" si="0"/>
        <v>0</v>
      </c>
      <c r="K14" s="14">
        <f t="shared" si="2"/>
        <v>0</v>
      </c>
      <c r="L14" s="9" t="e">
        <f t="shared" si="1"/>
        <v>#DIV/0!</v>
      </c>
    </row>
    <row r="15" spans="1:12" hidden="1" x14ac:dyDescent="0.25">
      <c r="A15" s="25" t="s">
        <v>23</v>
      </c>
      <c r="B15" s="6">
        <v>144</v>
      </c>
      <c r="C15" s="15">
        <v>144</v>
      </c>
      <c r="D15" s="10" t="s">
        <v>24</v>
      </c>
      <c r="J15" s="5">
        <f t="shared" si="0"/>
        <v>0</v>
      </c>
      <c r="K15" s="14">
        <f t="shared" si="2"/>
        <v>0</v>
      </c>
      <c r="L15" s="9" t="e">
        <f t="shared" si="1"/>
        <v>#VALUE!</v>
      </c>
    </row>
    <row r="16" spans="1:12" hidden="1" x14ac:dyDescent="0.25">
      <c r="A16" s="25" t="s">
        <v>25</v>
      </c>
      <c r="B16" s="7" t="s">
        <v>26</v>
      </c>
      <c r="C16" s="15" t="s">
        <v>26</v>
      </c>
      <c r="D16" s="10" t="s">
        <v>26</v>
      </c>
      <c r="J16" s="5" t="e">
        <f t="shared" si="0"/>
        <v>#VALUE!</v>
      </c>
      <c r="K16" s="14" t="e">
        <f t="shared" si="2"/>
        <v>#VALUE!</v>
      </c>
      <c r="L16" s="9" t="e">
        <f t="shared" si="1"/>
        <v>#VALUE!</v>
      </c>
    </row>
    <row r="17" spans="1:12" hidden="1" x14ac:dyDescent="0.25">
      <c r="A17" s="25" t="s">
        <v>27</v>
      </c>
      <c r="B17" s="6"/>
      <c r="C17" s="15" t="s">
        <v>24</v>
      </c>
      <c r="D17" s="12">
        <v>117</v>
      </c>
      <c r="J17" s="5" t="e">
        <f t="shared" si="0"/>
        <v>#DIV/0!</v>
      </c>
      <c r="K17" s="14" t="e">
        <f t="shared" si="2"/>
        <v>#VALUE!</v>
      </c>
      <c r="L17" s="9">
        <f t="shared" si="1"/>
        <v>0</v>
      </c>
    </row>
    <row r="18" spans="1:12" hidden="1" x14ac:dyDescent="0.25">
      <c r="A18" s="25" t="s">
        <v>28</v>
      </c>
      <c r="B18" s="6" t="s">
        <v>24</v>
      </c>
      <c r="C18" s="15" t="s">
        <v>24</v>
      </c>
      <c r="D18" s="10">
        <v>121</v>
      </c>
      <c r="J18" s="5" t="e">
        <f t="shared" si="0"/>
        <v>#VALUE!</v>
      </c>
      <c r="K18" s="14" t="e">
        <f t="shared" si="2"/>
        <v>#VALUE!</v>
      </c>
      <c r="L18" s="9">
        <f t="shared" si="1"/>
        <v>0</v>
      </c>
    </row>
    <row r="19" spans="1:12" hidden="1" x14ac:dyDescent="0.25">
      <c r="A19" s="25" t="s">
        <v>29</v>
      </c>
      <c r="B19" s="6" t="s">
        <v>24</v>
      </c>
      <c r="C19" s="15" t="s">
        <v>24</v>
      </c>
      <c r="D19" s="10">
        <v>116</v>
      </c>
      <c r="J19" s="5" t="e">
        <f t="shared" si="0"/>
        <v>#VALUE!</v>
      </c>
      <c r="K19" s="14" t="e">
        <f t="shared" si="2"/>
        <v>#VALUE!</v>
      </c>
      <c r="L19" s="9">
        <f t="shared" si="1"/>
        <v>0</v>
      </c>
    </row>
    <row r="20" spans="1:12" hidden="1" x14ac:dyDescent="0.25">
      <c r="A20" s="25" t="s">
        <v>30</v>
      </c>
      <c r="B20" s="6" t="s">
        <v>24</v>
      </c>
      <c r="C20" s="15" t="s">
        <v>24</v>
      </c>
      <c r="D20" s="10">
        <v>113</v>
      </c>
      <c r="J20" s="5" t="e">
        <f t="shared" si="0"/>
        <v>#VALUE!</v>
      </c>
      <c r="K20" s="14" t="e">
        <f t="shared" si="2"/>
        <v>#VALUE!</v>
      </c>
      <c r="L20" s="9">
        <f t="shared" si="1"/>
        <v>0</v>
      </c>
    </row>
    <row r="21" spans="1:12" hidden="1" x14ac:dyDescent="0.25">
      <c r="A21" s="25" t="s">
        <v>31</v>
      </c>
      <c r="B21" s="6" t="s">
        <v>24</v>
      </c>
      <c r="C21" s="15" t="s">
        <v>24</v>
      </c>
      <c r="D21" s="10">
        <v>124</v>
      </c>
      <c r="J21" s="5" t="e">
        <f t="shared" si="0"/>
        <v>#VALUE!</v>
      </c>
      <c r="K21" s="14" t="e">
        <f t="shared" si="2"/>
        <v>#VALUE!</v>
      </c>
      <c r="L21" s="9">
        <f t="shared" si="1"/>
        <v>0</v>
      </c>
    </row>
    <row r="22" spans="1:12" hidden="1" x14ac:dyDescent="0.25">
      <c r="A22" s="25" t="s">
        <v>32</v>
      </c>
      <c r="B22" s="6" t="s">
        <v>24</v>
      </c>
      <c r="C22" s="15" t="s">
        <v>24</v>
      </c>
      <c r="D22" s="10">
        <v>123</v>
      </c>
      <c r="J22" s="5" t="e">
        <f t="shared" si="0"/>
        <v>#VALUE!</v>
      </c>
      <c r="K22" s="14" t="e">
        <f t="shared" si="2"/>
        <v>#VALUE!</v>
      </c>
      <c r="L22" s="9">
        <f t="shared" si="1"/>
        <v>0</v>
      </c>
    </row>
    <row r="23" spans="1:12" hidden="1" x14ac:dyDescent="0.25">
      <c r="A23" s="25" t="s">
        <v>33</v>
      </c>
      <c r="B23" s="6" t="s">
        <v>24</v>
      </c>
      <c r="C23" s="15" t="s">
        <v>24</v>
      </c>
      <c r="D23" s="10">
        <v>127</v>
      </c>
      <c r="J23" s="5" t="e">
        <f t="shared" si="0"/>
        <v>#VALUE!</v>
      </c>
      <c r="K23" s="14" t="e">
        <f t="shared" si="2"/>
        <v>#VALUE!</v>
      </c>
      <c r="L23" s="9">
        <f t="shared" si="1"/>
        <v>0</v>
      </c>
    </row>
    <row r="24" spans="1:12" hidden="1" x14ac:dyDescent="0.25">
      <c r="A24" s="25" t="s">
        <v>34</v>
      </c>
      <c r="B24" s="6"/>
      <c r="C24" s="15"/>
      <c r="D24" s="10">
        <v>113</v>
      </c>
      <c r="J24" s="5" t="e">
        <f t="shared" si="0"/>
        <v>#DIV/0!</v>
      </c>
      <c r="K24" s="14" t="e">
        <f t="shared" si="2"/>
        <v>#DIV/0!</v>
      </c>
      <c r="L24" s="9">
        <f t="shared" si="1"/>
        <v>0</v>
      </c>
    </row>
    <row r="25" spans="1:12" hidden="1" x14ac:dyDescent="0.25">
      <c r="A25" s="25" t="s">
        <v>35</v>
      </c>
      <c r="B25" s="6" t="s">
        <v>24</v>
      </c>
      <c r="C25" s="15" t="s">
        <v>24</v>
      </c>
      <c r="D25" s="10">
        <v>93</v>
      </c>
      <c r="J25" s="5" t="e">
        <f t="shared" si="0"/>
        <v>#VALUE!</v>
      </c>
      <c r="K25" s="14" t="e">
        <f t="shared" si="2"/>
        <v>#VALUE!</v>
      </c>
      <c r="L25" s="9">
        <f t="shared" si="1"/>
        <v>0</v>
      </c>
    </row>
    <row r="26" spans="1:12" hidden="1" x14ac:dyDescent="0.25">
      <c r="A26" s="25" t="s">
        <v>36</v>
      </c>
      <c r="B26" s="6" t="s">
        <v>24</v>
      </c>
      <c r="C26" s="15" t="s">
        <v>26</v>
      </c>
      <c r="D26" s="10" t="s">
        <v>26</v>
      </c>
      <c r="J26" s="5" t="e">
        <f t="shared" si="0"/>
        <v>#VALUE!</v>
      </c>
      <c r="K26" s="14" t="e">
        <f t="shared" si="2"/>
        <v>#VALUE!</v>
      </c>
      <c r="L26" s="9" t="e">
        <f t="shared" si="1"/>
        <v>#VALUE!</v>
      </c>
    </row>
    <row r="27" spans="1:12" x14ac:dyDescent="0.25">
      <c r="A27" s="25" t="s">
        <v>37</v>
      </c>
      <c r="B27" s="6" t="s">
        <v>24</v>
      </c>
      <c r="C27" s="15">
        <v>272</v>
      </c>
      <c r="D27" s="10" t="s">
        <v>26</v>
      </c>
      <c r="E27" s="22">
        <v>2000</v>
      </c>
      <c r="J27" s="5" t="e">
        <f t="shared" si="0"/>
        <v>#VALUE!</v>
      </c>
      <c r="K27" s="14">
        <f t="shared" si="2"/>
        <v>7.3529411764705879</v>
      </c>
      <c r="L27" s="9" t="e">
        <f t="shared" si="1"/>
        <v>#VALUE!</v>
      </c>
    </row>
    <row r="28" spans="1:12" hidden="1" x14ac:dyDescent="0.25">
      <c r="A28" s="25" t="s">
        <v>38</v>
      </c>
      <c r="B28" s="6">
        <v>215</v>
      </c>
      <c r="C28" s="15">
        <v>215</v>
      </c>
      <c r="D28" s="10">
        <v>189</v>
      </c>
      <c r="E28" s="23"/>
      <c r="J28" s="5">
        <f t="shared" si="0"/>
        <v>0</v>
      </c>
      <c r="K28" s="14">
        <f t="shared" si="2"/>
        <v>0</v>
      </c>
      <c r="L28" s="9">
        <f t="shared" si="1"/>
        <v>0</v>
      </c>
    </row>
    <row r="29" spans="1:12" hidden="1" x14ac:dyDescent="0.25">
      <c r="A29" s="25" t="s">
        <v>39</v>
      </c>
      <c r="B29" s="6" t="s">
        <v>24</v>
      </c>
      <c r="C29" s="15">
        <v>324</v>
      </c>
      <c r="D29" s="10" t="s">
        <v>24</v>
      </c>
      <c r="J29" s="5" t="e">
        <f t="shared" si="0"/>
        <v>#VALUE!</v>
      </c>
      <c r="K29" s="14">
        <f t="shared" si="2"/>
        <v>0</v>
      </c>
      <c r="L29" s="9" t="e">
        <f t="shared" si="1"/>
        <v>#VALUE!</v>
      </c>
    </row>
    <row r="30" spans="1:12" hidden="1" x14ac:dyDescent="0.25">
      <c r="A30" s="25" t="s">
        <v>40</v>
      </c>
      <c r="B30" s="6">
        <v>307</v>
      </c>
      <c r="C30" s="15">
        <v>269</v>
      </c>
      <c r="D30" s="10" t="s">
        <v>24</v>
      </c>
      <c r="J30" s="5">
        <f t="shared" si="0"/>
        <v>0</v>
      </c>
      <c r="K30" s="14">
        <f t="shared" si="2"/>
        <v>0</v>
      </c>
      <c r="L30" s="9" t="e">
        <f t="shared" si="1"/>
        <v>#VALUE!</v>
      </c>
    </row>
    <row r="31" spans="1:12" hidden="1" x14ac:dyDescent="0.25">
      <c r="A31" s="25" t="s">
        <v>41</v>
      </c>
      <c r="B31" s="6">
        <v>226</v>
      </c>
      <c r="C31" s="15">
        <v>214</v>
      </c>
      <c r="D31" s="10">
        <v>173</v>
      </c>
      <c r="J31" s="5">
        <f t="shared" si="0"/>
        <v>0</v>
      </c>
      <c r="K31" s="14">
        <f t="shared" si="2"/>
        <v>0</v>
      </c>
      <c r="L31" s="9">
        <f t="shared" si="1"/>
        <v>0</v>
      </c>
    </row>
    <row r="32" spans="1:12" hidden="1" x14ac:dyDescent="0.25">
      <c r="A32" s="25" t="s">
        <v>42</v>
      </c>
      <c r="B32" s="6">
        <v>295</v>
      </c>
      <c r="C32" s="15">
        <v>329</v>
      </c>
      <c r="D32" s="10" t="s">
        <v>24</v>
      </c>
      <c r="E32" s="31"/>
      <c r="J32" s="5">
        <f t="shared" si="0"/>
        <v>0</v>
      </c>
      <c r="K32" s="14">
        <f t="shared" si="2"/>
        <v>0</v>
      </c>
      <c r="L32" s="9" t="e">
        <f t="shared" si="1"/>
        <v>#VALUE!</v>
      </c>
    </row>
    <row r="33" spans="1:12" hidden="1" x14ac:dyDescent="0.25">
      <c r="A33" s="25" t="s">
        <v>43</v>
      </c>
      <c r="B33" s="6">
        <v>396</v>
      </c>
      <c r="C33" s="15">
        <v>328</v>
      </c>
      <c r="D33" s="10" t="s">
        <v>24</v>
      </c>
      <c r="J33" s="5">
        <f t="shared" si="0"/>
        <v>0</v>
      </c>
      <c r="K33" s="14">
        <f t="shared" si="2"/>
        <v>0</v>
      </c>
      <c r="L33" s="9" t="e">
        <f t="shared" si="1"/>
        <v>#VALUE!</v>
      </c>
    </row>
    <row r="34" spans="1:12" hidden="1" x14ac:dyDescent="0.25">
      <c r="A34" s="25" t="s">
        <v>44</v>
      </c>
      <c r="B34" s="6" t="s">
        <v>24</v>
      </c>
      <c r="C34" s="15">
        <v>237</v>
      </c>
      <c r="D34" s="10" t="s">
        <v>24</v>
      </c>
      <c r="J34" s="5" t="e">
        <f t="shared" si="0"/>
        <v>#VALUE!</v>
      </c>
      <c r="K34" s="14">
        <f t="shared" si="2"/>
        <v>0</v>
      </c>
      <c r="L34" s="9" t="e">
        <f t="shared" si="1"/>
        <v>#VALUE!</v>
      </c>
    </row>
    <row r="35" spans="1:12" hidden="1" x14ac:dyDescent="0.25">
      <c r="A35" s="25" t="s">
        <v>45</v>
      </c>
      <c r="B35" s="6">
        <v>229</v>
      </c>
      <c r="C35" s="15">
        <v>228</v>
      </c>
      <c r="D35" s="10">
        <v>177</v>
      </c>
      <c r="J35" s="5">
        <f t="shared" si="0"/>
        <v>0</v>
      </c>
      <c r="K35" s="14">
        <f t="shared" si="2"/>
        <v>0</v>
      </c>
      <c r="L35" s="9">
        <f t="shared" si="1"/>
        <v>0</v>
      </c>
    </row>
    <row r="36" spans="1:12" hidden="1" x14ac:dyDescent="0.25">
      <c r="A36" s="25" t="s">
        <v>46</v>
      </c>
      <c r="B36" s="6" t="s">
        <v>24</v>
      </c>
      <c r="C36" s="15">
        <v>300</v>
      </c>
      <c r="D36" s="10" t="s">
        <v>24</v>
      </c>
      <c r="J36" s="5" t="e">
        <f t="shared" si="0"/>
        <v>#VALUE!</v>
      </c>
      <c r="K36" s="14">
        <f t="shared" si="2"/>
        <v>0</v>
      </c>
      <c r="L36" s="9" t="e">
        <f t="shared" si="1"/>
        <v>#VALUE!</v>
      </c>
    </row>
    <row r="37" spans="1:12" hidden="1" x14ac:dyDescent="0.25">
      <c r="A37" s="25" t="s">
        <v>47</v>
      </c>
      <c r="B37" s="6">
        <v>192</v>
      </c>
      <c r="C37" s="15">
        <v>183</v>
      </c>
      <c r="D37" s="10" t="s">
        <v>24</v>
      </c>
      <c r="J37" s="5">
        <f t="shared" si="0"/>
        <v>0</v>
      </c>
      <c r="K37" s="14">
        <f t="shared" si="2"/>
        <v>0</v>
      </c>
      <c r="L37" s="9" t="e">
        <f t="shared" si="1"/>
        <v>#VALUE!</v>
      </c>
    </row>
    <row r="38" spans="1:12" hidden="1" x14ac:dyDescent="0.25">
      <c r="A38" s="25" t="s">
        <v>48</v>
      </c>
      <c r="B38" s="6"/>
      <c r="C38" s="15">
        <v>183</v>
      </c>
      <c r="D38" s="10" t="s">
        <v>24</v>
      </c>
      <c r="J38" s="5" t="e">
        <f t="shared" si="0"/>
        <v>#DIV/0!</v>
      </c>
      <c r="K38" s="14">
        <f t="shared" si="2"/>
        <v>0</v>
      </c>
      <c r="L38" s="9" t="e">
        <f t="shared" si="1"/>
        <v>#VALUE!</v>
      </c>
    </row>
    <row r="39" spans="1:12" hidden="1" x14ac:dyDescent="0.25">
      <c r="A39" s="25" t="s">
        <v>49</v>
      </c>
      <c r="B39" s="6">
        <v>203</v>
      </c>
      <c r="C39" s="15">
        <v>200</v>
      </c>
      <c r="D39" s="10">
        <v>184</v>
      </c>
      <c r="J39" s="5">
        <f t="shared" si="0"/>
        <v>0</v>
      </c>
      <c r="K39" s="14">
        <f t="shared" si="2"/>
        <v>0</v>
      </c>
      <c r="L39" s="9">
        <f t="shared" si="1"/>
        <v>0</v>
      </c>
    </row>
    <row r="40" spans="1:12" hidden="1" x14ac:dyDescent="0.25">
      <c r="A40" s="25" t="s">
        <v>50</v>
      </c>
      <c r="B40" s="6">
        <v>154</v>
      </c>
      <c r="C40" s="15">
        <v>208</v>
      </c>
      <c r="D40" s="10">
        <v>197</v>
      </c>
      <c r="J40" s="5">
        <f t="shared" si="0"/>
        <v>0</v>
      </c>
      <c r="K40" s="14">
        <f t="shared" si="2"/>
        <v>0</v>
      </c>
      <c r="L40" s="9">
        <f t="shared" si="1"/>
        <v>0</v>
      </c>
    </row>
    <row r="41" spans="1:12" hidden="1" x14ac:dyDescent="0.25">
      <c r="A41" s="25" t="s">
        <v>51</v>
      </c>
      <c r="B41" s="6">
        <v>201</v>
      </c>
      <c r="C41" s="15">
        <v>202</v>
      </c>
      <c r="D41" s="10">
        <v>168</v>
      </c>
      <c r="E41" s="31"/>
      <c r="J41" s="5">
        <f t="shared" si="0"/>
        <v>0</v>
      </c>
      <c r="K41" s="14">
        <f t="shared" si="2"/>
        <v>0</v>
      </c>
      <c r="L41" s="9">
        <f t="shared" si="1"/>
        <v>0</v>
      </c>
    </row>
    <row r="42" spans="1:12" hidden="1" x14ac:dyDescent="0.25">
      <c r="A42" s="25" t="s">
        <v>52</v>
      </c>
      <c r="B42" s="6" t="s">
        <v>24</v>
      </c>
      <c r="C42" s="15">
        <v>200</v>
      </c>
      <c r="D42" s="10" t="s">
        <v>24</v>
      </c>
      <c r="J42" s="5" t="e">
        <f t="shared" ref="J42:J73" si="3">E42/B42</f>
        <v>#VALUE!</v>
      </c>
      <c r="K42" s="14">
        <f t="shared" si="2"/>
        <v>0</v>
      </c>
      <c r="L42" s="9" t="e">
        <f t="shared" ref="L42:L73" si="4">E42/D42</f>
        <v>#VALUE!</v>
      </c>
    </row>
    <row r="43" spans="1:12" hidden="1" x14ac:dyDescent="0.25">
      <c r="A43" s="25" t="s">
        <v>53</v>
      </c>
      <c r="B43" s="6" t="s">
        <v>24</v>
      </c>
      <c r="C43" s="15">
        <v>208</v>
      </c>
      <c r="D43" s="10" t="s">
        <v>24</v>
      </c>
      <c r="J43" s="5" t="e">
        <f t="shared" si="3"/>
        <v>#VALUE!</v>
      </c>
      <c r="K43" s="14">
        <f t="shared" si="2"/>
        <v>0</v>
      </c>
      <c r="L43" s="9" t="e">
        <f t="shared" si="4"/>
        <v>#VALUE!</v>
      </c>
    </row>
    <row r="44" spans="1:12" hidden="1" x14ac:dyDescent="0.25">
      <c r="A44" s="25" t="s">
        <v>54</v>
      </c>
      <c r="B44" s="6" t="s">
        <v>24</v>
      </c>
      <c r="C44" s="15">
        <v>203</v>
      </c>
      <c r="D44" s="10">
        <v>187</v>
      </c>
      <c r="J44" s="5" t="e">
        <f t="shared" si="3"/>
        <v>#VALUE!</v>
      </c>
      <c r="K44" s="14">
        <f t="shared" si="2"/>
        <v>0</v>
      </c>
      <c r="L44" s="9">
        <f t="shared" si="4"/>
        <v>0</v>
      </c>
    </row>
    <row r="45" spans="1:12" hidden="1" x14ac:dyDescent="0.25">
      <c r="A45" s="25" t="s">
        <v>55</v>
      </c>
      <c r="B45" s="6">
        <v>188</v>
      </c>
      <c r="C45" s="15">
        <v>181</v>
      </c>
      <c r="D45" s="10" t="s">
        <v>24</v>
      </c>
      <c r="J45" s="5">
        <f t="shared" si="3"/>
        <v>0</v>
      </c>
      <c r="K45" s="14">
        <f t="shared" si="2"/>
        <v>0</v>
      </c>
      <c r="L45" s="9" t="e">
        <f t="shared" si="4"/>
        <v>#VALUE!</v>
      </c>
    </row>
    <row r="46" spans="1:12" hidden="1" x14ac:dyDescent="0.25">
      <c r="A46" s="25" t="s">
        <v>56</v>
      </c>
      <c r="B46" s="6">
        <v>105</v>
      </c>
      <c r="C46" s="15">
        <v>125</v>
      </c>
      <c r="D46" s="10" t="s">
        <v>24</v>
      </c>
      <c r="J46" s="5">
        <f t="shared" si="3"/>
        <v>0</v>
      </c>
      <c r="K46" s="14">
        <f t="shared" si="2"/>
        <v>0</v>
      </c>
      <c r="L46" s="9" t="e">
        <f t="shared" si="4"/>
        <v>#VALUE!</v>
      </c>
    </row>
    <row r="47" spans="1:12" hidden="1" x14ac:dyDescent="0.25">
      <c r="A47" s="25" t="s">
        <v>57</v>
      </c>
      <c r="B47" s="6" t="s">
        <v>24</v>
      </c>
      <c r="C47" s="15">
        <v>204</v>
      </c>
      <c r="D47" s="10" t="s">
        <v>24</v>
      </c>
      <c r="J47" s="5" t="e">
        <f t="shared" si="3"/>
        <v>#VALUE!</v>
      </c>
      <c r="K47" s="14">
        <f t="shared" si="2"/>
        <v>0</v>
      </c>
      <c r="L47" s="9" t="e">
        <f t="shared" si="4"/>
        <v>#VALUE!</v>
      </c>
    </row>
    <row r="48" spans="1:12" hidden="1" x14ac:dyDescent="0.25">
      <c r="A48" s="25" t="s">
        <v>58</v>
      </c>
      <c r="B48" s="6" t="s">
        <v>24</v>
      </c>
      <c r="C48" s="15">
        <v>208</v>
      </c>
      <c r="D48" s="10" t="s">
        <v>24</v>
      </c>
      <c r="J48" s="5" t="e">
        <f t="shared" si="3"/>
        <v>#VALUE!</v>
      </c>
      <c r="K48" s="14">
        <f t="shared" si="2"/>
        <v>0</v>
      </c>
      <c r="L48" s="9" t="e">
        <f t="shared" si="4"/>
        <v>#VALUE!</v>
      </c>
    </row>
    <row r="49" spans="1:12" hidden="1" x14ac:dyDescent="0.25">
      <c r="A49" s="25" t="s">
        <v>59</v>
      </c>
      <c r="B49" s="6" t="s">
        <v>24</v>
      </c>
      <c r="C49" s="15">
        <v>228</v>
      </c>
      <c r="D49" s="10" t="s">
        <v>24</v>
      </c>
      <c r="J49" s="5" t="e">
        <f t="shared" si="3"/>
        <v>#VALUE!</v>
      </c>
      <c r="K49" s="14">
        <f t="shared" si="2"/>
        <v>0</v>
      </c>
      <c r="L49" s="9" t="e">
        <f t="shared" si="4"/>
        <v>#VALUE!</v>
      </c>
    </row>
    <row r="50" spans="1:12" hidden="1" x14ac:dyDescent="0.25">
      <c r="A50" s="25" t="s">
        <v>60</v>
      </c>
      <c r="B50" s="6">
        <v>186</v>
      </c>
      <c r="C50" s="15">
        <v>204</v>
      </c>
      <c r="D50" s="10" t="s">
        <v>24</v>
      </c>
      <c r="J50" s="5">
        <f t="shared" si="3"/>
        <v>0</v>
      </c>
      <c r="K50" s="14">
        <f t="shared" si="2"/>
        <v>0</v>
      </c>
      <c r="L50" s="9" t="e">
        <f t="shared" si="4"/>
        <v>#VALUE!</v>
      </c>
    </row>
    <row r="51" spans="1:12" hidden="1" x14ac:dyDescent="0.25">
      <c r="A51" s="25" t="s">
        <v>61</v>
      </c>
      <c r="B51" s="6" t="s">
        <v>24</v>
      </c>
      <c r="C51" s="15">
        <v>142</v>
      </c>
      <c r="D51" s="10" t="s">
        <v>24</v>
      </c>
      <c r="J51" s="5" t="e">
        <f t="shared" si="3"/>
        <v>#VALUE!</v>
      </c>
      <c r="K51" s="14">
        <f t="shared" si="2"/>
        <v>0</v>
      </c>
      <c r="L51" s="9" t="e">
        <f t="shared" si="4"/>
        <v>#VALUE!</v>
      </c>
    </row>
    <row r="52" spans="1:12" hidden="1" x14ac:dyDescent="0.25">
      <c r="A52" s="25" t="s">
        <v>62</v>
      </c>
      <c r="B52" s="6">
        <v>145</v>
      </c>
      <c r="C52" s="15">
        <v>133</v>
      </c>
      <c r="D52" s="10">
        <v>124</v>
      </c>
      <c r="J52" s="5">
        <f t="shared" si="3"/>
        <v>0</v>
      </c>
      <c r="K52" s="14">
        <f t="shared" si="2"/>
        <v>0</v>
      </c>
      <c r="L52" s="9">
        <f t="shared" si="4"/>
        <v>0</v>
      </c>
    </row>
    <row r="53" spans="1:12" hidden="1" x14ac:dyDescent="0.25">
      <c r="A53" s="25" t="s">
        <v>63</v>
      </c>
      <c r="B53" s="6" t="s">
        <v>24</v>
      </c>
      <c r="C53" s="15" t="s">
        <v>24</v>
      </c>
      <c r="D53" s="10">
        <v>71</v>
      </c>
      <c r="J53" s="5" t="e">
        <f t="shared" si="3"/>
        <v>#VALUE!</v>
      </c>
      <c r="K53" s="14" t="e">
        <f t="shared" si="2"/>
        <v>#VALUE!</v>
      </c>
      <c r="L53" s="9">
        <f t="shared" si="4"/>
        <v>0</v>
      </c>
    </row>
    <row r="54" spans="1:12" hidden="1" x14ac:dyDescent="0.25">
      <c r="A54" s="25" t="s">
        <v>64</v>
      </c>
      <c r="B54" s="6" t="s">
        <v>24</v>
      </c>
      <c r="C54" s="15" t="s">
        <v>24</v>
      </c>
      <c r="D54" s="10">
        <v>136</v>
      </c>
      <c r="J54" s="5" t="e">
        <f t="shared" si="3"/>
        <v>#VALUE!</v>
      </c>
      <c r="K54" s="14" t="e">
        <f t="shared" si="2"/>
        <v>#VALUE!</v>
      </c>
      <c r="L54" s="9">
        <f t="shared" si="4"/>
        <v>0</v>
      </c>
    </row>
    <row r="55" spans="1:12" hidden="1" x14ac:dyDescent="0.25">
      <c r="A55" s="25" t="s">
        <v>65</v>
      </c>
      <c r="B55" s="6" t="s">
        <v>24</v>
      </c>
      <c r="C55" s="15">
        <v>192</v>
      </c>
      <c r="D55" s="10" t="s">
        <v>24</v>
      </c>
      <c r="J55" s="5" t="e">
        <f t="shared" si="3"/>
        <v>#VALUE!</v>
      </c>
      <c r="K55" s="14">
        <f t="shared" si="2"/>
        <v>0</v>
      </c>
      <c r="L55" s="9" t="e">
        <f t="shared" si="4"/>
        <v>#VALUE!</v>
      </c>
    </row>
    <row r="56" spans="1:12" hidden="1" x14ac:dyDescent="0.25">
      <c r="A56" s="25" t="s">
        <v>66</v>
      </c>
      <c r="B56" s="6" t="s">
        <v>24</v>
      </c>
      <c r="C56" s="15">
        <v>208</v>
      </c>
      <c r="D56" s="10" t="s">
        <v>24</v>
      </c>
      <c r="J56" s="5" t="e">
        <f t="shared" si="3"/>
        <v>#VALUE!</v>
      </c>
      <c r="K56" s="14">
        <f t="shared" si="2"/>
        <v>0</v>
      </c>
      <c r="L56" s="9" t="e">
        <f t="shared" si="4"/>
        <v>#VALUE!</v>
      </c>
    </row>
    <row r="57" spans="1:12" hidden="1" x14ac:dyDescent="0.25">
      <c r="A57" s="25" t="s">
        <v>67</v>
      </c>
      <c r="B57" s="6" t="s">
        <v>24</v>
      </c>
      <c r="C57" s="15" t="s">
        <v>24</v>
      </c>
      <c r="D57" s="10">
        <v>108</v>
      </c>
      <c r="J57" s="5" t="e">
        <f t="shared" si="3"/>
        <v>#VALUE!</v>
      </c>
      <c r="K57" s="14" t="e">
        <f t="shared" si="2"/>
        <v>#VALUE!</v>
      </c>
      <c r="L57" s="9">
        <f t="shared" si="4"/>
        <v>0</v>
      </c>
    </row>
    <row r="58" spans="1:12" hidden="1" x14ac:dyDescent="0.25">
      <c r="A58" s="25" t="s">
        <v>68</v>
      </c>
      <c r="B58" s="6" t="s">
        <v>24</v>
      </c>
      <c r="C58" s="15" t="s">
        <v>24</v>
      </c>
      <c r="D58" s="10">
        <v>77</v>
      </c>
      <c r="J58" s="5" t="e">
        <f t="shared" si="3"/>
        <v>#VALUE!</v>
      </c>
      <c r="K58" s="14" t="e">
        <f t="shared" si="2"/>
        <v>#VALUE!</v>
      </c>
      <c r="L58" s="9">
        <f t="shared" si="4"/>
        <v>0</v>
      </c>
    </row>
    <row r="59" spans="1:12" x14ac:dyDescent="0.25">
      <c r="A59" s="25" t="s">
        <v>69</v>
      </c>
      <c r="B59" s="6">
        <v>237</v>
      </c>
      <c r="C59" s="15">
        <v>235</v>
      </c>
      <c r="D59" s="10" t="s">
        <v>24</v>
      </c>
      <c r="E59" s="22">
        <v>42000</v>
      </c>
      <c r="J59" s="5">
        <f t="shared" si="3"/>
        <v>177.21518987341773</v>
      </c>
      <c r="K59" s="14">
        <f t="shared" si="2"/>
        <v>178.72340425531914</v>
      </c>
      <c r="L59" s="9" t="e">
        <f t="shared" si="4"/>
        <v>#VALUE!</v>
      </c>
    </row>
    <row r="60" spans="1:12" x14ac:dyDescent="0.25">
      <c r="A60" s="25" t="s">
        <v>70</v>
      </c>
      <c r="B60" s="6">
        <v>221</v>
      </c>
      <c r="C60" s="15">
        <v>233</v>
      </c>
      <c r="D60" s="10" t="s">
        <v>24</v>
      </c>
      <c r="E60" s="22">
        <v>52000</v>
      </c>
      <c r="J60" s="5">
        <f t="shared" si="3"/>
        <v>235.29411764705881</v>
      </c>
      <c r="K60" s="14">
        <f t="shared" si="2"/>
        <v>223.17596566523605</v>
      </c>
      <c r="L60" s="9" t="e">
        <f t="shared" si="4"/>
        <v>#VALUE!</v>
      </c>
    </row>
    <row r="61" spans="1:12" hidden="1" x14ac:dyDescent="0.25">
      <c r="A61" s="25" t="s">
        <v>71</v>
      </c>
      <c r="B61" s="6" t="s">
        <v>24</v>
      </c>
      <c r="C61" s="15">
        <v>241</v>
      </c>
      <c r="D61" s="10" t="s">
        <v>24</v>
      </c>
      <c r="E61" s="31"/>
      <c r="J61" s="5" t="e">
        <f t="shared" si="3"/>
        <v>#VALUE!</v>
      </c>
      <c r="K61" s="14">
        <f t="shared" si="2"/>
        <v>0</v>
      </c>
      <c r="L61" s="9" t="e">
        <f t="shared" si="4"/>
        <v>#VALUE!</v>
      </c>
    </row>
    <row r="62" spans="1:12" hidden="1" x14ac:dyDescent="0.25">
      <c r="A62" s="25" t="s">
        <v>72</v>
      </c>
      <c r="B62" s="6">
        <v>174</v>
      </c>
      <c r="C62" s="15">
        <v>174</v>
      </c>
      <c r="D62" s="10" t="s">
        <v>24</v>
      </c>
      <c r="J62" s="5">
        <f t="shared" si="3"/>
        <v>0</v>
      </c>
      <c r="K62" s="14">
        <f t="shared" si="2"/>
        <v>0</v>
      </c>
      <c r="L62" s="9" t="e">
        <f t="shared" si="4"/>
        <v>#VALUE!</v>
      </c>
    </row>
    <row r="63" spans="1:12" hidden="1" x14ac:dyDescent="0.25">
      <c r="A63" s="25" t="s">
        <v>73</v>
      </c>
      <c r="B63" s="6" t="s">
        <v>24</v>
      </c>
      <c r="C63" s="15">
        <v>245</v>
      </c>
      <c r="D63" s="10" t="s">
        <v>24</v>
      </c>
      <c r="J63" s="5" t="e">
        <f t="shared" si="3"/>
        <v>#VALUE!</v>
      </c>
      <c r="K63" s="14">
        <f t="shared" si="2"/>
        <v>0</v>
      </c>
      <c r="L63" s="9" t="e">
        <f t="shared" si="4"/>
        <v>#VALUE!</v>
      </c>
    </row>
    <row r="64" spans="1:12" hidden="1" x14ac:dyDescent="0.25">
      <c r="A64" s="25" t="s">
        <v>74</v>
      </c>
      <c r="B64" s="6" t="s">
        <v>24</v>
      </c>
      <c r="C64" s="15">
        <v>245</v>
      </c>
      <c r="D64" s="10" t="s">
        <v>24</v>
      </c>
      <c r="J64" s="5" t="e">
        <f t="shared" si="3"/>
        <v>#VALUE!</v>
      </c>
      <c r="K64" s="14">
        <f t="shared" si="2"/>
        <v>0</v>
      </c>
      <c r="L64" s="9" t="e">
        <f t="shared" si="4"/>
        <v>#VALUE!</v>
      </c>
    </row>
    <row r="65" spans="1:12" hidden="1" x14ac:dyDescent="0.25">
      <c r="A65" s="25" t="s">
        <v>75</v>
      </c>
      <c r="B65" s="6" t="s">
        <v>24</v>
      </c>
      <c r="C65" s="15">
        <v>93</v>
      </c>
      <c r="D65" s="10" t="s">
        <v>24</v>
      </c>
      <c r="J65" s="5" t="e">
        <f t="shared" si="3"/>
        <v>#VALUE!</v>
      </c>
      <c r="K65" s="14">
        <f t="shared" si="2"/>
        <v>0</v>
      </c>
      <c r="L65" s="9" t="e">
        <f t="shared" si="4"/>
        <v>#VALUE!</v>
      </c>
    </row>
    <row r="66" spans="1:12" hidden="1" x14ac:dyDescent="0.25">
      <c r="A66" s="25" t="s">
        <v>76</v>
      </c>
      <c r="B66" s="6" t="s">
        <v>24</v>
      </c>
      <c r="C66" s="15">
        <v>228</v>
      </c>
      <c r="D66" s="10" t="s">
        <v>24</v>
      </c>
      <c r="J66" s="5" t="e">
        <f t="shared" si="3"/>
        <v>#VALUE!</v>
      </c>
      <c r="K66" s="14">
        <f t="shared" si="2"/>
        <v>0</v>
      </c>
      <c r="L66" s="9" t="e">
        <f t="shared" si="4"/>
        <v>#VALUE!</v>
      </c>
    </row>
    <row r="67" spans="1:12" hidden="1" x14ac:dyDescent="0.25">
      <c r="A67" s="25" t="s">
        <v>77</v>
      </c>
      <c r="B67" s="6" t="s">
        <v>24</v>
      </c>
      <c r="C67" s="15">
        <v>228</v>
      </c>
      <c r="D67" s="10" t="s">
        <v>24</v>
      </c>
      <c r="J67" s="5" t="e">
        <f t="shared" si="3"/>
        <v>#VALUE!</v>
      </c>
      <c r="K67" s="14">
        <f t="shared" si="2"/>
        <v>0</v>
      </c>
      <c r="L67" s="9" t="e">
        <f t="shared" si="4"/>
        <v>#VALUE!</v>
      </c>
    </row>
    <row r="68" spans="1:12" hidden="1" x14ac:dyDescent="0.25">
      <c r="A68" s="25" t="s">
        <v>77</v>
      </c>
      <c r="B68" s="6"/>
      <c r="C68" s="15">
        <v>149</v>
      </c>
      <c r="D68" s="10"/>
      <c r="J68" s="5" t="e">
        <f t="shared" si="3"/>
        <v>#DIV/0!</v>
      </c>
      <c r="K68" s="14">
        <f t="shared" si="2"/>
        <v>0</v>
      </c>
      <c r="L68" s="9" t="e">
        <f t="shared" si="4"/>
        <v>#DIV/0!</v>
      </c>
    </row>
    <row r="69" spans="1:12" x14ac:dyDescent="0.25">
      <c r="A69" s="25" t="s">
        <v>78</v>
      </c>
      <c r="B69" s="6" t="s">
        <v>24</v>
      </c>
      <c r="C69" s="15">
        <v>166</v>
      </c>
      <c r="D69" s="10" t="s">
        <v>24</v>
      </c>
      <c r="E69" s="22">
        <v>10000</v>
      </c>
      <c r="J69" s="5" t="e">
        <f t="shared" si="3"/>
        <v>#VALUE!</v>
      </c>
      <c r="K69" s="14">
        <f t="shared" si="2"/>
        <v>60.24096385542169</v>
      </c>
      <c r="L69" s="9" t="e">
        <f t="shared" si="4"/>
        <v>#VALUE!</v>
      </c>
    </row>
    <row r="70" spans="1:12" hidden="1" x14ac:dyDescent="0.25">
      <c r="A70" s="25" t="s">
        <v>79</v>
      </c>
      <c r="B70" s="6" t="s">
        <v>24</v>
      </c>
      <c r="C70" s="15">
        <v>149</v>
      </c>
      <c r="D70" s="10" t="s">
        <v>24</v>
      </c>
      <c r="J70" s="5" t="e">
        <f t="shared" si="3"/>
        <v>#VALUE!</v>
      </c>
      <c r="K70" s="14">
        <f t="shared" si="2"/>
        <v>0</v>
      </c>
      <c r="L70" s="9" t="e">
        <f t="shared" si="4"/>
        <v>#VALUE!</v>
      </c>
    </row>
    <row r="71" spans="1:12" hidden="1" x14ac:dyDescent="0.25">
      <c r="A71" s="25" t="s">
        <v>80</v>
      </c>
      <c r="B71" s="6" t="s">
        <v>24</v>
      </c>
      <c r="C71" s="15" t="s">
        <v>24</v>
      </c>
      <c r="D71" s="10">
        <v>135</v>
      </c>
      <c r="J71" s="5" t="e">
        <f t="shared" si="3"/>
        <v>#VALUE!</v>
      </c>
      <c r="K71" s="14" t="e">
        <f t="shared" si="2"/>
        <v>#VALUE!</v>
      </c>
      <c r="L71" s="9">
        <f t="shared" si="4"/>
        <v>0</v>
      </c>
    </row>
    <row r="72" spans="1:12" hidden="1" x14ac:dyDescent="0.25">
      <c r="A72" s="25" t="s">
        <v>81</v>
      </c>
      <c r="B72" s="6" t="s">
        <v>24</v>
      </c>
      <c r="C72" s="15"/>
      <c r="D72" s="10" t="s">
        <v>26</v>
      </c>
      <c r="J72" s="5" t="e">
        <f t="shared" si="3"/>
        <v>#VALUE!</v>
      </c>
      <c r="K72" s="14" t="e">
        <f t="shared" si="2"/>
        <v>#DIV/0!</v>
      </c>
      <c r="L72" s="9" t="e">
        <f t="shared" si="4"/>
        <v>#VALUE!</v>
      </c>
    </row>
    <row r="73" spans="1:12" hidden="1" x14ac:dyDescent="0.25">
      <c r="A73" s="25" t="s">
        <v>82</v>
      </c>
      <c r="B73" s="6" t="s">
        <v>24</v>
      </c>
      <c r="C73" s="15" t="s">
        <v>24</v>
      </c>
      <c r="D73" s="10">
        <v>150</v>
      </c>
      <c r="E73" s="31"/>
      <c r="J73" s="5" t="e">
        <f t="shared" si="3"/>
        <v>#VALUE!</v>
      </c>
      <c r="K73" s="14" t="e">
        <f t="shared" si="2"/>
        <v>#VALUE!</v>
      </c>
      <c r="L73" s="9">
        <f t="shared" si="4"/>
        <v>0</v>
      </c>
    </row>
    <row r="74" spans="1:12" hidden="1" x14ac:dyDescent="0.25">
      <c r="A74" s="25" t="s">
        <v>83</v>
      </c>
      <c r="B74" s="6" t="s">
        <v>24</v>
      </c>
      <c r="C74" s="15" t="s">
        <v>24</v>
      </c>
      <c r="D74" s="10">
        <v>125</v>
      </c>
      <c r="J74" s="5" t="e">
        <f t="shared" ref="J74:J136" si="5">E74/B74</f>
        <v>#VALUE!</v>
      </c>
      <c r="K74" s="14" t="e">
        <f t="shared" si="2"/>
        <v>#VALUE!</v>
      </c>
      <c r="L74" s="9">
        <f t="shared" ref="L74:L136" si="6">E74/D74</f>
        <v>0</v>
      </c>
    </row>
    <row r="75" spans="1:12" hidden="1" x14ac:dyDescent="0.25">
      <c r="A75" s="25" t="s">
        <v>84</v>
      </c>
      <c r="B75" s="6" t="s">
        <v>24</v>
      </c>
      <c r="C75" s="15" t="s">
        <v>24</v>
      </c>
      <c r="D75" s="10">
        <v>87</v>
      </c>
      <c r="J75" s="5" t="e">
        <f t="shared" si="5"/>
        <v>#VALUE!</v>
      </c>
      <c r="K75" s="14" t="e">
        <f t="shared" ref="K75:K137" si="7">E75/C75</f>
        <v>#VALUE!</v>
      </c>
      <c r="L75" s="9">
        <f t="shared" si="6"/>
        <v>0</v>
      </c>
    </row>
    <row r="76" spans="1:12" hidden="1" x14ac:dyDescent="0.25">
      <c r="A76" s="25" t="s">
        <v>85</v>
      </c>
      <c r="B76" s="6" t="s">
        <v>24</v>
      </c>
      <c r="C76" s="15" t="s">
        <v>24</v>
      </c>
      <c r="D76" s="10">
        <v>76</v>
      </c>
      <c r="J76" s="5" t="e">
        <f t="shared" si="5"/>
        <v>#VALUE!</v>
      </c>
      <c r="K76" s="14" t="e">
        <f t="shared" si="7"/>
        <v>#VALUE!</v>
      </c>
      <c r="L76" s="9">
        <f t="shared" si="6"/>
        <v>0</v>
      </c>
    </row>
    <row r="77" spans="1:12" hidden="1" x14ac:dyDescent="0.25">
      <c r="A77" s="25" t="s">
        <v>86</v>
      </c>
      <c r="B77" s="6" t="s">
        <v>24</v>
      </c>
      <c r="C77" s="15" t="s">
        <v>24</v>
      </c>
      <c r="D77" s="10">
        <v>161</v>
      </c>
      <c r="J77" s="5" t="e">
        <f t="shared" si="5"/>
        <v>#VALUE!</v>
      </c>
      <c r="K77" s="14" t="e">
        <f t="shared" si="7"/>
        <v>#VALUE!</v>
      </c>
      <c r="L77" s="9">
        <f t="shared" si="6"/>
        <v>0</v>
      </c>
    </row>
    <row r="78" spans="1:12" hidden="1" x14ac:dyDescent="0.25">
      <c r="A78" s="25" t="s">
        <v>87</v>
      </c>
      <c r="B78" s="6" t="s">
        <v>24</v>
      </c>
      <c r="C78" s="15" t="s">
        <v>24</v>
      </c>
      <c r="D78" s="10">
        <v>135</v>
      </c>
      <c r="J78" s="5" t="e">
        <f t="shared" si="5"/>
        <v>#VALUE!</v>
      </c>
      <c r="K78" s="14" t="e">
        <f t="shared" si="7"/>
        <v>#VALUE!</v>
      </c>
      <c r="L78" s="9">
        <f t="shared" si="6"/>
        <v>0</v>
      </c>
    </row>
    <row r="79" spans="1:12" hidden="1" x14ac:dyDescent="0.25">
      <c r="A79" s="25" t="s">
        <v>88</v>
      </c>
      <c r="B79" s="6" t="s">
        <v>24</v>
      </c>
      <c r="C79" s="15">
        <v>125</v>
      </c>
      <c r="D79" s="10">
        <v>130</v>
      </c>
      <c r="J79" s="5" t="e">
        <f t="shared" si="5"/>
        <v>#VALUE!</v>
      </c>
      <c r="K79" s="14">
        <f t="shared" si="7"/>
        <v>0</v>
      </c>
      <c r="L79" s="9">
        <f t="shared" si="6"/>
        <v>0</v>
      </c>
    </row>
    <row r="80" spans="1:12" hidden="1" x14ac:dyDescent="0.25">
      <c r="A80" s="25" t="s">
        <v>89</v>
      </c>
      <c r="B80" s="6" t="s">
        <v>24</v>
      </c>
      <c r="C80" s="15" t="s">
        <v>24</v>
      </c>
      <c r="D80" s="10">
        <v>128</v>
      </c>
      <c r="J80" s="5" t="e">
        <f t="shared" si="5"/>
        <v>#VALUE!</v>
      </c>
      <c r="K80" s="14" t="e">
        <f t="shared" si="7"/>
        <v>#VALUE!</v>
      </c>
      <c r="L80" s="9">
        <f t="shared" si="6"/>
        <v>0</v>
      </c>
    </row>
    <row r="81" spans="1:12" hidden="1" x14ac:dyDescent="0.25">
      <c r="A81" s="25" t="s">
        <v>90</v>
      </c>
      <c r="B81" s="6" t="s">
        <v>24</v>
      </c>
      <c r="C81" s="15" t="s">
        <v>24</v>
      </c>
      <c r="D81" s="10">
        <v>154</v>
      </c>
      <c r="J81" s="5" t="e">
        <f t="shared" si="5"/>
        <v>#VALUE!</v>
      </c>
      <c r="K81" s="14" t="e">
        <f t="shared" si="7"/>
        <v>#VALUE!</v>
      </c>
      <c r="L81" s="9">
        <f t="shared" si="6"/>
        <v>0</v>
      </c>
    </row>
    <row r="82" spans="1:12" hidden="1" x14ac:dyDescent="0.25">
      <c r="A82" s="25" t="s">
        <v>91</v>
      </c>
      <c r="B82" s="6" t="s">
        <v>24</v>
      </c>
      <c r="C82" s="15" t="s">
        <v>24</v>
      </c>
      <c r="D82" s="10">
        <v>131</v>
      </c>
      <c r="J82" s="5" t="e">
        <f t="shared" si="5"/>
        <v>#VALUE!</v>
      </c>
      <c r="K82" s="14" t="e">
        <f t="shared" si="7"/>
        <v>#VALUE!</v>
      </c>
      <c r="L82" s="9">
        <f t="shared" si="6"/>
        <v>0</v>
      </c>
    </row>
    <row r="83" spans="1:12" hidden="1" x14ac:dyDescent="0.25">
      <c r="A83" s="25" t="s">
        <v>92</v>
      </c>
      <c r="B83" s="6" t="s">
        <v>24</v>
      </c>
      <c r="C83" s="15" t="s">
        <v>24</v>
      </c>
      <c r="D83" s="10">
        <v>115</v>
      </c>
      <c r="J83" s="5" t="e">
        <f t="shared" si="5"/>
        <v>#VALUE!</v>
      </c>
      <c r="K83" s="14" t="e">
        <f t="shared" si="7"/>
        <v>#VALUE!</v>
      </c>
      <c r="L83" s="9">
        <f t="shared" si="6"/>
        <v>0</v>
      </c>
    </row>
    <row r="84" spans="1:12" hidden="1" x14ac:dyDescent="0.25">
      <c r="A84" s="25" t="s">
        <v>93</v>
      </c>
      <c r="B84" s="6">
        <v>189</v>
      </c>
      <c r="C84" s="15">
        <v>233</v>
      </c>
      <c r="D84" s="10" t="s">
        <v>24</v>
      </c>
      <c r="J84" s="5">
        <f t="shared" si="5"/>
        <v>0</v>
      </c>
      <c r="K84" s="14">
        <f t="shared" si="7"/>
        <v>0</v>
      </c>
      <c r="L84" s="9" t="e">
        <f t="shared" si="6"/>
        <v>#VALUE!</v>
      </c>
    </row>
    <row r="85" spans="1:12" hidden="1" x14ac:dyDescent="0.25">
      <c r="A85" s="25" t="s">
        <v>94</v>
      </c>
      <c r="B85" s="6">
        <v>173</v>
      </c>
      <c r="C85" s="15">
        <v>151</v>
      </c>
      <c r="D85" s="10" t="s">
        <v>24</v>
      </c>
      <c r="J85" s="5">
        <f t="shared" si="5"/>
        <v>0</v>
      </c>
      <c r="K85" s="14">
        <f t="shared" si="7"/>
        <v>0</v>
      </c>
      <c r="L85" s="9" t="e">
        <f t="shared" si="6"/>
        <v>#VALUE!</v>
      </c>
    </row>
    <row r="86" spans="1:12" hidden="1" x14ac:dyDescent="0.25">
      <c r="A86" s="25" t="s">
        <v>95</v>
      </c>
      <c r="B86" s="6" t="s">
        <v>24</v>
      </c>
      <c r="C86" s="15">
        <v>185</v>
      </c>
      <c r="D86" s="10" t="s">
        <v>24</v>
      </c>
      <c r="J86" s="5" t="e">
        <f t="shared" si="5"/>
        <v>#VALUE!</v>
      </c>
      <c r="K86" s="14">
        <f t="shared" si="7"/>
        <v>0</v>
      </c>
      <c r="L86" s="9" t="e">
        <f t="shared" si="6"/>
        <v>#VALUE!</v>
      </c>
    </row>
    <row r="87" spans="1:12" hidden="1" x14ac:dyDescent="0.25">
      <c r="A87" s="25" t="s">
        <v>96</v>
      </c>
      <c r="B87" s="6" t="s">
        <v>24</v>
      </c>
      <c r="C87" s="15" t="s">
        <v>24</v>
      </c>
      <c r="D87" s="10">
        <v>123</v>
      </c>
      <c r="J87" s="5" t="e">
        <f t="shared" si="5"/>
        <v>#VALUE!</v>
      </c>
      <c r="K87" s="14" t="e">
        <f t="shared" si="7"/>
        <v>#VALUE!</v>
      </c>
      <c r="L87" s="9">
        <f t="shared" si="6"/>
        <v>0</v>
      </c>
    </row>
    <row r="88" spans="1:12" hidden="1" x14ac:dyDescent="0.25">
      <c r="A88" s="25" t="s">
        <v>97</v>
      </c>
      <c r="B88" s="6" t="s">
        <v>24</v>
      </c>
      <c r="C88" s="15">
        <v>102</v>
      </c>
      <c r="D88" s="10" t="s">
        <v>24</v>
      </c>
      <c r="J88" s="5" t="e">
        <f t="shared" si="5"/>
        <v>#VALUE!</v>
      </c>
      <c r="K88" s="14">
        <f t="shared" si="7"/>
        <v>0</v>
      </c>
      <c r="L88" s="9" t="e">
        <f t="shared" si="6"/>
        <v>#VALUE!</v>
      </c>
    </row>
    <row r="89" spans="1:12" hidden="1" x14ac:dyDescent="0.25">
      <c r="A89" s="25" t="s">
        <v>98</v>
      </c>
      <c r="B89" s="6">
        <v>256</v>
      </c>
      <c r="C89" s="15">
        <v>229</v>
      </c>
      <c r="D89" s="10" t="s">
        <v>24</v>
      </c>
      <c r="J89" s="5">
        <f t="shared" si="5"/>
        <v>0</v>
      </c>
      <c r="K89" s="14">
        <f t="shared" si="7"/>
        <v>0</v>
      </c>
      <c r="L89" s="9" t="e">
        <f t="shared" si="6"/>
        <v>#VALUE!</v>
      </c>
    </row>
    <row r="90" spans="1:12" hidden="1" x14ac:dyDescent="0.25">
      <c r="A90" s="25" t="s">
        <v>99</v>
      </c>
      <c r="B90" s="6" t="s">
        <v>24</v>
      </c>
      <c r="C90" s="15">
        <v>141</v>
      </c>
      <c r="D90" s="10" t="s">
        <v>24</v>
      </c>
      <c r="J90" s="5" t="e">
        <f t="shared" si="5"/>
        <v>#VALUE!</v>
      </c>
      <c r="K90" s="14">
        <f t="shared" si="7"/>
        <v>0</v>
      </c>
      <c r="L90" s="9" t="e">
        <f t="shared" si="6"/>
        <v>#VALUE!</v>
      </c>
    </row>
    <row r="91" spans="1:12" hidden="1" x14ac:dyDescent="0.25">
      <c r="A91" s="25" t="s">
        <v>100</v>
      </c>
      <c r="B91" s="6">
        <v>217</v>
      </c>
      <c r="C91" s="15">
        <v>240</v>
      </c>
      <c r="D91" s="10" t="s">
        <v>24</v>
      </c>
      <c r="J91" s="5">
        <f t="shared" si="5"/>
        <v>0</v>
      </c>
      <c r="K91" s="14">
        <f t="shared" si="7"/>
        <v>0</v>
      </c>
      <c r="L91" s="9" t="e">
        <f t="shared" si="6"/>
        <v>#VALUE!</v>
      </c>
    </row>
    <row r="92" spans="1:12" hidden="1" x14ac:dyDescent="0.25">
      <c r="A92" s="25" t="s">
        <v>101</v>
      </c>
      <c r="B92" s="8">
        <v>2200</v>
      </c>
      <c r="C92" s="16"/>
      <c r="D92" s="13"/>
      <c r="J92" s="5">
        <f t="shared" si="5"/>
        <v>0</v>
      </c>
      <c r="K92" s="14" t="e">
        <f t="shared" si="7"/>
        <v>#DIV/0!</v>
      </c>
      <c r="L92" s="9" t="e">
        <f t="shared" si="6"/>
        <v>#DIV/0!</v>
      </c>
    </row>
    <row r="93" spans="1:12" hidden="1" x14ac:dyDescent="0.25">
      <c r="A93" s="25" t="s">
        <v>102</v>
      </c>
      <c r="B93" s="6" t="s">
        <v>24</v>
      </c>
      <c r="C93" s="15">
        <v>161</v>
      </c>
      <c r="D93" s="10" t="s">
        <v>24</v>
      </c>
      <c r="J93" s="5" t="e">
        <f t="shared" si="5"/>
        <v>#VALUE!</v>
      </c>
      <c r="K93" s="14">
        <f t="shared" si="7"/>
        <v>0</v>
      </c>
      <c r="L93" s="9" t="e">
        <f t="shared" si="6"/>
        <v>#VALUE!</v>
      </c>
    </row>
    <row r="94" spans="1:12" hidden="1" x14ac:dyDescent="0.25">
      <c r="A94" s="25" t="s">
        <v>103</v>
      </c>
      <c r="B94" s="6">
        <v>194</v>
      </c>
      <c r="C94" s="15">
        <v>228</v>
      </c>
      <c r="D94" s="10"/>
      <c r="J94" s="5">
        <f t="shared" si="5"/>
        <v>0</v>
      </c>
      <c r="K94" s="14">
        <f t="shared" si="7"/>
        <v>0</v>
      </c>
      <c r="L94" s="9" t="e">
        <f t="shared" si="6"/>
        <v>#DIV/0!</v>
      </c>
    </row>
    <row r="95" spans="1:12" x14ac:dyDescent="0.25">
      <c r="A95" s="25" t="s">
        <v>104</v>
      </c>
      <c r="B95" s="8">
        <v>2500</v>
      </c>
      <c r="C95" s="15"/>
      <c r="D95" s="10"/>
      <c r="E95" s="22">
        <v>94000</v>
      </c>
      <c r="F95">
        <v>37.6</v>
      </c>
      <c r="G95">
        <v>48.6</v>
      </c>
      <c r="H95">
        <f>F95-G95</f>
        <v>-11</v>
      </c>
      <c r="J95" s="5">
        <f t="shared" si="5"/>
        <v>37.6</v>
      </c>
      <c r="K95" s="14" t="e">
        <f t="shared" si="7"/>
        <v>#DIV/0!</v>
      </c>
      <c r="L95" s="9" t="e">
        <f t="shared" si="6"/>
        <v>#DIV/0!</v>
      </c>
    </row>
    <row r="96" spans="1:12" hidden="1" x14ac:dyDescent="0.25">
      <c r="A96" s="25" t="s">
        <v>105</v>
      </c>
      <c r="B96" s="6" t="s">
        <v>24</v>
      </c>
      <c r="C96" s="15">
        <v>154</v>
      </c>
      <c r="D96" s="10" t="s">
        <v>24</v>
      </c>
      <c r="J96" s="5" t="e">
        <f t="shared" si="5"/>
        <v>#VALUE!</v>
      </c>
      <c r="K96" s="14">
        <f t="shared" si="7"/>
        <v>0</v>
      </c>
      <c r="L96" s="9" t="e">
        <f t="shared" si="6"/>
        <v>#VALUE!</v>
      </c>
    </row>
    <row r="97" spans="1:12" x14ac:dyDescent="0.25">
      <c r="A97" s="25" t="s">
        <v>106</v>
      </c>
      <c r="B97" s="6">
        <v>169</v>
      </c>
      <c r="C97" s="15">
        <v>204</v>
      </c>
      <c r="D97" s="10">
        <v>174</v>
      </c>
      <c r="E97" s="22">
        <v>20000</v>
      </c>
      <c r="F97">
        <v>98</v>
      </c>
      <c r="G97">
        <v>86.1</v>
      </c>
      <c r="H97">
        <f>F97-G97</f>
        <v>11.900000000000006</v>
      </c>
      <c r="J97" s="5">
        <f t="shared" si="5"/>
        <v>118.34319526627219</v>
      </c>
      <c r="K97" s="14">
        <f t="shared" si="7"/>
        <v>98.039215686274517</v>
      </c>
      <c r="L97" s="9">
        <f t="shared" si="6"/>
        <v>114.94252873563218</v>
      </c>
    </row>
    <row r="98" spans="1:12" hidden="1" x14ac:dyDescent="0.25">
      <c r="A98" s="25" t="s">
        <v>107</v>
      </c>
      <c r="B98" s="6" t="s">
        <v>24</v>
      </c>
      <c r="C98" s="15">
        <v>171</v>
      </c>
      <c r="D98" s="10" t="s">
        <v>24</v>
      </c>
      <c r="J98" s="5" t="e">
        <f t="shared" si="5"/>
        <v>#VALUE!</v>
      </c>
      <c r="K98" s="14">
        <f t="shared" si="7"/>
        <v>0</v>
      </c>
      <c r="L98" s="9" t="e">
        <f t="shared" si="6"/>
        <v>#VALUE!</v>
      </c>
    </row>
    <row r="99" spans="1:12" hidden="1" x14ac:dyDescent="0.25">
      <c r="A99" s="25" t="s">
        <v>108</v>
      </c>
      <c r="B99" s="6">
        <v>166</v>
      </c>
      <c r="C99" s="15">
        <v>166</v>
      </c>
      <c r="D99" s="10" t="s">
        <v>24</v>
      </c>
      <c r="E99" s="31"/>
      <c r="J99" s="5">
        <f t="shared" si="5"/>
        <v>0</v>
      </c>
      <c r="K99" s="14">
        <f t="shared" si="7"/>
        <v>0</v>
      </c>
      <c r="L99" s="9" t="e">
        <f t="shared" si="6"/>
        <v>#VALUE!</v>
      </c>
    </row>
    <row r="100" spans="1:12" hidden="1" x14ac:dyDescent="0.25">
      <c r="A100" s="25" t="s">
        <v>109</v>
      </c>
      <c r="B100" s="6" t="s">
        <v>24</v>
      </c>
      <c r="C100" s="15" t="s">
        <v>24</v>
      </c>
      <c r="D100" s="10">
        <v>119</v>
      </c>
      <c r="J100" s="5" t="e">
        <f t="shared" si="5"/>
        <v>#VALUE!</v>
      </c>
      <c r="K100" s="14" t="e">
        <f t="shared" si="7"/>
        <v>#VALUE!</v>
      </c>
      <c r="L100" s="9">
        <f t="shared" si="6"/>
        <v>0</v>
      </c>
    </row>
    <row r="101" spans="1:12" hidden="1" x14ac:dyDescent="0.25">
      <c r="A101" s="25" t="s">
        <v>110</v>
      </c>
      <c r="B101" s="6" t="s">
        <v>24</v>
      </c>
      <c r="C101" s="15" t="s">
        <v>24</v>
      </c>
      <c r="D101" s="10">
        <v>129</v>
      </c>
      <c r="J101" s="5" t="e">
        <f t="shared" si="5"/>
        <v>#VALUE!</v>
      </c>
      <c r="K101" s="14" t="e">
        <f t="shared" si="7"/>
        <v>#VALUE!</v>
      </c>
      <c r="L101" s="9">
        <f t="shared" si="6"/>
        <v>0</v>
      </c>
    </row>
    <row r="102" spans="1:12" hidden="1" x14ac:dyDescent="0.25">
      <c r="A102" s="25" t="s">
        <v>111</v>
      </c>
      <c r="B102" s="6" t="s">
        <v>24</v>
      </c>
      <c r="C102" s="15" t="s">
        <v>24</v>
      </c>
      <c r="D102" s="10">
        <v>146</v>
      </c>
      <c r="J102" s="5" t="e">
        <f t="shared" si="5"/>
        <v>#VALUE!</v>
      </c>
      <c r="K102" s="14" t="e">
        <f t="shared" si="7"/>
        <v>#VALUE!</v>
      </c>
      <c r="L102" s="9">
        <f t="shared" si="6"/>
        <v>0</v>
      </c>
    </row>
    <row r="103" spans="1:12" hidden="1" x14ac:dyDescent="0.25">
      <c r="A103" s="25" t="s">
        <v>112</v>
      </c>
      <c r="B103" s="6" t="s">
        <v>24</v>
      </c>
      <c r="C103" s="15" t="s">
        <v>24</v>
      </c>
      <c r="D103" s="10">
        <v>129</v>
      </c>
      <c r="J103" s="5" t="e">
        <f t="shared" si="5"/>
        <v>#VALUE!</v>
      </c>
      <c r="K103" s="14" t="e">
        <f t="shared" si="7"/>
        <v>#VALUE!</v>
      </c>
      <c r="L103" s="9">
        <f t="shared" si="6"/>
        <v>0</v>
      </c>
    </row>
    <row r="104" spans="1:12" hidden="1" x14ac:dyDescent="0.25">
      <c r="A104" s="21" t="s">
        <v>113</v>
      </c>
      <c r="D104" s="12">
        <v>156</v>
      </c>
      <c r="J104" s="5" t="e">
        <f t="shared" si="5"/>
        <v>#DIV/0!</v>
      </c>
      <c r="K104" s="14" t="e">
        <f t="shared" si="7"/>
        <v>#DIV/0!</v>
      </c>
      <c r="L104" s="9">
        <f t="shared" si="6"/>
        <v>0</v>
      </c>
    </row>
    <row r="105" spans="1:12" hidden="1" x14ac:dyDescent="0.25">
      <c r="A105" s="21" t="s">
        <v>114</v>
      </c>
      <c r="B105" s="7" t="s">
        <v>24</v>
      </c>
      <c r="D105" s="12">
        <v>147</v>
      </c>
      <c r="J105" s="5" t="e">
        <f t="shared" si="5"/>
        <v>#VALUE!</v>
      </c>
      <c r="K105" s="14" t="e">
        <f t="shared" si="7"/>
        <v>#DIV/0!</v>
      </c>
      <c r="L105" s="9">
        <f t="shared" si="6"/>
        <v>0</v>
      </c>
    </row>
    <row r="106" spans="1:12" hidden="1" x14ac:dyDescent="0.25">
      <c r="A106" s="21" t="s">
        <v>115</v>
      </c>
      <c r="B106" s="7" t="s">
        <v>24</v>
      </c>
      <c r="C106" s="24" t="s">
        <v>24</v>
      </c>
      <c r="D106" s="12">
        <v>141</v>
      </c>
      <c r="J106" s="5" t="e">
        <f t="shared" si="5"/>
        <v>#VALUE!</v>
      </c>
      <c r="K106" s="14" t="e">
        <f t="shared" si="7"/>
        <v>#VALUE!</v>
      </c>
      <c r="L106" s="9">
        <f t="shared" si="6"/>
        <v>0</v>
      </c>
    </row>
    <row r="107" spans="1:12" hidden="1" x14ac:dyDescent="0.25">
      <c r="A107" s="21" t="s">
        <v>116</v>
      </c>
      <c r="B107" s="7" t="s">
        <v>24</v>
      </c>
      <c r="C107" s="24" t="s">
        <v>24</v>
      </c>
      <c r="D107" s="12">
        <v>141</v>
      </c>
      <c r="J107" s="5" t="e">
        <f t="shared" si="5"/>
        <v>#VALUE!</v>
      </c>
      <c r="K107" s="14" t="e">
        <f t="shared" si="7"/>
        <v>#VALUE!</v>
      </c>
      <c r="L107" s="9">
        <f t="shared" si="6"/>
        <v>0</v>
      </c>
    </row>
    <row r="108" spans="1:12" hidden="1" x14ac:dyDescent="0.25">
      <c r="A108" s="21" t="s">
        <v>117</v>
      </c>
      <c r="B108" s="7" t="s">
        <v>24</v>
      </c>
      <c r="C108" s="24" t="s">
        <v>24</v>
      </c>
      <c r="D108" s="12">
        <v>143</v>
      </c>
      <c r="J108" s="5" t="e">
        <f t="shared" si="5"/>
        <v>#VALUE!</v>
      </c>
      <c r="K108" s="14" t="e">
        <f t="shared" si="7"/>
        <v>#VALUE!</v>
      </c>
      <c r="L108" s="9">
        <f t="shared" si="6"/>
        <v>0</v>
      </c>
    </row>
    <row r="109" spans="1:12" x14ac:dyDescent="0.25">
      <c r="A109" s="21" t="s">
        <v>118</v>
      </c>
      <c r="C109" s="24">
        <v>600</v>
      </c>
      <c r="D109" s="35">
        <v>300</v>
      </c>
      <c r="E109" s="22">
        <v>11000</v>
      </c>
      <c r="F109">
        <v>36.6</v>
      </c>
      <c r="G109">
        <v>28.95</v>
      </c>
      <c r="H109">
        <f>F109-G109</f>
        <v>7.6500000000000021</v>
      </c>
      <c r="J109" s="5" t="e">
        <f t="shared" si="5"/>
        <v>#DIV/0!</v>
      </c>
      <c r="K109" s="14">
        <f t="shared" si="7"/>
        <v>18.333333333333332</v>
      </c>
      <c r="L109" s="9">
        <f t="shared" si="6"/>
        <v>36.666666666666664</v>
      </c>
    </row>
    <row r="110" spans="1:12" hidden="1" x14ac:dyDescent="0.25">
      <c r="A110" s="21" t="s">
        <v>119</v>
      </c>
      <c r="B110" s="7" t="s">
        <v>120</v>
      </c>
      <c r="C110" s="24" t="s">
        <v>24</v>
      </c>
      <c r="D110" s="12">
        <v>158</v>
      </c>
      <c r="J110" s="5" t="e">
        <f t="shared" si="5"/>
        <v>#VALUE!</v>
      </c>
      <c r="K110" s="14" t="e">
        <f t="shared" si="7"/>
        <v>#VALUE!</v>
      </c>
      <c r="L110" s="9">
        <f t="shared" si="6"/>
        <v>0</v>
      </c>
    </row>
    <row r="111" spans="1:12" hidden="1" x14ac:dyDescent="0.25">
      <c r="A111" s="21" t="s">
        <v>121</v>
      </c>
      <c r="B111" s="7" t="s">
        <v>24</v>
      </c>
      <c r="C111" s="24" t="s">
        <v>24</v>
      </c>
      <c r="D111" s="12">
        <v>149</v>
      </c>
      <c r="J111" s="5" t="e">
        <f t="shared" si="5"/>
        <v>#VALUE!</v>
      </c>
      <c r="K111" s="14" t="e">
        <f t="shared" si="7"/>
        <v>#VALUE!</v>
      </c>
      <c r="L111" s="9">
        <f t="shared" si="6"/>
        <v>0</v>
      </c>
    </row>
    <row r="112" spans="1:12" hidden="1" x14ac:dyDescent="0.25">
      <c r="A112" s="21" t="s">
        <v>122</v>
      </c>
      <c r="B112" s="7" t="s">
        <v>24</v>
      </c>
      <c r="C112" s="24" t="s">
        <v>24</v>
      </c>
      <c r="D112" s="12">
        <v>131</v>
      </c>
      <c r="J112" s="5" t="e">
        <f t="shared" si="5"/>
        <v>#VALUE!</v>
      </c>
      <c r="K112" s="14" t="e">
        <f t="shared" si="7"/>
        <v>#VALUE!</v>
      </c>
      <c r="L112" s="9">
        <f t="shared" si="6"/>
        <v>0</v>
      </c>
    </row>
    <row r="113" spans="1:12" hidden="1" x14ac:dyDescent="0.25">
      <c r="A113" s="21" t="s">
        <v>123</v>
      </c>
      <c r="B113" s="7" t="s">
        <v>24</v>
      </c>
      <c r="C113" s="24" t="s">
        <v>24</v>
      </c>
      <c r="D113" s="12">
        <v>131</v>
      </c>
      <c r="J113" s="5" t="e">
        <f t="shared" si="5"/>
        <v>#VALUE!</v>
      </c>
      <c r="K113" s="14" t="e">
        <f t="shared" si="7"/>
        <v>#VALUE!</v>
      </c>
      <c r="L113" s="9">
        <f t="shared" si="6"/>
        <v>0</v>
      </c>
    </row>
    <row r="114" spans="1:12" hidden="1" x14ac:dyDescent="0.25">
      <c r="A114" s="21" t="s">
        <v>124</v>
      </c>
      <c r="D114" s="12">
        <v>112</v>
      </c>
      <c r="J114" s="5" t="e">
        <f t="shared" si="5"/>
        <v>#DIV/0!</v>
      </c>
      <c r="K114" s="14" t="e">
        <f t="shared" si="7"/>
        <v>#DIV/0!</v>
      </c>
      <c r="L114" s="9">
        <f t="shared" si="6"/>
        <v>0</v>
      </c>
    </row>
    <row r="115" spans="1:12" hidden="1" x14ac:dyDescent="0.25">
      <c r="A115" s="21" t="s">
        <v>125</v>
      </c>
      <c r="B115" s="7" t="s">
        <v>24</v>
      </c>
      <c r="C115" s="24" t="s">
        <v>24</v>
      </c>
      <c r="D115" s="12">
        <v>112</v>
      </c>
      <c r="J115" s="5" t="e">
        <f t="shared" si="5"/>
        <v>#VALUE!</v>
      </c>
      <c r="K115" s="14" t="e">
        <f t="shared" si="7"/>
        <v>#VALUE!</v>
      </c>
      <c r="L115" s="9">
        <f t="shared" si="6"/>
        <v>0</v>
      </c>
    </row>
    <row r="116" spans="1:12" hidden="1" x14ac:dyDescent="0.25">
      <c r="A116" s="21" t="s">
        <v>126</v>
      </c>
      <c r="B116" s="7" t="s">
        <v>24</v>
      </c>
      <c r="C116" s="24" t="s">
        <v>24</v>
      </c>
      <c r="D116" s="12">
        <v>115</v>
      </c>
      <c r="J116" s="5" t="e">
        <f t="shared" si="5"/>
        <v>#VALUE!</v>
      </c>
      <c r="K116" s="14" t="e">
        <f t="shared" si="7"/>
        <v>#VALUE!</v>
      </c>
      <c r="L116" s="9">
        <f t="shared" si="6"/>
        <v>0</v>
      </c>
    </row>
    <row r="117" spans="1:12" hidden="1" x14ac:dyDescent="0.25">
      <c r="A117" s="21" t="s">
        <v>127</v>
      </c>
      <c r="B117" s="7" t="s">
        <v>24</v>
      </c>
      <c r="C117" s="24" t="s">
        <v>24</v>
      </c>
      <c r="D117" s="12">
        <v>118</v>
      </c>
      <c r="J117" s="5" t="e">
        <f t="shared" si="5"/>
        <v>#VALUE!</v>
      </c>
      <c r="K117" s="14" t="e">
        <f t="shared" si="7"/>
        <v>#VALUE!</v>
      </c>
      <c r="L117" s="9">
        <f t="shared" si="6"/>
        <v>0</v>
      </c>
    </row>
    <row r="118" spans="1:12" hidden="1" x14ac:dyDescent="0.25">
      <c r="A118" s="21" t="s">
        <v>128</v>
      </c>
      <c r="B118" s="7" t="s">
        <v>24</v>
      </c>
      <c r="C118" s="24" t="s">
        <v>24</v>
      </c>
      <c r="D118" s="12">
        <v>118</v>
      </c>
      <c r="J118" s="5" t="e">
        <f t="shared" si="5"/>
        <v>#VALUE!</v>
      </c>
      <c r="K118" s="14" t="e">
        <f t="shared" si="7"/>
        <v>#VALUE!</v>
      </c>
      <c r="L118" s="9">
        <f t="shared" si="6"/>
        <v>0</v>
      </c>
    </row>
    <row r="119" spans="1:12" hidden="1" x14ac:dyDescent="0.25">
      <c r="A119" s="21" t="s">
        <v>129</v>
      </c>
      <c r="B119" s="7" t="s">
        <v>24</v>
      </c>
      <c r="C119" s="24" t="s">
        <v>24</v>
      </c>
      <c r="D119" s="12">
        <v>118</v>
      </c>
      <c r="J119" s="5" t="e">
        <f t="shared" si="5"/>
        <v>#VALUE!</v>
      </c>
      <c r="K119" s="14" t="e">
        <f t="shared" si="7"/>
        <v>#VALUE!</v>
      </c>
      <c r="L119" s="9">
        <f t="shared" si="6"/>
        <v>0</v>
      </c>
    </row>
    <row r="120" spans="1:12" hidden="1" x14ac:dyDescent="0.25">
      <c r="A120" s="21" t="s">
        <v>130</v>
      </c>
      <c r="B120" s="7" t="s">
        <v>24</v>
      </c>
      <c r="C120" s="24" t="s">
        <v>24</v>
      </c>
      <c r="D120" s="12">
        <v>119</v>
      </c>
      <c r="E120" s="31"/>
      <c r="J120" s="5" t="e">
        <f t="shared" si="5"/>
        <v>#VALUE!</v>
      </c>
      <c r="K120" s="14" t="e">
        <f t="shared" si="7"/>
        <v>#VALUE!</v>
      </c>
      <c r="L120" s="9">
        <f t="shared" si="6"/>
        <v>0</v>
      </c>
    </row>
    <row r="121" spans="1:12" hidden="1" x14ac:dyDescent="0.25">
      <c r="A121" s="21" t="s">
        <v>131</v>
      </c>
      <c r="B121" s="7" t="s">
        <v>24</v>
      </c>
      <c r="C121" s="24" t="s">
        <v>24</v>
      </c>
      <c r="D121" s="12">
        <v>106</v>
      </c>
      <c r="J121" s="5" t="e">
        <f t="shared" si="5"/>
        <v>#VALUE!</v>
      </c>
      <c r="K121" s="14" t="e">
        <f t="shared" si="7"/>
        <v>#VALUE!</v>
      </c>
      <c r="L121" s="9">
        <f t="shared" si="6"/>
        <v>0</v>
      </c>
    </row>
    <row r="122" spans="1:12" hidden="1" x14ac:dyDescent="0.25">
      <c r="A122" s="21" t="s">
        <v>132</v>
      </c>
      <c r="B122" s="7" t="s">
        <v>24</v>
      </c>
      <c r="C122" s="24" t="s">
        <v>24</v>
      </c>
      <c r="D122" s="12">
        <v>114</v>
      </c>
      <c r="J122" s="5" t="e">
        <f t="shared" si="5"/>
        <v>#VALUE!</v>
      </c>
      <c r="K122" s="14" t="e">
        <f t="shared" si="7"/>
        <v>#VALUE!</v>
      </c>
      <c r="L122" s="9">
        <f t="shared" si="6"/>
        <v>0</v>
      </c>
    </row>
    <row r="123" spans="1:12" hidden="1" x14ac:dyDescent="0.25">
      <c r="A123" s="21" t="s">
        <v>133</v>
      </c>
      <c r="B123" s="7" t="s">
        <v>24</v>
      </c>
      <c r="C123" s="24" t="s">
        <v>24</v>
      </c>
      <c r="D123" s="12">
        <v>115</v>
      </c>
      <c r="E123" s="31"/>
      <c r="J123" s="5" t="e">
        <f t="shared" si="5"/>
        <v>#VALUE!</v>
      </c>
      <c r="K123" s="14" t="e">
        <f t="shared" si="7"/>
        <v>#VALUE!</v>
      </c>
      <c r="L123" s="9">
        <f t="shared" si="6"/>
        <v>0</v>
      </c>
    </row>
    <row r="124" spans="1:12" hidden="1" x14ac:dyDescent="0.25">
      <c r="A124" s="21" t="s">
        <v>134</v>
      </c>
      <c r="B124" s="7" t="s">
        <v>24</v>
      </c>
      <c r="C124" s="24" t="s">
        <v>24</v>
      </c>
      <c r="D124" s="12">
        <v>119</v>
      </c>
      <c r="J124" s="5" t="e">
        <f t="shared" si="5"/>
        <v>#VALUE!</v>
      </c>
      <c r="K124" s="14" t="e">
        <f t="shared" si="7"/>
        <v>#VALUE!</v>
      </c>
      <c r="L124" s="9">
        <f t="shared" si="6"/>
        <v>0</v>
      </c>
    </row>
    <row r="125" spans="1:12" hidden="1" x14ac:dyDescent="0.25">
      <c r="A125" s="21" t="s">
        <v>135</v>
      </c>
      <c r="B125" s="7" t="s">
        <v>24</v>
      </c>
      <c r="C125" s="24" t="s">
        <v>24</v>
      </c>
      <c r="D125" s="12">
        <v>147</v>
      </c>
      <c r="J125" s="5" t="e">
        <f t="shared" si="5"/>
        <v>#VALUE!</v>
      </c>
      <c r="K125" s="14" t="e">
        <f t="shared" si="7"/>
        <v>#VALUE!</v>
      </c>
      <c r="L125" s="9">
        <f t="shared" si="6"/>
        <v>0</v>
      </c>
    </row>
    <row r="126" spans="1:12" hidden="1" x14ac:dyDescent="0.25">
      <c r="A126" s="21" t="s">
        <v>136</v>
      </c>
      <c r="B126" s="7" t="s">
        <v>24</v>
      </c>
      <c r="C126" s="24" t="s">
        <v>24</v>
      </c>
      <c r="D126" s="12">
        <v>164</v>
      </c>
      <c r="J126" s="5" t="e">
        <f t="shared" si="5"/>
        <v>#VALUE!</v>
      </c>
      <c r="K126" s="14" t="e">
        <f t="shared" si="7"/>
        <v>#VALUE!</v>
      </c>
      <c r="L126" s="9">
        <f t="shared" si="6"/>
        <v>0</v>
      </c>
    </row>
    <row r="127" spans="1:12" hidden="1" x14ac:dyDescent="0.25">
      <c r="A127" s="21" t="s">
        <v>137</v>
      </c>
      <c r="B127" s="7" t="s">
        <v>24</v>
      </c>
      <c r="C127" s="24" t="s">
        <v>24</v>
      </c>
      <c r="D127" s="12">
        <v>143</v>
      </c>
      <c r="J127" s="5" t="e">
        <f t="shared" si="5"/>
        <v>#VALUE!</v>
      </c>
      <c r="K127" s="14" t="e">
        <f t="shared" si="7"/>
        <v>#VALUE!</v>
      </c>
      <c r="L127" s="9">
        <f t="shared" si="6"/>
        <v>0</v>
      </c>
    </row>
    <row r="128" spans="1:12" hidden="1" x14ac:dyDescent="0.25">
      <c r="A128" s="21" t="s">
        <v>138</v>
      </c>
      <c r="B128" s="7" t="s">
        <v>24</v>
      </c>
      <c r="C128" s="24" t="s">
        <v>24</v>
      </c>
      <c r="D128" s="12">
        <v>146</v>
      </c>
      <c r="J128" s="5" t="e">
        <f t="shared" si="5"/>
        <v>#VALUE!</v>
      </c>
      <c r="K128" s="14" t="e">
        <f t="shared" si="7"/>
        <v>#VALUE!</v>
      </c>
      <c r="L128" s="9">
        <f t="shared" si="6"/>
        <v>0</v>
      </c>
    </row>
    <row r="129" spans="1:12" hidden="1" x14ac:dyDescent="0.25">
      <c r="A129" s="21" t="s">
        <v>139</v>
      </c>
      <c r="B129" s="7" t="s">
        <v>24</v>
      </c>
      <c r="C129" s="24" t="s">
        <v>24</v>
      </c>
      <c r="D129" s="12">
        <v>104</v>
      </c>
      <c r="E129" s="31"/>
      <c r="J129" s="5" t="e">
        <f t="shared" si="5"/>
        <v>#VALUE!</v>
      </c>
      <c r="K129" s="14" t="e">
        <f t="shared" si="7"/>
        <v>#VALUE!</v>
      </c>
      <c r="L129" s="9">
        <f t="shared" si="6"/>
        <v>0</v>
      </c>
    </row>
    <row r="130" spans="1:12" hidden="1" x14ac:dyDescent="0.25">
      <c r="A130" s="21" t="s">
        <v>140</v>
      </c>
      <c r="B130" s="7" t="s">
        <v>24</v>
      </c>
      <c r="C130" s="24" t="s">
        <v>24</v>
      </c>
      <c r="D130" s="12">
        <v>138</v>
      </c>
      <c r="J130" s="5" t="e">
        <f t="shared" si="5"/>
        <v>#VALUE!</v>
      </c>
      <c r="K130" s="14" t="e">
        <f t="shared" si="7"/>
        <v>#VALUE!</v>
      </c>
      <c r="L130" s="9">
        <f t="shared" si="6"/>
        <v>0</v>
      </c>
    </row>
    <row r="131" spans="1:12" hidden="1" x14ac:dyDescent="0.25">
      <c r="A131" s="21" t="s">
        <v>141</v>
      </c>
      <c r="B131" s="7" t="s">
        <v>24</v>
      </c>
      <c r="C131" s="24" t="s">
        <v>24</v>
      </c>
      <c r="D131" s="12">
        <v>177</v>
      </c>
      <c r="J131" s="5" t="e">
        <f t="shared" si="5"/>
        <v>#VALUE!</v>
      </c>
      <c r="K131" s="14" t="e">
        <f t="shared" si="7"/>
        <v>#VALUE!</v>
      </c>
      <c r="L131" s="9">
        <f t="shared" si="6"/>
        <v>0</v>
      </c>
    </row>
    <row r="132" spans="1:12" hidden="1" x14ac:dyDescent="0.25">
      <c r="A132" s="21" t="s">
        <v>142</v>
      </c>
      <c r="B132" s="7" t="s">
        <v>24</v>
      </c>
      <c r="C132" s="24" t="s">
        <v>24</v>
      </c>
      <c r="D132" s="12">
        <v>161</v>
      </c>
      <c r="J132" s="5" t="e">
        <f t="shared" si="5"/>
        <v>#VALUE!</v>
      </c>
      <c r="K132" s="14" t="e">
        <f t="shared" si="7"/>
        <v>#VALUE!</v>
      </c>
      <c r="L132" s="9">
        <f t="shared" si="6"/>
        <v>0</v>
      </c>
    </row>
    <row r="133" spans="1:12" hidden="1" x14ac:dyDescent="0.25">
      <c r="A133" s="21" t="s">
        <v>143</v>
      </c>
      <c r="B133" s="7" t="s">
        <v>24</v>
      </c>
      <c r="C133" s="24" t="s">
        <v>24</v>
      </c>
      <c r="D133" s="12">
        <v>143</v>
      </c>
      <c r="J133" s="5" t="e">
        <f t="shared" si="5"/>
        <v>#VALUE!</v>
      </c>
      <c r="K133" s="14" t="e">
        <f t="shared" si="7"/>
        <v>#VALUE!</v>
      </c>
      <c r="L133" s="9">
        <f t="shared" si="6"/>
        <v>0</v>
      </c>
    </row>
    <row r="134" spans="1:12" hidden="1" x14ac:dyDescent="0.25">
      <c r="A134" s="21" t="s">
        <v>144</v>
      </c>
      <c r="B134" s="7" t="s">
        <v>24</v>
      </c>
      <c r="C134" s="24" t="s">
        <v>24</v>
      </c>
      <c r="D134" s="12">
        <v>134</v>
      </c>
      <c r="J134" s="5" t="e">
        <f t="shared" si="5"/>
        <v>#VALUE!</v>
      </c>
      <c r="K134" s="14" t="e">
        <f t="shared" si="7"/>
        <v>#VALUE!</v>
      </c>
      <c r="L134" s="9">
        <f t="shared" si="6"/>
        <v>0</v>
      </c>
    </row>
    <row r="135" spans="1:12" hidden="1" x14ac:dyDescent="0.25">
      <c r="A135" s="21" t="s">
        <v>145</v>
      </c>
      <c r="B135" s="7" t="s">
        <v>24</v>
      </c>
      <c r="C135" s="24" t="s">
        <v>24</v>
      </c>
      <c r="D135" s="12">
        <v>155</v>
      </c>
      <c r="J135" s="5" t="e">
        <f t="shared" si="5"/>
        <v>#VALUE!</v>
      </c>
      <c r="K135" s="14" t="e">
        <f t="shared" si="7"/>
        <v>#VALUE!</v>
      </c>
      <c r="L135" s="9">
        <f t="shared" si="6"/>
        <v>0</v>
      </c>
    </row>
    <row r="136" spans="1:12" hidden="1" x14ac:dyDescent="0.25">
      <c r="A136" s="21" t="s">
        <v>146</v>
      </c>
      <c r="B136" s="7" t="s">
        <v>24</v>
      </c>
      <c r="C136" s="24" t="s">
        <v>24</v>
      </c>
      <c r="D136" s="12">
        <v>138</v>
      </c>
      <c r="J136" s="5" t="e">
        <f t="shared" si="5"/>
        <v>#VALUE!</v>
      </c>
      <c r="K136" s="14" t="e">
        <f t="shared" si="7"/>
        <v>#VALUE!</v>
      </c>
      <c r="L136" s="9">
        <f t="shared" si="6"/>
        <v>0</v>
      </c>
    </row>
    <row r="137" spans="1:12" hidden="1" x14ac:dyDescent="0.25">
      <c r="A137" s="21" t="s">
        <v>147</v>
      </c>
      <c r="B137" s="7" t="s">
        <v>24</v>
      </c>
      <c r="C137" s="24" t="s">
        <v>24</v>
      </c>
      <c r="D137" s="12">
        <v>131</v>
      </c>
      <c r="J137" s="5" t="e">
        <f t="shared" ref="J137:J200" si="8">E137/B137</f>
        <v>#VALUE!</v>
      </c>
      <c r="K137" s="14" t="e">
        <f t="shared" si="7"/>
        <v>#VALUE!</v>
      </c>
      <c r="L137" s="9">
        <f t="shared" ref="L137:L200" si="9">E137/D137</f>
        <v>0</v>
      </c>
    </row>
    <row r="138" spans="1:12" hidden="1" x14ac:dyDescent="0.25">
      <c r="A138" s="21" t="s">
        <v>148</v>
      </c>
      <c r="B138" s="7">
        <v>781</v>
      </c>
      <c r="E138" s="31"/>
      <c r="J138" s="5">
        <f t="shared" si="8"/>
        <v>0</v>
      </c>
      <c r="K138" s="14" t="e">
        <f t="shared" ref="K138:K201" si="10">E138/C138</f>
        <v>#DIV/0!</v>
      </c>
      <c r="L138" s="9" t="e">
        <f t="shared" si="9"/>
        <v>#DIV/0!</v>
      </c>
    </row>
    <row r="139" spans="1:12" hidden="1" x14ac:dyDescent="0.25">
      <c r="A139" s="21" t="s">
        <v>149</v>
      </c>
      <c r="B139" s="7" t="s">
        <v>24</v>
      </c>
      <c r="C139" s="24" t="s">
        <v>24</v>
      </c>
      <c r="D139" s="12">
        <v>136</v>
      </c>
      <c r="J139" s="5" t="e">
        <f t="shared" si="8"/>
        <v>#VALUE!</v>
      </c>
      <c r="K139" s="14" t="e">
        <f t="shared" si="10"/>
        <v>#VALUE!</v>
      </c>
      <c r="L139" s="9">
        <f t="shared" si="9"/>
        <v>0</v>
      </c>
    </row>
    <row r="140" spans="1:12" hidden="1" x14ac:dyDescent="0.25">
      <c r="A140" s="21" t="s">
        <v>150</v>
      </c>
      <c r="B140" s="7" t="s">
        <v>24</v>
      </c>
      <c r="C140" s="24" t="s">
        <v>24</v>
      </c>
      <c r="D140" s="12">
        <v>136</v>
      </c>
      <c r="J140" s="5" t="e">
        <f t="shared" si="8"/>
        <v>#VALUE!</v>
      </c>
      <c r="K140" s="14" t="e">
        <f t="shared" si="10"/>
        <v>#VALUE!</v>
      </c>
      <c r="L140" s="9">
        <f t="shared" si="9"/>
        <v>0</v>
      </c>
    </row>
    <row r="141" spans="1:12" hidden="1" x14ac:dyDescent="0.25">
      <c r="A141" s="21" t="s">
        <v>151</v>
      </c>
      <c r="B141" s="7" t="s">
        <v>24</v>
      </c>
      <c r="C141" s="24" t="s">
        <v>24</v>
      </c>
      <c r="D141" s="12">
        <v>129</v>
      </c>
      <c r="J141" s="5" t="e">
        <f t="shared" si="8"/>
        <v>#VALUE!</v>
      </c>
      <c r="K141" s="14" t="e">
        <f t="shared" si="10"/>
        <v>#VALUE!</v>
      </c>
      <c r="L141" s="9">
        <f t="shared" si="9"/>
        <v>0</v>
      </c>
    </row>
    <row r="142" spans="1:12" hidden="1" x14ac:dyDescent="0.25">
      <c r="A142" s="21" t="s">
        <v>152</v>
      </c>
      <c r="B142" s="7" t="s">
        <v>24</v>
      </c>
      <c r="C142" s="24" t="s">
        <v>24</v>
      </c>
      <c r="D142" s="12">
        <v>101</v>
      </c>
      <c r="J142" s="5" t="e">
        <f t="shared" si="8"/>
        <v>#VALUE!</v>
      </c>
      <c r="K142" s="14" t="e">
        <f t="shared" si="10"/>
        <v>#VALUE!</v>
      </c>
      <c r="L142" s="9">
        <f t="shared" si="9"/>
        <v>0</v>
      </c>
    </row>
    <row r="143" spans="1:12" hidden="1" x14ac:dyDescent="0.25">
      <c r="A143" s="21" t="s">
        <v>153</v>
      </c>
      <c r="B143" s="7" t="s">
        <v>24</v>
      </c>
      <c r="C143" s="24" t="s">
        <v>24</v>
      </c>
      <c r="D143" s="12">
        <v>139</v>
      </c>
      <c r="J143" s="5" t="e">
        <f t="shared" si="8"/>
        <v>#VALUE!</v>
      </c>
      <c r="K143" s="14" t="e">
        <f t="shared" si="10"/>
        <v>#VALUE!</v>
      </c>
      <c r="L143" s="9">
        <f t="shared" si="9"/>
        <v>0</v>
      </c>
    </row>
    <row r="144" spans="1:12" hidden="1" x14ac:dyDescent="0.25">
      <c r="A144" s="21" t="s">
        <v>154</v>
      </c>
      <c r="B144" s="7" t="s">
        <v>24</v>
      </c>
      <c r="C144" s="24" t="s">
        <v>24</v>
      </c>
      <c r="D144" s="12">
        <v>161</v>
      </c>
      <c r="J144" s="5" t="e">
        <f t="shared" si="8"/>
        <v>#VALUE!</v>
      </c>
      <c r="K144" s="14" t="e">
        <f t="shared" si="10"/>
        <v>#VALUE!</v>
      </c>
      <c r="L144" s="9">
        <f t="shared" si="9"/>
        <v>0</v>
      </c>
    </row>
    <row r="145" spans="1:12" hidden="1" x14ac:dyDescent="0.25">
      <c r="A145" s="21" t="s">
        <v>155</v>
      </c>
      <c r="B145" s="7" t="s">
        <v>24</v>
      </c>
      <c r="C145" s="24" t="s">
        <v>24</v>
      </c>
      <c r="D145" s="12">
        <v>161</v>
      </c>
      <c r="E145" s="31"/>
      <c r="J145" s="5" t="e">
        <f t="shared" si="8"/>
        <v>#VALUE!</v>
      </c>
      <c r="K145" s="14" t="e">
        <f t="shared" si="10"/>
        <v>#VALUE!</v>
      </c>
      <c r="L145" s="9">
        <f t="shared" si="9"/>
        <v>0</v>
      </c>
    </row>
    <row r="146" spans="1:12" hidden="1" x14ac:dyDescent="0.25">
      <c r="A146" s="21" t="s">
        <v>156</v>
      </c>
      <c r="B146" s="7" t="s">
        <v>24</v>
      </c>
      <c r="C146" s="24" t="s">
        <v>24</v>
      </c>
      <c r="D146" s="12">
        <v>161</v>
      </c>
      <c r="J146" s="5" t="e">
        <f t="shared" si="8"/>
        <v>#VALUE!</v>
      </c>
      <c r="K146" s="14" t="e">
        <f t="shared" si="10"/>
        <v>#VALUE!</v>
      </c>
      <c r="L146" s="9">
        <f t="shared" si="9"/>
        <v>0</v>
      </c>
    </row>
    <row r="147" spans="1:12" hidden="1" x14ac:dyDescent="0.25">
      <c r="A147" s="21" t="s">
        <v>157</v>
      </c>
      <c r="B147" s="7" t="s">
        <v>24</v>
      </c>
      <c r="C147" s="24" t="s">
        <v>24</v>
      </c>
      <c r="D147" s="12">
        <v>144</v>
      </c>
      <c r="J147" s="5" t="e">
        <f t="shared" si="8"/>
        <v>#VALUE!</v>
      </c>
      <c r="K147" s="14" t="e">
        <f t="shared" si="10"/>
        <v>#VALUE!</v>
      </c>
      <c r="L147" s="9">
        <f t="shared" si="9"/>
        <v>0</v>
      </c>
    </row>
    <row r="148" spans="1:12" hidden="1" x14ac:dyDescent="0.25">
      <c r="A148" s="21" t="s">
        <v>158</v>
      </c>
      <c r="B148" s="7" t="s">
        <v>24</v>
      </c>
      <c r="C148" s="24" t="s">
        <v>24</v>
      </c>
      <c r="D148" s="12">
        <v>161</v>
      </c>
      <c r="J148" s="5" t="e">
        <f t="shared" si="8"/>
        <v>#VALUE!</v>
      </c>
      <c r="K148" s="14" t="e">
        <f t="shared" si="10"/>
        <v>#VALUE!</v>
      </c>
      <c r="L148" s="9">
        <f t="shared" si="9"/>
        <v>0</v>
      </c>
    </row>
    <row r="149" spans="1:12" hidden="1" x14ac:dyDescent="0.25">
      <c r="A149" s="21" t="s">
        <v>159</v>
      </c>
      <c r="B149" s="7" t="s">
        <v>24</v>
      </c>
      <c r="C149" s="24">
        <v>1800</v>
      </c>
      <c r="D149" s="12">
        <v>135</v>
      </c>
      <c r="J149" s="5" t="e">
        <f t="shared" si="8"/>
        <v>#VALUE!</v>
      </c>
      <c r="K149" s="14">
        <f t="shared" si="10"/>
        <v>0</v>
      </c>
      <c r="L149" s="9">
        <f t="shared" si="9"/>
        <v>0</v>
      </c>
    </row>
    <row r="150" spans="1:12" hidden="1" x14ac:dyDescent="0.25">
      <c r="A150" s="21" t="s">
        <v>160</v>
      </c>
      <c r="B150" s="7" t="s">
        <v>24</v>
      </c>
      <c r="C150" s="24">
        <v>143</v>
      </c>
      <c r="D150" s="12">
        <v>135</v>
      </c>
      <c r="J150" s="5" t="e">
        <f t="shared" si="8"/>
        <v>#VALUE!</v>
      </c>
      <c r="K150" s="14">
        <f t="shared" si="10"/>
        <v>0</v>
      </c>
      <c r="L150" s="9">
        <f t="shared" si="9"/>
        <v>0</v>
      </c>
    </row>
    <row r="151" spans="1:12" hidden="1" x14ac:dyDescent="0.25">
      <c r="A151" s="21" t="s">
        <v>161</v>
      </c>
      <c r="B151" s="7" t="s">
        <v>24</v>
      </c>
      <c r="C151" s="24" t="s">
        <v>24</v>
      </c>
      <c r="D151" s="12">
        <v>135</v>
      </c>
      <c r="J151" s="5" t="e">
        <f t="shared" si="8"/>
        <v>#VALUE!</v>
      </c>
      <c r="K151" s="14" t="e">
        <f t="shared" si="10"/>
        <v>#VALUE!</v>
      </c>
      <c r="L151" s="9">
        <f t="shared" si="9"/>
        <v>0</v>
      </c>
    </row>
    <row r="152" spans="1:12" hidden="1" x14ac:dyDescent="0.25">
      <c r="A152" s="21" t="s">
        <v>162</v>
      </c>
      <c r="D152" s="12">
        <v>146</v>
      </c>
      <c r="J152" s="5" t="e">
        <f t="shared" si="8"/>
        <v>#DIV/0!</v>
      </c>
      <c r="K152" s="14" t="e">
        <f t="shared" si="10"/>
        <v>#DIV/0!</v>
      </c>
      <c r="L152" s="9">
        <f t="shared" si="9"/>
        <v>0</v>
      </c>
    </row>
    <row r="153" spans="1:12" hidden="1" x14ac:dyDescent="0.25">
      <c r="A153" s="21" t="s">
        <v>163</v>
      </c>
      <c r="B153" s="7" t="s">
        <v>24</v>
      </c>
      <c r="C153" s="24" t="s">
        <v>24</v>
      </c>
      <c r="D153" s="12">
        <v>135</v>
      </c>
      <c r="J153" s="5" t="e">
        <f t="shared" si="8"/>
        <v>#VALUE!</v>
      </c>
      <c r="K153" s="14" t="e">
        <f t="shared" si="10"/>
        <v>#VALUE!</v>
      </c>
      <c r="L153" s="9">
        <f t="shared" si="9"/>
        <v>0</v>
      </c>
    </row>
    <row r="154" spans="1:12" hidden="1" x14ac:dyDescent="0.25">
      <c r="A154" s="21" t="s">
        <v>164</v>
      </c>
      <c r="B154" s="7" t="s">
        <v>24</v>
      </c>
      <c r="C154" s="24" t="s">
        <v>24</v>
      </c>
      <c r="D154" s="12">
        <v>155</v>
      </c>
      <c r="J154" s="5" t="e">
        <f t="shared" si="8"/>
        <v>#VALUE!</v>
      </c>
      <c r="K154" s="14" t="e">
        <f t="shared" si="10"/>
        <v>#VALUE!</v>
      </c>
      <c r="L154" s="9">
        <f t="shared" si="9"/>
        <v>0</v>
      </c>
    </row>
    <row r="155" spans="1:12" hidden="1" x14ac:dyDescent="0.25">
      <c r="A155" s="21" t="s">
        <v>165</v>
      </c>
      <c r="B155" s="7" t="s">
        <v>24</v>
      </c>
      <c r="C155" s="24" t="s">
        <v>24</v>
      </c>
      <c r="D155" s="12">
        <v>155</v>
      </c>
      <c r="J155" s="5" t="e">
        <f t="shared" si="8"/>
        <v>#VALUE!</v>
      </c>
      <c r="K155" s="14" t="e">
        <f t="shared" si="10"/>
        <v>#VALUE!</v>
      </c>
      <c r="L155" s="9">
        <f t="shared" si="9"/>
        <v>0</v>
      </c>
    </row>
    <row r="156" spans="1:12" hidden="1" x14ac:dyDescent="0.25">
      <c r="A156" s="21" t="s">
        <v>166</v>
      </c>
      <c r="B156" s="7" t="s">
        <v>24</v>
      </c>
      <c r="C156" s="24" t="s">
        <v>24</v>
      </c>
      <c r="D156" s="12">
        <v>155</v>
      </c>
      <c r="J156" s="5" t="e">
        <f t="shared" si="8"/>
        <v>#VALUE!</v>
      </c>
      <c r="K156" s="14" t="e">
        <f t="shared" si="10"/>
        <v>#VALUE!</v>
      </c>
      <c r="L156" s="9">
        <f t="shared" si="9"/>
        <v>0</v>
      </c>
    </row>
    <row r="157" spans="1:12" hidden="1" x14ac:dyDescent="0.25">
      <c r="A157" s="21" t="s">
        <v>167</v>
      </c>
      <c r="B157" s="7" t="s">
        <v>24</v>
      </c>
      <c r="C157" s="24">
        <v>139</v>
      </c>
      <c r="D157" s="12">
        <v>105</v>
      </c>
      <c r="J157" s="5" t="e">
        <f t="shared" si="8"/>
        <v>#VALUE!</v>
      </c>
      <c r="K157" s="14">
        <f t="shared" si="10"/>
        <v>0</v>
      </c>
      <c r="L157" s="9">
        <f t="shared" si="9"/>
        <v>0</v>
      </c>
    </row>
    <row r="158" spans="1:12" hidden="1" x14ac:dyDescent="0.25">
      <c r="A158" s="21" t="s">
        <v>168</v>
      </c>
      <c r="B158" s="7" t="s">
        <v>24</v>
      </c>
      <c r="C158" s="24" t="s">
        <v>24</v>
      </c>
      <c r="D158" s="12">
        <v>105</v>
      </c>
      <c r="J158" s="5" t="e">
        <f t="shared" si="8"/>
        <v>#VALUE!</v>
      </c>
      <c r="K158" s="14" t="e">
        <f t="shared" si="10"/>
        <v>#VALUE!</v>
      </c>
      <c r="L158" s="9">
        <f t="shared" si="9"/>
        <v>0</v>
      </c>
    </row>
    <row r="159" spans="1:12" hidden="1" x14ac:dyDescent="0.25">
      <c r="A159" s="21" t="s">
        <v>169</v>
      </c>
      <c r="B159" s="7" t="s">
        <v>24</v>
      </c>
      <c r="C159" s="24">
        <v>204</v>
      </c>
      <c r="D159" s="12" t="s">
        <v>24</v>
      </c>
      <c r="J159" s="5" t="e">
        <f t="shared" si="8"/>
        <v>#VALUE!</v>
      </c>
      <c r="K159" s="14">
        <f t="shared" si="10"/>
        <v>0</v>
      </c>
      <c r="L159" s="9" t="e">
        <f t="shared" si="9"/>
        <v>#VALUE!</v>
      </c>
    </row>
    <row r="160" spans="1:12" hidden="1" x14ac:dyDescent="0.25">
      <c r="A160" s="21" t="s">
        <v>170</v>
      </c>
      <c r="B160" s="7">
        <v>195</v>
      </c>
      <c r="C160" s="24" t="s">
        <v>24</v>
      </c>
      <c r="D160" s="12" t="s">
        <v>24</v>
      </c>
      <c r="J160" s="5">
        <f t="shared" si="8"/>
        <v>0</v>
      </c>
      <c r="K160" s="14" t="e">
        <f t="shared" si="10"/>
        <v>#VALUE!</v>
      </c>
      <c r="L160" s="9" t="e">
        <f t="shared" si="9"/>
        <v>#VALUE!</v>
      </c>
    </row>
    <row r="161" spans="1:12" hidden="1" x14ac:dyDescent="0.25">
      <c r="A161" s="21" t="s">
        <v>171</v>
      </c>
      <c r="B161" s="7" t="s">
        <v>24</v>
      </c>
      <c r="C161" s="24">
        <v>251</v>
      </c>
      <c r="D161" s="12" t="s">
        <v>24</v>
      </c>
      <c r="J161" s="5" t="e">
        <f t="shared" si="8"/>
        <v>#VALUE!</v>
      </c>
      <c r="K161" s="14">
        <f t="shared" si="10"/>
        <v>0</v>
      </c>
      <c r="L161" s="9" t="e">
        <f t="shared" si="9"/>
        <v>#VALUE!</v>
      </c>
    </row>
    <row r="162" spans="1:12" hidden="1" x14ac:dyDescent="0.25">
      <c r="A162" s="21" t="s">
        <v>172</v>
      </c>
      <c r="B162" s="7">
        <v>173</v>
      </c>
      <c r="C162" s="24">
        <v>208</v>
      </c>
      <c r="D162" s="12">
        <v>164</v>
      </c>
      <c r="J162" s="5">
        <f t="shared" si="8"/>
        <v>0</v>
      </c>
      <c r="K162" s="14">
        <f t="shared" si="10"/>
        <v>0</v>
      </c>
      <c r="L162" s="9">
        <f t="shared" si="9"/>
        <v>0</v>
      </c>
    </row>
    <row r="163" spans="1:12" hidden="1" x14ac:dyDescent="0.25">
      <c r="A163" s="21" t="s">
        <v>173</v>
      </c>
      <c r="B163" s="7">
        <v>2400</v>
      </c>
      <c r="J163" s="5">
        <f t="shared" si="8"/>
        <v>0</v>
      </c>
      <c r="K163" s="14" t="e">
        <f t="shared" si="10"/>
        <v>#DIV/0!</v>
      </c>
      <c r="L163" s="9" t="e">
        <f t="shared" si="9"/>
        <v>#DIV/0!</v>
      </c>
    </row>
    <row r="164" spans="1:12" hidden="1" x14ac:dyDescent="0.25">
      <c r="A164" s="21" t="s">
        <v>174</v>
      </c>
      <c r="B164" s="7" t="s">
        <v>24</v>
      </c>
      <c r="C164" s="24">
        <v>228</v>
      </c>
      <c r="D164" s="12" t="s">
        <v>24</v>
      </c>
      <c r="J164" s="5" t="e">
        <f t="shared" si="8"/>
        <v>#VALUE!</v>
      </c>
      <c r="K164" s="14">
        <f t="shared" si="10"/>
        <v>0</v>
      </c>
      <c r="L164" s="9" t="e">
        <f t="shared" si="9"/>
        <v>#VALUE!</v>
      </c>
    </row>
    <row r="165" spans="1:12" hidden="1" x14ac:dyDescent="0.25">
      <c r="A165" s="21" t="s">
        <v>175</v>
      </c>
      <c r="B165" s="7">
        <v>2300</v>
      </c>
      <c r="J165" s="5">
        <f t="shared" si="8"/>
        <v>0</v>
      </c>
      <c r="K165" s="14" t="e">
        <f t="shared" si="10"/>
        <v>#DIV/0!</v>
      </c>
      <c r="L165" s="9" t="e">
        <f t="shared" si="9"/>
        <v>#DIV/0!</v>
      </c>
    </row>
    <row r="166" spans="1:12" hidden="1" x14ac:dyDescent="0.25">
      <c r="A166" s="21" t="s">
        <v>176</v>
      </c>
      <c r="B166" s="7">
        <v>229</v>
      </c>
      <c r="C166" s="24">
        <v>219</v>
      </c>
      <c r="D166" s="12" t="s">
        <v>24</v>
      </c>
      <c r="J166" s="5">
        <f t="shared" si="8"/>
        <v>0</v>
      </c>
      <c r="K166" s="14">
        <f t="shared" si="10"/>
        <v>0</v>
      </c>
      <c r="L166" s="9" t="e">
        <f t="shared" si="9"/>
        <v>#VALUE!</v>
      </c>
    </row>
    <row r="167" spans="1:12" hidden="1" x14ac:dyDescent="0.25">
      <c r="A167" s="21" t="s">
        <v>177</v>
      </c>
      <c r="B167" s="7">
        <v>186</v>
      </c>
      <c r="C167" s="24">
        <v>204</v>
      </c>
      <c r="D167" s="12">
        <v>179</v>
      </c>
      <c r="J167" s="5">
        <f t="shared" si="8"/>
        <v>0</v>
      </c>
      <c r="K167" s="14">
        <f t="shared" si="10"/>
        <v>0</v>
      </c>
      <c r="L167" s="9">
        <f t="shared" si="9"/>
        <v>0</v>
      </c>
    </row>
    <row r="168" spans="1:12" hidden="1" x14ac:dyDescent="0.25">
      <c r="A168" s="21" t="s">
        <v>178</v>
      </c>
      <c r="B168" s="7" t="s">
        <v>24</v>
      </c>
      <c r="C168" s="24">
        <v>150</v>
      </c>
      <c r="D168" s="12" t="s">
        <v>24</v>
      </c>
      <c r="J168" s="5" t="e">
        <f t="shared" si="8"/>
        <v>#VALUE!</v>
      </c>
      <c r="K168" s="14">
        <f t="shared" si="10"/>
        <v>0</v>
      </c>
      <c r="L168" s="9" t="e">
        <f t="shared" si="9"/>
        <v>#VALUE!</v>
      </c>
    </row>
    <row r="169" spans="1:12" hidden="1" x14ac:dyDescent="0.25">
      <c r="A169" s="21" t="s">
        <v>179</v>
      </c>
      <c r="B169" s="7" t="s">
        <v>24</v>
      </c>
      <c r="C169" s="24">
        <v>116</v>
      </c>
      <c r="D169" s="12" t="s">
        <v>24</v>
      </c>
      <c r="J169" s="5" t="e">
        <f t="shared" si="8"/>
        <v>#VALUE!</v>
      </c>
      <c r="K169" s="14">
        <f t="shared" si="10"/>
        <v>0</v>
      </c>
      <c r="L169" s="9" t="e">
        <f t="shared" si="9"/>
        <v>#VALUE!</v>
      </c>
    </row>
    <row r="170" spans="1:12" hidden="1" x14ac:dyDescent="0.25">
      <c r="A170" s="21" t="s">
        <v>180</v>
      </c>
      <c r="B170" s="7" t="s">
        <v>24</v>
      </c>
      <c r="C170" s="24" t="s">
        <v>24</v>
      </c>
      <c r="D170" s="12">
        <v>112</v>
      </c>
      <c r="J170" s="5" t="e">
        <f t="shared" si="8"/>
        <v>#VALUE!</v>
      </c>
      <c r="K170" s="14" t="e">
        <f t="shared" si="10"/>
        <v>#VALUE!</v>
      </c>
      <c r="L170" s="9">
        <f t="shared" si="9"/>
        <v>0</v>
      </c>
    </row>
    <row r="171" spans="1:12" hidden="1" x14ac:dyDescent="0.25">
      <c r="A171" s="21" t="s">
        <v>181</v>
      </c>
      <c r="B171" s="7" t="s">
        <v>24</v>
      </c>
      <c r="C171" s="24" t="s">
        <v>24</v>
      </c>
      <c r="D171" s="12">
        <v>81</v>
      </c>
      <c r="J171" s="5" t="e">
        <f t="shared" si="8"/>
        <v>#VALUE!</v>
      </c>
      <c r="K171" s="14" t="e">
        <f t="shared" si="10"/>
        <v>#VALUE!</v>
      </c>
      <c r="L171" s="9">
        <f t="shared" si="9"/>
        <v>0</v>
      </c>
    </row>
    <row r="172" spans="1:12" hidden="1" x14ac:dyDescent="0.25">
      <c r="A172" s="21" t="s">
        <v>182</v>
      </c>
      <c r="B172" s="7" t="s">
        <v>24</v>
      </c>
      <c r="C172" s="24" t="s">
        <v>24</v>
      </c>
      <c r="D172" s="12">
        <v>112</v>
      </c>
      <c r="J172" s="5" t="e">
        <f t="shared" si="8"/>
        <v>#VALUE!</v>
      </c>
      <c r="K172" s="14" t="e">
        <f t="shared" si="10"/>
        <v>#VALUE!</v>
      </c>
      <c r="L172" s="9">
        <f t="shared" si="9"/>
        <v>0</v>
      </c>
    </row>
    <row r="173" spans="1:12" hidden="1" x14ac:dyDescent="0.25">
      <c r="A173" s="21" t="s">
        <v>183</v>
      </c>
      <c r="B173" s="7" t="s">
        <v>24</v>
      </c>
      <c r="C173" s="24" t="s">
        <v>24</v>
      </c>
      <c r="D173" s="12">
        <v>81</v>
      </c>
      <c r="J173" s="5" t="e">
        <f t="shared" si="8"/>
        <v>#VALUE!</v>
      </c>
      <c r="K173" s="14" t="e">
        <f t="shared" si="10"/>
        <v>#VALUE!</v>
      </c>
      <c r="L173" s="9">
        <f t="shared" si="9"/>
        <v>0</v>
      </c>
    </row>
    <row r="174" spans="1:12" hidden="1" x14ac:dyDescent="0.25">
      <c r="A174" s="21" t="s">
        <v>184</v>
      </c>
      <c r="B174" s="7" t="s">
        <v>24</v>
      </c>
      <c r="C174" s="24" t="s">
        <v>24</v>
      </c>
      <c r="D174" s="12">
        <v>121</v>
      </c>
      <c r="J174" s="5" t="e">
        <f t="shared" si="8"/>
        <v>#VALUE!</v>
      </c>
      <c r="K174" s="14" t="e">
        <f t="shared" si="10"/>
        <v>#VALUE!</v>
      </c>
      <c r="L174" s="9">
        <f t="shared" si="9"/>
        <v>0</v>
      </c>
    </row>
    <row r="175" spans="1:12" hidden="1" x14ac:dyDescent="0.25">
      <c r="A175" s="21" t="s">
        <v>185</v>
      </c>
      <c r="B175" s="7" t="s">
        <v>24</v>
      </c>
      <c r="C175" s="24">
        <v>151</v>
      </c>
      <c r="D175" s="12" t="s">
        <v>24</v>
      </c>
      <c r="J175" s="5" t="e">
        <f t="shared" si="8"/>
        <v>#VALUE!</v>
      </c>
      <c r="K175" s="14">
        <f t="shared" si="10"/>
        <v>0</v>
      </c>
      <c r="L175" s="9" t="e">
        <f t="shared" si="9"/>
        <v>#VALUE!</v>
      </c>
    </row>
    <row r="176" spans="1:12" hidden="1" x14ac:dyDescent="0.25">
      <c r="A176" s="21" t="s">
        <v>186</v>
      </c>
      <c r="B176" s="7" t="s">
        <v>24</v>
      </c>
      <c r="C176" s="24">
        <v>96</v>
      </c>
      <c r="D176" s="12" t="s">
        <v>24</v>
      </c>
      <c r="J176" s="5" t="e">
        <f t="shared" si="8"/>
        <v>#VALUE!</v>
      </c>
      <c r="K176" s="14">
        <f t="shared" si="10"/>
        <v>0</v>
      </c>
      <c r="L176" s="9" t="e">
        <f t="shared" si="9"/>
        <v>#VALUE!</v>
      </c>
    </row>
    <row r="177" spans="1:12" hidden="1" x14ac:dyDescent="0.25">
      <c r="A177" s="21" t="s">
        <v>187</v>
      </c>
      <c r="B177" s="7" t="s">
        <v>24</v>
      </c>
      <c r="C177" s="24" t="s">
        <v>24</v>
      </c>
      <c r="D177" s="12">
        <v>99</v>
      </c>
      <c r="J177" s="5" t="e">
        <f t="shared" si="8"/>
        <v>#VALUE!</v>
      </c>
      <c r="K177" s="14" t="e">
        <f t="shared" si="10"/>
        <v>#VALUE!</v>
      </c>
      <c r="L177" s="9">
        <f t="shared" si="9"/>
        <v>0</v>
      </c>
    </row>
    <row r="178" spans="1:12" hidden="1" x14ac:dyDescent="0.25">
      <c r="A178" s="21" t="s">
        <v>188</v>
      </c>
      <c r="B178" s="7" t="s">
        <v>24</v>
      </c>
      <c r="C178" s="24" t="s">
        <v>24</v>
      </c>
      <c r="D178" s="12">
        <v>84</v>
      </c>
      <c r="J178" s="5" t="e">
        <f t="shared" si="8"/>
        <v>#VALUE!</v>
      </c>
      <c r="K178" s="14" t="e">
        <f t="shared" si="10"/>
        <v>#VALUE!</v>
      </c>
      <c r="L178" s="9">
        <f t="shared" si="9"/>
        <v>0</v>
      </c>
    </row>
    <row r="179" spans="1:12" hidden="1" x14ac:dyDescent="0.25">
      <c r="A179" s="21" t="s">
        <v>189</v>
      </c>
      <c r="B179" s="7" t="s">
        <v>24</v>
      </c>
      <c r="C179" s="24">
        <v>117</v>
      </c>
      <c r="D179" s="12" t="s">
        <v>24</v>
      </c>
      <c r="J179" s="5" t="e">
        <f t="shared" si="8"/>
        <v>#VALUE!</v>
      </c>
      <c r="K179" s="14">
        <f t="shared" si="10"/>
        <v>0</v>
      </c>
      <c r="L179" s="9" t="e">
        <f t="shared" si="9"/>
        <v>#VALUE!</v>
      </c>
    </row>
    <row r="180" spans="1:12" hidden="1" x14ac:dyDescent="0.25">
      <c r="A180" s="21" t="s">
        <v>189</v>
      </c>
      <c r="B180" s="7" t="s">
        <v>24</v>
      </c>
      <c r="C180" s="24">
        <v>76</v>
      </c>
      <c r="D180" s="12" t="s">
        <v>24</v>
      </c>
      <c r="J180" s="5" t="e">
        <f t="shared" si="8"/>
        <v>#VALUE!</v>
      </c>
      <c r="K180" s="14">
        <f t="shared" si="10"/>
        <v>0</v>
      </c>
      <c r="L180" s="9" t="e">
        <f t="shared" si="9"/>
        <v>#VALUE!</v>
      </c>
    </row>
    <row r="181" spans="1:12" hidden="1" x14ac:dyDescent="0.25">
      <c r="A181" s="21" t="s">
        <v>189</v>
      </c>
      <c r="B181" s="7" t="s">
        <v>24</v>
      </c>
      <c r="C181" s="24">
        <v>43</v>
      </c>
      <c r="D181" s="12" t="s">
        <v>24</v>
      </c>
      <c r="J181" s="5" t="e">
        <f t="shared" si="8"/>
        <v>#VALUE!</v>
      </c>
      <c r="K181" s="14">
        <f t="shared" si="10"/>
        <v>0</v>
      </c>
      <c r="L181" s="9" t="e">
        <f t="shared" si="9"/>
        <v>#VALUE!</v>
      </c>
    </row>
    <row r="182" spans="1:12" hidden="1" x14ac:dyDescent="0.25">
      <c r="J182" s="5" t="e">
        <f t="shared" si="8"/>
        <v>#DIV/0!</v>
      </c>
      <c r="K182" s="14" t="e">
        <f t="shared" si="10"/>
        <v>#DIV/0!</v>
      </c>
      <c r="L182" s="9" t="e">
        <f t="shared" si="9"/>
        <v>#DIV/0!</v>
      </c>
    </row>
    <row r="183" spans="1:12" hidden="1" x14ac:dyDescent="0.25">
      <c r="J183" s="5" t="e">
        <f t="shared" si="8"/>
        <v>#DIV/0!</v>
      </c>
      <c r="K183" s="14" t="e">
        <f t="shared" si="10"/>
        <v>#DIV/0!</v>
      </c>
      <c r="L183" s="9" t="e">
        <f t="shared" si="9"/>
        <v>#DIV/0!</v>
      </c>
    </row>
    <row r="184" spans="1:12" hidden="1" x14ac:dyDescent="0.25">
      <c r="J184" s="5" t="e">
        <f t="shared" si="8"/>
        <v>#DIV/0!</v>
      </c>
      <c r="K184" s="14" t="e">
        <f t="shared" si="10"/>
        <v>#DIV/0!</v>
      </c>
      <c r="L184" s="9" t="e">
        <f t="shared" si="9"/>
        <v>#DIV/0!</v>
      </c>
    </row>
    <row r="185" spans="1:12" hidden="1" x14ac:dyDescent="0.25">
      <c r="J185" s="5" t="e">
        <f t="shared" si="8"/>
        <v>#DIV/0!</v>
      </c>
      <c r="K185" s="14" t="e">
        <f t="shared" si="10"/>
        <v>#DIV/0!</v>
      </c>
      <c r="L185" s="9" t="e">
        <f t="shared" si="9"/>
        <v>#DIV/0!</v>
      </c>
    </row>
    <row r="186" spans="1:12" hidden="1" x14ac:dyDescent="0.25">
      <c r="J186" s="5" t="e">
        <f t="shared" si="8"/>
        <v>#DIV/0!</v>
      </c>
      <c r="K186" s="14" t="e">
        <f t="shared" si="10"/>
        <v>#DIV/0!</v>
      </c>
      <c r="L186" s="9" t="e">
        <f t="shared" si="9"/>
        <v>#DIV/0!</v>
      </c>
    </row>
    <row r="187" spans="1:12" hidden="1" x14ac:dyDescent="0.25">
      <c r="J187" s="5" t="e">
        <f t="shared" si="8"/>
        <v>#DIV/0!</v>
      </c>
      <c r="K187" s="14" t="e">
        <f t="shared" si="10"/>
        <v>#DIV/0!</v>
      </c>
      <c r="L187" s="9" t="e">
        <f t="shared" si="9"/>
        <v>#DIV/0!</v>
      </c>
    </row>
    <row r="188" spans="1:12" hidden="1" x14ac:dyDescent="0.25">
      <c r="J188" s="5" t="e">
        <f t="shared" si="8"/>
        <v>#DIV/0!</v>
      </c>
      <c r="K188" s="14" t="e">
        <f t="shared" si="10"/>
        <v>#DIV/0!</v>
      </c>
      <c r="L188" s="9" t="e">
        <f t="shared" si="9"/>
        <v>#DIV/0!</v>
      </c>
    </row>
    <row r="189" spans="1:12" hidden="1" x14ac:dyDescent="0.25">
      <c r="J189" s="5" t="e">
        <f t="shared" si="8"/>
        <v>#DIV/0!</v>
      </c>
      <c r="K189" s="14" t="e">
        <f t="shared" si="10"/>
        <v>#DIV/0!</v>
      </c>
      <c r="L189" s="9" t="e">
        <f t="shared" si="9"/>
        <v>#DIV/0!</v>
      </c>
    </row>
    <row r="190" spans="1:12" hidden="1" x14ac:dyDescent="0.25">
      <c r="J190" s="5" t="e">
        <f t="shared" si="8"/>
        <v>#DIV/0!</v>
      </c>
      <c r="K190" s="14" t="e">
        <f t="shared" si="10"/>
        <v>#DIV/0!</v>
      </c>
      <c r="L190" s="9" t="e">
        <f t="shared" si="9"/>
        <v>#DIV/0!</v>
      </c>
    </row>
    <row r="191" spans="1:12" hidden="1" x14ac:dyDescent="0.25">
      <c r="J191" s="5" t="e">
        <f t="shared" si="8"/>
        <v>#DIV/0!</v>
      </c>
      <c r="K191" s="14" t="e">
        <f t="shared" si="10"/>
        <v>#DIV/0!</v>
      </c>
      <c r="L191" s="9" t="e">
        <f t="shared" si="9"/>
        <v>#DIV/0!</v>
      </c>
    </row>
    <row r="192" spans="1:12" hidden="1" x14ac:dyDescent="0.25">
      <c r="J192" s="5" t="e">
        <f t="shared" si="8"/>
        <v>#DIV/0!</v>
      </c>
      <c r="K192" s="14" t="e">
        <f t="shared" si="10"/>
        <v>#DIV/0!</v>
      </c>
      <c r="L192" s="9" t="e">
        <f t="shared" si="9"/>
        <v>#DIV/0!</v>
      </c>
    </row>
    <row r="193" spans="10:12" hidden="1" x14ac:dyDescent="0.25">
      <c r="J193" s="5" t="e">
        <f t="shared" si="8"/>
        <v>#DIV/0!</v>
      </c>
      <c r="K193" s="14" t="e">
        <f t="shared" si="10"/>
        <v>#DIV/0!</v>
      </c>
      <c r="L193" s="9" t="e">
        <f t="shared" si="9"/>
        <v>#DIV/0!</v>
      </c>
    </row>
    <row r="194" spans="10:12" hidden="1" x14ac:dyDescent="0.25">
      <c r="J194" s="5" t="e">
        <f t="shared" si="8"/>
        <v>#DIV/0!</v>
      </c>
      <c r="K194" s="14" t="e">
        <f t="shared" si="10"/>
        <v>#DIV/0!</v>
      </c>
      <c r="L194" s="9" t="e">
        <f t="shared" si="9"/>
        <v>#DIV/0!</v>
      </c>
    </row>
    <row r="195" spans="10:12" hidden="1" x14ac:dyDescent="0.25">
      <c r="J195" s="5" t="e">
        <f t="shared" si="8"/>
        <v>#DIV/0!</v>
      </c>
      <c r="K195" s="14" t="e">
        <f t="shared" si="10"/>
        <v>#DIV/0!</v>
      </c>
      <c r="L195" s="9" t="e">
        <f t="shared" si="9"/>
        <v>#DIV/0!</v>
      </c>
    </row>
    <row r="196" spans="10:12" hidden="1" x14ac:dyDescent="0.25">
      <c r="J196" s="5" t="e">
        <f t="shared" si="8"/>
        <v>#DIV/0!</v>
      </c>
      <c r="K196" s="14" t="e">
        <f t="shared" si="10"/>
        <v>#DIV/0!</v>
      </c>
      <c r="L196" s="9" t="e">
        <f t="shared" si="9"/>
        <v>#DIV/0!</v>
      </c>
    </row>
    <row r="197" spans="10:12" hidden="1" x14ac:dyDescent="0.25">
      <c r="J197" s="5" t="e">
        <f t="shared" si="8"/>
        <v>#DIV/0!</v>
      </c>
      <c r="K197" s="14" t="e">
        <f t="shared" si="10"/>
        <v>#DIV/0!</v>
      </c>
      <c r="L197" s="9" t="e">
        <f t="shared" si="9"/>
        <v>#DIV/0!</v>
      </c>
    </row>
    <row r="198" spans="10:12" hidden="1" x14ac:dyDescent="0.25">
      <c r="J198" s="5" t="e">
        <f t="shared" si="8"/>
        <v>#DIV/0!</v>
      </c>
      <c r="K198" s="14" t="e">
        <f t="shared" si="10"/>
        <v>#DIV/0!</v>
      </c>
      <c r="L198" s="9" t="e">
        <f t="shared" si="9"/>
        <v>#DIV/0!</v>
      </c>
    </row>
    <row r="199" spans="10:12" hidden="1" x14ac:dyDescent="0.25">
      <c r="J199" s="5" t="e">
        <f t="shared" si="8"/>
        <v>#DIV/0!</v>
      </c>
      <c r="K199" s="14" t="e">
        <f t="shared" si="10"/>
        <v>#DIV/0!</v>
      </c>
      <c r="L199" s="9" t="e">
        <f t="shared" si="9"/>
        <v>#DIV/0!</v>
      </c>
    </row>
    <row r="200" spans="10:12" hidden="1" x14ac:dyDescent="0.25">
      <c r="J200" s="5" t="e">
        <f t="shared" si="8"/>
        <v>#DIV/0!</v>
      </c>
      <c r="K200" s="14" t="e">
        <f t="shared" si="10"/>
        <v>#DIV/0!</v>
      </c>
      <c r="L200" s="9" t="e">
        <f t="shared" si="9"/>
        <v>#DIV/0!</v>
      </c>
    </row>
    <row r="201" spans="10:12" hidden="1" x14ac:dyDescent="0.25">
      <c r="J201" s="5" t="e">
        <f t="shared" ref="J201:J224" si="11">E201/B201</f>
        <v>#DIV/0!</v>
      </c>
      <c r="K201" s="14" t="e">
        <f t="shared" si="10"/>
        <v>#DIV/0!</v>
      </c>
      <c r="L201" s="9" t="e">
        <f t="shared" ref="L201:L224" si="12">E201/D201</f>
        <v>#DIV/0!</v>
      </c>
    </row>
    <row r="202" spans="10:12" hidden="1" x14ac:dyDescent="0.25">
      <c r="J202" s="5" t="e">
        <f t="shared" si="11"/>
        <v>#DIV/0!</v>
      </c>
      <c r="K202" s="14" t="e">
        <f t="shared" ref="K202:K224" si="13">E202/C202</f>
        <v>#DIV/0!</v>
      </c>
      <c r="L202" s="9" t="e">
        <f t="shared" si="12"/>
        <v>#DIV/0!</v>
      </c>
    </row>
    <row r="203" spans="10:12" hidden="1" x14ac:dyDescent="0.25">
      <c r="J203" s="5" t="e">
        <f t="shared" si="11"/>
        <v>#DIV/0!</v>
      </c>
      <c r="K203" s="14" t="e">
        <f t="shared" si="13"/>
        <v>#DIV/0!</v>
      </c>
      <c r="L203" s="9" t="e">
        <f t="shared" si="12"/>
        <v>#DIV/0!</v>
      </c>
    </row>
    <row r="204" spans="10:12" hidden="1" x14ac:dyDescent="0.25">
      <c r="J204" s="5" t="e">
        <f t="shared" si="11"/>
        <v>#DIV/0!</v>
      </c>
      <c r="K204" s="14" t="e">
        <f t="shared" si="13"/>
        <v>#DIV/0!</v>
      </c>
      <c r="L204" s="9" t="e">
        <f t="shared" si="12"/>
        <v>#DIV/0!</v>
      </c>
    </row>
    <row r="205" spans="10:12" hidden="1" x14ac:dyDescent="0.25">
      <c r="J205" s="5" t="e">
        <f t="shared" si="11"/>
        <v>#DIV/0!</v>
      </c>
      <c r="K205" s="14" t="e">
        <f t="shared" si="13"/>
        <v>#DIV/0!</v>
      </c>
      <c r="L205" s="9" t="e">
        <f t="shared" si="12"/>
        <v>#DIV/0!</v>
      </c>
    </row>
    <row r="206" spans="10:12" hidden="1" x14ac:dyDescent="0.25">
      <c r="J206" s="5" t="e">
        <f t="shared" si="11"/>
        <v>#DIV/0!</v>
      </c>
      <c r="K206" s="14" t="e">
        <f t="shared" si="13"/>
        <v>#DIV/0!</v>
      </c>
      <c r="L206" s="9" t="e">
        <f t="shared" si="12"/>
        <v>#DIV/0!</v>
      </c>
    </row>
    <row r="207" spans="10:12" hidden="1" x14ac:dyDescent="0.25">
      <c r="J207" s="5" t="e">
        <f t="shared" si="11"/>
        <v>#DIV/0!</v>
      </c>
      <c r="K207" s="14" t="e">
        <f t="shared" si="13"/>
        <v>#DIV/0!</v>
      </c>
      <c r="L207" s="9" t="e">
        <f t="shared" si="12"/>
        <v>#DIV/0!</v>
      </c>
    </row>
    <row r="208" spans="10:12" hidden="1" x14ac:dyDescent="0.25">
      <c r="J208" s="5" t="e">
        <f t="shared" si="11"/>
        <v>#DIV/0!</v>
      </c>
      <c r="K208" s="14" t="e">
        <f t="shared" si="13"/>
        <v>#DIV/0!</v>
      </c>
      <c r="L208" s="9" t="e">
        <f t="shared" si="12"/>
        <v>#DIV/0!</v>
      </c>
    </row>
    <row r="209" spans="10:12" hidden="1" x14ac:dyDescent="0.25">
      <c r="J209" s="5" t="e">
        <f t="shared" si="11"/>
        <v>#DIV/0!</v>
      </c>
      <c r="K209" s="14" t="e">
        <f t="shared" si="13"/>
        <v>#DIV/0!</v>
      </c>
      <c r="L209" s="9" t="e">
        <f t="shared" si="12"/>
        <v>#DIV/0!</v>
      </c>
    </row>
    <row r="210" spans="10:12" hidden="1" x14ac:dyDescent="0.25">
      <c r="J210" s="5" t="e">
        <f t="shared" si="11"/>
        <v>#DIV/0!</v>
      </c>
      <c r="K210" s="14" t="e">
        <f t="shared" si="13"/>
        <v>#DIV/0!</v>
      </c>
      <c r="L210" s="9" t="e">
        <f t="shared" si="12"/>
        <v>#DIV/0!</v>
      </c>
    </row>
    <row r="211" spans="10:12" hidden="1" x14ac:dyDescent="0.25">
      <c r="J211" s="5" t="e">
        <f t="shared" si="11"/>
        <v>#DIV/0!</v>
      </c>
      <c r="K211" s="14" t="e">
        <f t="shared" si="13"/>
        <v>#DIV/0!</v>
      </c>
      <c r="L211" s="9" t="e">
        <f t="shared" si="12"/>
        <v>#DIV/0!</v>
      </c>
    </row>
    <row r="212" spans="10:12" hidden="1" x14ac:dyDescent="0.25">
      <c r="J212" s="5" t="e">
        <f t="shared" si="11"/>
        <v>#DIV/0!</v>
      </c>
      <c r="K212" s="14" t="e">
        <f t="shared" si="13"/>
        <v>#DIV/0!</v>
      </c>
      <c r="L212" s="9" t="e">
        <f t="shared" si="12"/>
        <v>#DIV/0!</v>
      </c>
    </row>
    <row r="213" spans="10:12" hidden="1" x14ac:dyDescent="0.25">
      <c r="J213" s="5" t="e">
        <f t="shared" si="11"/>
        <v>#DIV/0!</v>
      </c>
      <c r="K213" s="14" t="e">
        <f t="shared" si="13"/>
        <v>#DIV/0!</v>
      </c>
      <c r="L213" s="9" t="e">
        <f t="shared" si="12"/>
        <v>#DIV/0!</v>
      </c>
    </row>
    <row r="214" spans="10:12" hidden="1" x14ac:dyDescent="0.25">
      <c r="J214" s="5" t="e">
        <f t="shared" si="11"/>
        <v>#DIV/0!</v>
      </c>
      <c r="K214" s="14" t="e">
        <f t="shared" si="13"/>
        <v>#DIV/0!</v>
      </c>
      <c r="L214" s="9" t="e">
        <f t="shared" si="12"/>
        <v>#DIV/0!</v>
      </c>
    </row>
    <row r="215" spans="10:12" hidden="1" x14ac:dyDescent="0.25">
      <c r="J215" s="5" t="e">
        <f t="shared" si="11"/>
        <v>#DIV/0!</v>
      </c>
      <c r="K215" s="14" t="e">
        <f t="shared" si="13"/>
        <v>#DIV/0!</v>
      </c>
      <c r="L215" s="9" t="e">
        <f t="shared" si="12"/>
        <v>#DIV/0!</v>
      </c>
    </row>
    <row r="216" spans="10:12" hidden="1" x14ac:dyDescent="0.25">
      <c r="J216" s="5" t="e">
        <f t="shared" si="11"/>
        <v>#DIV/0!</v>
      </c>
      <c r="K216" s="14" t="e">
        <f t="shared" si="13"/>
        <v>#DIV/0!</v>
      </c>
      <c r="L216" s="9" t="e">
        <f t="shared" si="12"/>
        <v>#DIV/0!</v>
      </c>
    </row>
    <row r="217" spans="10:12" hidden="1" x14ac:dyDescent="0.25">
      <c r="J217" s="5" t="e">
        <f t="shared" si="11"/>
        <v>#DIV/0!</v>
      </c>
      <c r="K217" s="14" t="e">
        <f t="shared" si="13"/>
        <v>#DIV/0!</v>
      </c>
      <c r="L217" s="9" t="e">
        <f t="shared" si="12"/>
        <v>#DIV/0!</v>
      </c>
    </row>
    <row r="218" spans="10:12" hidden="1" x14ac:dyDescent="0.25">
      <c r="J218" s="5" t="e">
        <f t="shared" si="11"/>
        <v>#DIV/0!</v>
      </c>
      <c r="K218" s="14" t="e">
        <f t="shared" si="13"/>
        <v>#DIV/0!</v>
      </c>
      <c r="L218" s="9" t="e">
        <f t="shared" si="12"/>
        <v>#DIV/0!</v>
      </c>
    </row>
    <row r="219" spans="10:12" hidden="1" x14ac:dyDescent="0.25">
      <c r="J219" s="5" t="e">
        <f t="shared" si="11"/>
        <v>#DIV/0!</v>
      </c>
      <c r="K219" s="14" t="e">
        <f t="shared" si="13"/>
        <v>#DIV/0!</v>
      </c>
      <c r="L219" s="9" t="e">
        <f t="shared" si="12"/>
        <v>#DIV/0!</v>
      </c>
    </row>
    <row r="220" spans="10:12" hidden="1" x14ac:dyDescent="0.25">
      <c r="J220" s="5" t="e">
        <f t="shared" si="11"/>
        <v>#DIV/0!</v>
      </c>
      <c r="K220" s="14" t="e">
        <f t="shared" si="13"/>
        <v>#DIV/0!</v>
      </c>
      <c r="L220" s="9" t="e">
        <f t="shared" si="12"/>
        <v>#DIV/0!</v>
      </c>
    </row>
    <row r="221" spans="10:12" hidden="1" x14ac:dyDescent="0.25">
      <c r="J221" s="5" t="e">
        <f t="shared" si="11"/>
        <v>#DIV/0!</v>
      </c>
      <c r="K221" s="14" t="e">
        <f t="shared" si="13"/>
        <v>#DIV/0!</v>
      </c>
      <c r="L221" s="9" t="e">
        <f t="shared" si="12"/>
        <v>#DIV/0!</v>
      </c>
    </row>
    <row r="222" spans="10:12" hidden="1" x14ac:dyDescent="0.25">
      <c r="J222" s="5" t="e">
        <f t="shared" si="11"/>
        <v>#DIV/0!</v>
      </c>
      <c r="K222" s="14" t="e">
        <f t="shared" si="13"/>
        <v>#DIV/0!</v>
      </c>
      <c r="L222" s="9" t="e">
        <f t="shared" si="12"/>
        <v>#DIV/0!</v>
      </c>
    </row>
    <row r="223" spans="10:12" hidden="1" x14ac:dyDescent="0.25">
      <c r="J223" s="5" t="e">
        <f t="shared" si="11"/>
        <v>#DIV/0!</v>
      </c>
      <c r="K223" s="14" t="e">
        <f t="shared" si="13"/>
        <v>#DIV/0!</v>
      </c>
      <c r="L223" s="9" t="e">
        <f t="shared" si="12"/>
        <v>#DIV/0!</v>
      </c>
    </row>
    <row r="224" spans="10:12" hidden="1" x14ac:dyDescent="0.25">
      <c r="J224" s="5" t="e">
        <f t="shared" si="11"/>
        <v>#DIV/0!</v>
      </c>
      <c r="K224" s="14" t="e">
        <f t="shared" si="13"/>
        <v>#DIV/0!</v>
      </c>
      <c r="L224" s="9" t="e">
        <f t="shared" si="12"/>
        <v>#DIV/0!</v>
      </c>
    </row>
  </sheetData>
  <autoFilter ref="A8:N224" xr:uid="{5AEE6491-678D-41BB-B896-B079D483F537}">
    <filterColumn colId="0">
      <filters>
        <filter val="H-C-075"/>
        <filter val="H-CR-436-36"/>
        <filter val="H-CR-436-37"/>
        <filter val="H-HC-5"/>
        <filter val="H-M-3 ( Maq)"/>
        <filter val="H-M-4"/>
        <filter val="H-MB-301N"/>
      </filters>
    </filterColumn>
    <filterColumn colId="1" showButton="0"/>
    <filterColumn colId="2" showButton="0"/>
    <filterColumn colId="9" showButton="0"/>
    <filterColumn colId="10" showButton="0"/>
  </autoFilter>
  <mergeCells count="8">
    <mergeCell ref="F1:F2"/>
    <mergeCell ref="G1:G2"/>
    <mergeCell ref="B8:D8"/>
    <mergeCell ref="J8:L8"/>
    <mergeCell ref="A8:A9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123</vt:i4>
      </vt:variant>
    </vt:vector>
  </HeadingPairs>
  <TitlesOfParts>
    <vt:vector size="123" baseType="lpstr">
      <vt:lpstr>06-05-2025</vt:lpstr>
      <vt:lpstr>05-28-2025</vt:lpstr>
      <vt:lpstr>05-21-2025</vt:lpstr>
      <vt:lpstr>05-14-2025</vt:lpstr>
      <vt:lpstr>05-07-2025</vt:lpstr>
      <vt:lpstr>04-30-2025</vt:lpstr>
      <vt:lpstr>04-23-2025</vt:lpstr>
      <vt:lpstr>04-16-2025</vt:lpstr>
      <vt:lpstr>04-09-2025</vt:lpstr>
      <vt:lpstr>04-02-2025</vt:lpstr>
      <vt:lpstr>03-26-2025</vt:lpstr>
      <vt:lpstr>03-19-2025</vt:lpstr>
      <vt:lpstr>03-12-2025</vt:lpstr>
      <vt:lpstr>03-05-2025</vt:lpstr>
      <vt:lpstr>02-26-2025</vt:lpstr>
      <vt:lpstr>02-19-2025</vt:lpstr>
      <vt:lpstr>02-12-2025</vt:lpstr>
      <vt:lpstr>02-05-2025 </vt:lpstr>
      <vt:lpstr>01-29-2025</vt:lpstr>
      <vt:lpstr>01-22-2025</vt:lpstr>
      <vt:lpstr>01-15-2025</vt:lpstr>
      <vt:lpstr>01-08-2025</vt:lpstr>
      <vt:lpstr>12-30-2024</vt:lpstr>
      <vt:lpstr>12-26-2024</vt:lpstr>
      <vt:lpstr>12-11-2024</vt:lpstr>
      <vt:lpstr>12-04-2024</vt:lpstr>
      <vt:lpstr>11-26-2024</vt:lpstr>
      <vt:lpstr>11-20-2024</vt:lpstr>
      <vt:lpstr>11-13-2024</vt:lpstr>
      <vt:lpstr>11-06-2024</vt:lpstr>
      <vt:lpstr>10-23-2024</vt:lpstr>
      <vt:lpstr>10-16-2024</vt:lpstr>
      <vt:lpstr>10-09-2024</vt:lpstr>
      <vt:lpstr>10-02-2024</vt:lpstr>
      <vt:lpstr>09-25-2024</vt:lpstr>
      <vt:lpstr>09-18-2024</vt:lpstr>
      <vt:lpstr>09-11-2024</vt:lpstr>
      <vt:lpstr>08-28-2024</vt:lpstr>
      <vt:lpstr>08-21-2024</vt:lpstr>
      <vt:lpstr>08-14-2024</vt:lpstr>
      <vt:lpstr>08-07-2024</vt:lpstr>
      <vt:lpstr>07-31-2024</vt:lpstr>
      <vt:lpstr>07-24-2024</vt:lpstr>
      <vt:lpstr>07-17-2024</vt:lpstr>
      <vt:lpstr>07-10-2024</vt:lpstr>
      <vt:lpstr>07-03-2024</vt:lpstr>
      <vt:lpstr>06-26-2024</vt:lpstr>
      <vt:lpstr>06-19-2024</vt:lpstr>
      <vt:lpstr>06-12-2024</vt:lpstr>
      <vt:lpstr>06-05-2024</vt:lpstr>
      <vt:lpstr>05-29-2024</vt:lpstr>
      <vt:lpstr>05-22-2024</vt:lpstr>
      <vt:lpstr>05-15-2024</vt:lpstr>
      <vt:lpstr>05-01-2024</vt:lpstr>
      <vt:lpstr>04-24-2024</vt:lpstr>
      <vt:lpstr>04-17-2024</vt:lpstr>
      <vt:lpstr>04-10-2024</vt:lpstr>
      <vt:lpstr>04-03-2024</vt:lpstr>
      <vt:lpstr>03-27-2024</vt:lpstr>
      <vt:lpstr>03-20-2024</vt:lpstr>
      <vt:lpstr>03-13-2024</vt:lpstr>
      <vt:lpstr>03-06-2024</vt:lpstr>
      <vt:lpstr>02-28-2024</vt:lpstr>
      <vt:lpstr>02-21-2024</vt:lpstr>
      <vt:lpstr>02-14-2024</vt:lpstr>
      <vt:lpstr>02-07-2024</vt:lpstr>
      <vt:lpstr>1-24-2024</vt:lpstr>
      <vt:lpstr>1-17-2024</vt:lpstr>
      <vt:lpstr>1-03-2024</vt:lpstr>
      <vt:lpstr>12-27-2023</vt:lpstr>
      <vt:lpstr>12-20-2023</vt:lpstr>
      <vt:lpstr>12-13-2023</vt:lpstr>
      <vt:lpstr>12-06-2023</vt:lpstr>
      <vt:lpstr>11-29-2023</vt:lpstr>
      <vt:lpstr>09-06-2023</vt:lpstr>
      <vt:lpstr>08-30-2023</vt:lpstr>
      <vt:lpstr>08-23-2023</vt:lpstr>
      <vt:lpstr>08-16-2023</vt:lpstr>
      <vt:lpstr>08-09-2023</vt:lpstr>
      <vt:lpstr>08-02-2023</vt:lpstr>
      <vt:lpstr>07-26-2023</vt:lpstr>
      <vt:lpstr>07-19-2023</vt:lpstr>
      <vt:lpstr>07-12-2023</vt:lpstr>
      <vt:lpstr>07-05-2023 </vt:lpstr>
      <vt:lpstr>06-14-2023</vt:lpstr>
      <vt:lpstr>06-07-2023</vt:lpstr>
      <vt:lpstr>05-31-23</vt:lpstr>
      <vt:lpstr>05-17-23</vt:lpstr>
      <vt:lpstr>05-10-23</vt:lpstr>
      <vt:lpstr>05-03-2023</vt:lpstr>
      <vt:lpstr>04-26-2023 </vt:lpstr>
      <vt:lpstr>04-19-2023 </vt:lpstr>
      <vt:lpstr>04-12-2023</vt:lpstr>
      <vt:lpstr>04-05-2023 </vt:lpstr>
      <vt:lpstr>03-29-2023</vt:lpstr>
      <vt:lpstr>03-22-2023</vt:lpstr>
      <vt:lpstr>03-15-2023</vt:lpstr>
      <vt:lpstr>03-08-2023</vt:lpstr>
      <vt:lpstr>03-01-2023 </vt:lpstr>
      <vt:lpstr>02-22-2023</vt:lpstr>
      <vt:lpstr>02-15-2023</vt:lpstr>
      <vt:lpstr>02-08-23</vt:lpstr>
      <vt:lpstr>02-01-23</vt:lpstr>
      <vt:lpstr>01-25-23</vt:lpstr>
      <vt:lpstr>01-18-23</vt:lpstr>
      <vt:lpstr>01-11-23</vt:lpstr>
      <vt:lpstr>01-04-23</vt:lpstr>
      <vt:lpstr>12-28-22</vt:lpstr>
      <vt:lpstr>12-21-22</vt:lpstr>
      <vt:lpstr>12-14-22</vt:lpstr>
      <vt:lpstr>12-07-22</vt:lpstr>
      <vt:lpstr>11-30-22</vt:lpstr>
      <vt:lpstr>11-23-22</vt:lpstr>
      <vt:lpstr>11-16-22</vt:lpstr>
      <vt:lpstr>11-09-22</vt:lpstr>
      <vt:lpstr>11-02-22</vt:lpstr>
      <vt:lpstr>10-26-22 (2)</vt:lpstr>
      <vt:lpstr>10-26-22</vt:lpstr>
      <vt:lpstr>10-19-22</vt:lpstr>
      <vt:lpstr>10-12-22</vt:lpstr>
      <vt:lpstr>10-05-22</vt:lpstr>
      <vt:lpstr>09-28-22</vt:lpstr>
      <vt:lpstr>09-21-22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Ramirez</dc:creator>
  <cp:keywords/>
  <dc:description/>
  <cp:lastModifiedBy>Jonathan Jiménez</cp:lastModifiedBy>
  <cp:revision/>
  <dcterms:created xsi:type="dcterms:W3CDTF">2022-07-25T21:25:11Z</dcterms:created>
  <dcterms:modified xsi:type="dcterms:W3CDTF">2025-05-26T16:30:39Z</dcterms:modified>
  <cp:category/>
  <cp:contentStatus/>
</cp:coreProperties>
</file>