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3"/>
    <sheet state="visible" name="1. Summary" sheetId="2" r:id="rId4"/>
    <sheet state="visible" name="2. Climate Strategies" sheetId="3" r:id="rId5"/>
    <sheet state="visible" name="3. Resources " sheetId="4" r:id="rId6"/>
    <sheet state="hidden" name="(addendum) Summary of CVCs" sheetId="5" r:id="rId7"/>
  </sheets>
  <definedNames>
    <definedName hidden="1" localSheetId="2" name="_xlnm._FilterDatabase">'2. Climate Strategies'!$A$1:$H$234</definedName>
    <definedName hidden="1" localSheetId="4" name="_xlnm._FilterDatabase">'(addendum) Summary of CVCs'!$A$1:$V$64</definedName>
    <definedName hidden="1" localSheetId="1" name="Z_922CD42D_8A91_445C_A670_3D19C799D5E9_.wvu.FilterData">'1. Summary'!$A$1:$V$233</definedName>
    <definedName hidden="1" localSheetId="4" name="Z_922CD42D_8A91_445C_A670_3D19C799D5E9_.wvu.FilterData">'(addendum) Summary of CVCs'!$A$1:$V$64</definedName>
    <definedName hidden="1" localSheetId="1" name="Z_D0D24405_44C3_42C8_B569_527F88718E47_.wvu.FilterData">'1. Summary'!$A$1:$V$233</definedName>
  </definedNames>
  <calcPr/>
  <customWorkbookViews>
    <customWorkbookView activeSheetId="0" maximized="1" windowHeight="0" windowWidth="0" guid="{D0D24405-44C3-42C8-B569-527F88718E47}" name="Filter 2"/>
    <customWorkbookView activeSheetId="0" maximized="1" windowHeight="0" windowWidth="0" guid="{922CD42D-8A91-445C-A670-3D19C799D5E9}" name="Filter 1"/>
  </customWorkbookViews>
</workbook>
</file>

<file path=xl/sharedStrings.xml><?xml version="1.0" encoding="utf-8"?>
<sst xmlns="http://schemas.openxmlformats.org/spreadsheetml/2006/main" count="6022" uniqueCount="1797">
  <si>
    <t xml:space="preserve">Status of Municipal Climate Preparedness (Ver 1.1) (Updated as of April 1 2021) </t>
  </si>
  <si>
    <r>
      <rPr>
        <rFont val="Calibri"/>
        <b/>
        <sz val="10.0"/>
      </rPr>
      <t xml:space="preserve">Sheet 1: "Summary"
</t>
    </r>
    <r>
      <rPr>
        <rFont val="Calibri"/>
        <sz val="10.0"/>
      </rPr>
      <t xml:space="preserve">
Contact information and current status on each municipalities' efforts (city, county (unincorporated communities), and identified COGs) on climate change preparedness: 
- Standalone climate, sustainability, and/or resilience plan
- Local Hazard Mitigation Plan (LHMP) 
- SB 379 and SB 1035 compliance on climate adaptation</t>
    </r>
    <r>
      <rPr>
        <rFont val="Calibri"/>
        <b/>
        <color rgb="FFFFD203"/>
        <sz val="10.0"/>
      </rPr>
      <t xml:space="preserve"> </t>
    </r>
    <r>
      <rPr>
        <rFont val="Calibri"/>
        <sz val="10.0"/>
      </rPr>
      <t xml:space="preserve">
- SB 1000 compliance on addressing disadvantaged communities and incorporating environmental justice
- Emergency Operations/Management Plans
* Municipalities with climate preparedness plans "in process" are identified in yellow
Row L and P, </t>
    </r>
    <r>
      <rPr>
        <rFont val="Calibri"/>
        <color rgb="FF0000FF"/>
        <sz val="10.0"/>
      </rPr>
      <t>"See All"</t>
    </r>
    <r>
      <rPr>
        <rFont val="Calibri"/>
        <sz val="10.0"/>
      </rPr>
      <t xml:space="preserve"> directs you to a list of climate strategies and initiatives in "Sheet 2"</t>
    </r>
  </si>
  <si>
    <r>
      <rPr>
        <rFont val="Calibri"/>
        <b/>
        <sz val="10.0"/>
      </rPr>
      <t>Sheet 2: "Climate Strategies"</t>
    </r>
    <r>
      <rPr>
        <rFont val="Calibri"/>
        <sz val="10.0"/>
      </rPr>
      <t xml:space="preserve">
Each unique climate change strategy and initiative from municipality's LHMP and/or compliance with SB 379 and SB 1035 </t>
    </r>
  </si>
  <si>
    <r>
      <rPr>
        <rFont val="Calibri"/>
        <b/>
        <sz val="10.0"/>
      </rPr>
      <t>Sheet 3: "Resources"</t>
    </r>
    <r>
      <rPr>
        <rFont val="Calibri"/>
        <sz val="10.0"/>
      </rPr>
      <t xml:space="preserve">
General resources links related to California's climate change preparedness laws, adaptation planning, and funding.</t>
    </r>
  </si>
  <si>
    <t>County</t>
  </si>
  <si>
    <t>Municipality</t>
  </si>
  <si>
    <t>Name, title, affiliation, contact information of key staff</t>
  </si>
  <si>
    <t>Municipality has a standalone climate, sustainability, and/or resilience plan?</t>
  </si>
  <si>
    <t xml:space="preserve">Plan that includes climate action (mitigation)? </t>
  </si>
  <si>
    <t>Plan that includes climate adaptation?</t>
  </si>
  <si>
    <t>What departments and stakeholders were involved in creating this plan?</t>
  </si>
  <si>
    <t>Municipality has a Local Hazard Mitigation Plan (LHMP) either created by City or from the County?</t>
  </si>
  <si>
    <t>When was LHMP last updated?</t>
  </si>
  <si>
    <t>Does LHMP account for climate change?</t>
  </si>
  <si>
    <t>If updated for climate, list climate impacts relevant</t>
  </si>
  <si>
    <t>Link to summary of climate strategies</t>
  </si>
  <si>
    <t>Updated General Plan per SB 379 &amp; SB1035?</t>
  </si>
  <si>
    <t>SB379 integration -- by direct reference to LHMP or within General Plan safety element?</t>
  </si>
  <si>
    <t>If unique, list climate impacts</t>
  </si>
  <si>
    <t>Does this municipality have DACs (Disadvantaged Communities) (using CalEnviroscreen 3.0 score / top 25% census tracts)</t>
  </si>
  <si>
    <t>SB1000 Part 1: 
General Plan incorporates environmental justice goals, policies, and objectives?</t>
  </si>
  <si>
    <t xml:space="preserve">SB 1000 Part 2:
General Plan explicity identifies DACs and has policies that improves and prioritizes the needs of DACs? </t>
  </si>
  <si>
    <t>Does municipality have 
Emergency Operations/
Management Plan?</t>
  </si>
  <si>
    <t>URL's to relevant documents</t>
  </si>
  <si>
    <t>Notes</t>
  </si>
  <si>
    <t>Fresno</t>
  </si>
  <si>
    <t>County of Fresno</t>
  </si>
  <si>
    <t>Chrissy Monfette, Planning Department
Tel: (559) 600-4497
cmonfette@fresnocountyca.gov</t>
  </si>
  <si>
    <t>Yes</t>
  </si>
  <si>
    <t xml:space="preserve">County of Fresno 
Geos Institute
Kresge Foundation </t>
  </si>
  <si>
    <t>2018 (Fresno County LHMP)</t>
  </si>
  <si>
    <t>Flood, Wildfire, Severe Weather, and Drought</t>
  </si>
  <si>
    <t>No</t>
  </si>
  <si>
    <t xml:space="preserve">No </t>
  </si>
  <si>
    <r>
      <rPr>
        <rFont val="Calibri"/>
        <sz val="8.0"/>
        <u/>
      </rPr>
      <t xml:space="preserve">General Plan (2000) - </t>
    </r>
    <r>
      <rPr>
        <rFont val="Calibri"/>
        <sz val="8.0"/>
      </rPr>
      <t xml:space="preserve">
https://www.co.fresno.ca.us/departments/public-works-planning/divisions-of-public-works-and-planning/development-services-division/planning-and-land-use/general-plan-maps 
</t>
    </r>
    <r>
      <rPr>
        <rFont val="Calibri"/>
        <sz val="8.0"/>
        <u/>
      </rPr>
      <t xml:space="preserve">Sustainability Plan (2011) - </t>
    </r>
    <r>
      <rPr>
        <rFont val="Calibri"/>
        <sz val="8.0"/>
      </rPr>
      <t xml:space="preserve">
https://uccrnna.org/wp-content/uploads/2017/06/80_Fresno_2011_Integrated-Strategies-for-a-Vibrant-and-Sustainable-Fresno-County.pdf 
</t>
    </r>
    <r>
      <rPr>
        <rFont val="Calibri"/>
        <sz val="8.0"/>
        <u/>
      </rPr>
      <t xml:space="preserve">LHMP (2018) - </t>
    </r>
    <r>
      <rPr>
        <rFont val="Calibri"/>
        <sz val="8.0"/>
      </rPr>
      <t xml:space="preserve">
https://www.co.fresno.ca.us/home/showdocument?id=24743 
</t>
    </r>
    <r>
      <rPr>
        <rFont val="Calibri"/>
        <sz val="8.0"/>
        <u/>
      </rPr>
      <t xml:space="preserve">Emergency Plan (2017) - </t>
    </r>
    <r>
      <rPr>
        <rFont val="Calibri"/>
        <sz val="8.0"/>
      </rPr>
      <t xml:space="preserve">
https://www.co.fresno.ca.us/Home/ShowDocument?id=30146</t>
    </r>
  </si>
  <si>
    <t>Unincorporated Communities within SCE include:  Shaver Lake and Big Creek 
GP Update in progress https://www.co.fresno.ca.us/departments/public-works-planning/divisions-of-public-works-and-planning/development-services-division/general-plan-review-zoning-ordinance-update</t>
  </si>
  <si>
    <t xml:space="preserve">Imperial </t>
  </si>
  <si>
    <t xml:space="preserve">County of Imperial </t>
  </si>
  <si>
    <t>Jim Minnick, Planning &amp; Development Services Director
Tel: call (442) 265-1736 for contact information</t>
  </si>
  <si>
    <t>2015 (Imperial County Multi-Jurisdiction HMP Update)</t>
  </si>
  <si>
    <t>Flooding, Extreme Weather, Wildfire</t>
  </si>
  <si>
    <t>See All</t>
  </si>
  <si>
    <r>
      <rPr>
        <rFont val="Calibri"/>
        <sz val="8.0"/>
        <u/>
      </rPr>
      <t xml:space="preserve">General Plan (1993) - </t>
    </r>
    <r>
      <rPr>
        <rFont val="Calibri"/>
        <sz val="8.0"/>
      </rPr>
      <t xml:space="preserve">
Elements - https://www.icpds.com/planning/land-use-documents/general-plan
Overview - https://www.icpds.com/assets/planning/general-plan-overview.pdf
</t>
    </r>
    <r>
      <rPr>
        <rFont val="Calibri"/>
        <sz val="8.0"/>
        <u/>
      </rPr>
      <t>Imperial County MJHMP (2015)-</t>
    </r>
    <r>
      <rPr>
        <rFont val="Calibri"/>
        <sz val="8.0"/>
      </rPr>
      <t xml:space="preserve">
https://firedept.imperialcounty.org/wp-content/uploads/2019/10/ICMHMP.pdf
</t>
    </r>
    <r>
      <rPr>
        <rFont val="Calibri"/>
        <sz val="8.0"/>
        <u/>
      </rPr>
      <t xml:space="preserve">EOP (2016)- </t>
    </r>
    <r>
      <rPr>
        <rFont val="Calibri"/>
        <sz val="8.0"/>
      </rPr>
      <t xml:space="preserve">
https://firedept.imperialcounty.org/wp-content/uploads/2019/10/EmergencyOpPlan.pdf </t>
    </r>
  </si>
  <si>
    <t>Calipatria</t>
  </si>
  <si>
    <t>Alfred Spence, Public Works Director
Tel: (760) 348-4141
a_spence@calipatria.com</t>
  </si>
  <si>
    <r>
      <rPr>
        <rFont val="Calibri"/>
        <sz val="8.0"/>
        <u/>
      </rPr>
      <t xml:space="preserve">General Plan (N/A) - </t>
    </r>
    <r>
      <rPr>
        <rFont val="Calibri"/>
        <sz val="8.0"/>
      </rPr>
      <t xml:space="preserve">
http://www.calipatria.com/the-city/departments/planning/
</t>
    </r>
    <r>
      <rPr>
        <rFont val="Calibri"/>
        <sz val="8.0"/>
        <u/>
      </rPr>
      <t>Imperial County MJHMP (2015)-</t>
    </r>
    <r>
      <rPr>
        <rFont val="Calibri"/>
        <sz val="8.0"/>
      </rPr>
      <t xml:space="preserve">
https://firedept.imperialcounty.org/wp-content/uploads/2019/10/ICMHMP.pdf</t>
    </r>
  </si>
  <si>
    <t>City of Imperial</t>
  </si>
  <si>
    <t>Othon Mora, Community Development Director
Tel: (760) 355-1152
omora@cityofimperial.org</t>
  </si>
  <si>
    <r>
      <rPr>
        <rFont val="Calibri"/>
        <sz val="8.0"/>
        <u/>
      </rPr>
      <t xml:space="preserve">General Plan (1992) - </t>
    </r>
    <r>
      <rPr>
        <rFont val="Calibri"/>
        <sz val="8.0"/>
      </rPr>
      <t xml:space="preserve">
https://www.cityofimperial.org/planning-department
</t>
    </r>
    <r>
      <rPr>
        <rFont val="Calibri"/>
        <sz val="8.0"/>
        <u/>
      </rPr>
      <t>Imperial County MJHMP (2015)-</t>
    </r>
    <r>
      <rPr>
        <rFont val="Calibri"/>
        <sz val="8.0"/>
      </rPr>
      <t xml:space="preserve">
https://firedept.imperialcounty.org/wp-content/uploads/2019/10/ICMHMP.pdf
</t>
    </r>
    <r>
      <rPr>
        <rFont val="Calibri"/>
        <sz val="8.0"/>
        <u/>
      </rPr>
      <t>EOP (2015)</t>
    </r>
    <r>
      <rPr>
        <rFont val="Calibri"/>
        <sz val="8.0"/>
      </rPr>
      <t xml:space="preserve"> - https://www.cityofimperial.org/sites/default/files/agendas/council/CC03-02-16_Item-C1.pdf</t>
    </r>
  </si>
  <si>
    <t>El Centro</t>
  </si>
  <si>
    <t>Norma Villicana, Community Development Director
Tel: (760) 337-4508
nvillicana@cityofelcentro.org</t>
  </si>
  <si>
    <t>Yes (In Process)</t>
  </si>
  <si>
    <r>
      <rPr>
        <rFont val="Calibri"/>
        <sz val="8.0"/>
        <u/>
      </rPr>
      <t xml:space="preserve">Greenhouse Gas Analysis (2018) - </t>
    </r>
    <r>
      <rPr>
        <rFont val="Calibri"/>
        <sz val="8.0"/>
      </rPr>
      <t xml:space="preserve">
http://www.cityofelcentro.org/userfiles/file/Planning/Environmental%20Documents/ICOE%20Annexation/Appendix%20C%20-%20Greenhouse%20Gas%20Analysis.pdf
</t>
    </r>
    <r>
      <rPr>
        <rFont val="Calibri"/>
        <sz val="8.0"/>
        <u/>
      </rPr>
      <t xml:space="preserve">General Plan (2004) - </t>
    </r>
    <r>
      <rPr>
        <rFont val="Calibri"/>
        <sz val="8.0"/>
      </rPr>
      <t xml:space="preserve">
http://www.cityofelcentro.org/communitydevelopment/plans-documents
</t>
    </r>
    <r>
      <rPr>
        <rFont val="Calibri"/>
        <sz val="8.0"/>
        <u/>
      </rPr>
      <t>EJ Element (Draft 2021</t>
    </r>
    <r>
      <rPr>
        <rFont val="Calibri"/>
        <sz val="8.0"/>
      </rPr>
      <t xml:space="preserve">) - http://www.cityofelcentro.org/userfiles/file/Planning/General%20Plan/General%20Plan%20Update%202040/Public%20Review%20Period%20Documents/3_0_EJ%20Element%20Public%20Review%20Draft%2003-09-21.pdf
</t>
    </r>
    <r>
      <rPr>
        <rFont val="Calibri"/>
        <sz val="8.0"/>
        <u/>
      </rPr>
      <t>Imperial County MJHMP (2015)-</t>
    </r>
    <r>
      <rPr>
        <rFont val="Calibri"/>
        <sz val="8.0"/>
      </rPr>
      <t xml:space="preserve">
https://firedept.imperialcounty.org/wp-content/uploads/2019/10/ICMHMP.pdf</t>
    </r>
  </si>
  <si>
    <t xml:space="preserve">GP Update in progress and includes an EJ Element </t>
  </si>
  <si>
    <t>Holtville</t>
  </si>
  <si>
    <t>Nicholas Wells, City Manager
Tel: (760) 356-4574
NWells@Holtville.ca.gov</t>
  </si>
  <si>
    <r>
      <rPr>
        <rFont val="Calibri"/>
        <sz val="8.0"/>
        <u/>
      </rPr>
      <t xml:space="preserve">General Plan (2017) </t>
    </r>
    <r>
      <rPr>
        <rFont val="Calibri"/>
        <sz val="8.0"/>
      </rPr>
      <t xml:space="preserve">
http://www.holtville.ca.gov/documents/pdf/General-Plan-Draft_Holtville_2017-6-13.pdf
</t>
    </r>
    <r>
      <rPr>
        <rFont val="Calibri"/>
        <sz val="8.0"/>
        <u/>
      </rPr>
      <t>Imperial County MJHMP (2015)-</t>
    </r>
    <r>
      <rPr>
        <rFont val="Calibri"/>
        <sz val="8.0"/>
      </rPr>
      <t xml:space="preserve">
https://firedept.imperialcounty.org/wp-content/uploads/2019/10/ICMHMP.pdf</t>
    </r>
  </si>
  <si>
    <t>Westmorland</t>
  </si>
  <si>
    <t>Joel Hamby, Director of Development
Tel: (760) 344-3411
email: n/a</t>
  </si>
  <si>
    <r>
      <rPr>
        <rFont val="Calibri"/>
        <sz val="8.0"/>
      </rPr>
      <t xml:space="preserve">General Plan (N/A) - 
</t>
    </r>
    <r>
      <rPr>
        <rFont val="Calibri"/>
        <sz val="8.0"/>
        <u/>
      </rPr>
      <t>Imperial County MJHMP (2015)-</t>
    </r>
    <r>
      <rPr>
        <rFont val="Calibri"/>
        <sz val="8.0"/>
      </rPr>
      <t xml:space="preserve">
https://firedept.imperialcounty.org/wp-content/uploads/2019/10/ICMHMP.pdf</t>
    </r>
  </si>
  <si>
    <t>Brawley</t>
  </si>
  <si>
    <t>Gordon Gaste, Planning Director
Tel: (760) 351-2656
ggaste@brawley-ca.gov</t>
  </si>
  <si>
    <t>City of Brawley</t>
  </si>
  <si>
    <r>
      <rPr>
        <rFont val="Calibri"/>
        <sz val="8.0"/>
        <u/>
      </rPr>
      <t xml:space="preserve">Climate Action Plan (2019) - </t>
    </r>
    <r>
      <rPr>
        <rFont val="Calibri"/>
        <sz val="8.0"/>
      </rPr>
      <t xml:space="preserve">
http://www.brawley-ca.gov/cms/kcfinder/upload/files/planning/Brawley%20Climate%20Action%20Plan-Final.pdf
</t>
    </r>
    <r>
      <rPr>
        <rFont val="Calibri"/>
        <sz val="8.0"/>
        <u/>
      </rPr>
      <t>General Plan (2008</t>
    </r>
    <r>
      <rPr>
        <rFont val="Calibri"/>
        <sz val="8.0"/>
      </rPr>
      <t xml:space="preserve">) - http://www.brawley-ca.gov/cms/kcfinder/upload/files/planning/Final_GP_Master-PDF.pdf
</t>
    </r>
    <r>
      <rPr>
        <rFont val="Calibri"/>
        <sz val="8.0"/>
        <u/>
      </rPr>
      <t>GP Amendments (2019)</t>
    </r>
    <r>
      <rPr>
        <rFont val="Calibri"/>
        <sz val="8.0"/>
      </rPr>
      <t xml:space="preserve"> - http://www.brawley-ca.gov/cms/kcfinder/upload/files/planning/CAP%20Brawley%20General%20Plan%20Amendments%20-%20Nov%202019-%20FINAL.pdf
</t>
    </r>
    <r>
      <rPr>
        <rFont val="Calibri"/>
        <sz val="8.0"/>
        <u/>
      </rPr>
      <t>Imperial County MJHMP (2015)-</t>
    </r>
    <r>
      <rPr>
        <rFont val="Calibri"/>
        <sz val="8.0"/>
      </rPr>
      <t xml:space="preserve">
https://firedept.imperialcounty.org/wp-content/uploads/2019/10/ICMHMP.pdf
</t>
    </r>
    <r>
      <rPr>
        <rFont val="Calibri"/>
        <sz val="8.0"/>
        <u/>
      </rPr>
      <t xml:space="preserve">
Urban Management Plan (2015) -</t>
    </r>
    <r>
      <rPr>
        <rFont val="Calibri"/>
        <sz val="8.0"/>
      </rPr>
      <t xml:space="preserve"> 
http://www.brawley-ca.gov/cms/kcfinder/upload/files/public_works/Brawley%202015%20UWMP%20Final%20Report.pdf</t>
    </r>
  </si>
  <si>
    <t>Calexico</t>
  </si>
  <si>
    <t>Christopher Velasco, Planning Consultant
Tel: (760) 768-2118
planning@calexico.ca.gov</t>
  </si>
  <si>
    <t>City of Calexico</t>
  </si>
  <si>
    <r>
      <rPr>
        <rFont val="Calibri"/>
        <sz val="8.0"/>
        <u/>
      </rPr>
      <t xml:space="preserve">Climate Action Plan (2015) - </t>
    </r>
    <r>
      <rPr>
        <rFont val="Calibri"/>
        <sz val="8.0"/>
      </rPr>
      <t xml:space="preserve">
http://www.calexico.ca.gov/vertical/sites/%7B342ED706-1EBB-4FDE-BD1E-9543BAD44C09%7D/uploads/Calexico_Draft_Climate_Action_Plan_August_2015.pdf
</t>
    </r>
    <r>
      <rPr>
        <rFont val="Calibri"/>
        <sz val="8.0"/>
        <u/>
      </rPr>
      <t xml:space="preserve">General Plan (2007) - </t>
    </r>
    <r>
      <rPr>
        <rFont val="Calibri"/>
        <sz val="8.0"/>
      </rPr>
      <t xml:space="preserve">
http://www.calexico.ca.gov/index.asp?SEC=120D1EF7-7888-4031-92CA-0F1F14F0D3D0&amp;Type=B_BASIC
</t>
    </r>
    <r>
      <rPr>
        <rFont val="Calibri"/>
        <sz val="8.0"/>
        <u/>
      </rPr>
      <t>Imperial County MJHMP (2015)-</t>
    </r>
    <r>
      <rPr>
        <rFont val="Calibri"/>
        <sz val="8.0"/>
      </rPr>
      <t xml:space="preserve">
https://firedept.imperialcounty.org/wp-content/uploads/2019/10/ICMHMP.pdf</t>
    </r>
  </si>
  <si>
    <t>Website also has a Draft GP Update (2015), but no indication if it is adopted  https://www.calexico.ca.gov/index.asp?SEC=254C9C81-D449-44C7-B581-0B8070E31FF1</t>
  </si>
  <si>
    <t>Inyo</t>
  </si>
  <si>
    <t>Bishop</t>
  </si>
  <si>
    <t>Elaine Kabala, Associate Planner/Economic Development Coordinator
Tel: (760) 873-8458 x34
ekabala@cityofbishop.com</t>
  </si>
  <si>
    <t xml:space="preserve">2016 (Inyo County's MJ LHMP) </t>
  </si>
  <si>
    <t xml:space="preserve">Avalanche, Dam Failure, Drought, Seismic Hazards, Severe Weather, Flood, Geological Hazards, Hazardous Materials, and Wildfire </t>
  </si>
  <si>
    <r>
      <rPr>
        <rFont val="Calibri"/>
        <sz val="8.0"/>
        <u/>
      </rPr>
      <t>General Plan (1993</t>
    </r>
    <r>
      <rPr>
        <rFont val="Calibri"/>
        <sz val="8.0"/>
      </rPr>
      <t xml:space="preserve">) - https://www.cityofbishop.com/departments/planning/general_plan.php
</t>
    </r>
    <r>
      <rPr>
        <rFont val="Calibri"/>
        <sz val="8.0"/>
        <u/>
      </rPr>
      <t>Multi-jurisdictional Hazard Plan (2017</t>
    </r>
    <r>
      <rPr>
        <rFont val="Calibri"/>
        <sz val="8.0"/>
      </rPr>
      <t>) - https://www.inyocounty.us/sites/default/files/2019-07/12292017_InyoCountyMJHMP_FEMA_wAppendices.pdf</t>
    </r>
  </si>
  <si>
    <t>County of Inyo</t>
  </si>
  <si>
    <t>Cathreen Richards, Planning Director
Tel: (760) 878-0447
crichards@inyocounty.us</t>
  </si>
  <si>
    <r>
      <rPr>
        <rFont val="Calibri"/>
        <sz val="8.0"/>
        <u/>
      </rPr>
      <t xml:space="preserve">General Plan (2001) - </t>
    </r>
    <r>
      <rPr>
        <rFont val="Calibri"/>
        <sz val="8.0"/>
      </rPr>
      <t xml:space="preserve">
http://inyoplanning.org/general_plan/index.htm
</t>
    </r>
    <r>
      <rPr>
        <rFont val="Calibri"/>
        <sz val="8.0"/>
        <u/>
      </rPr>
      <t>Multi-jurisdictional Hazard Plan (2017)</t>
    </r>
    <r>
      <rPr>
        <rFont val="Calibri"/>
        <sz val="8.0"/>
      </rPr>
      <t xml:space="preserve"> - https://www.inyocounty.us/sites/default/files/2019-07/12292017_InyoCountyMJHMP_FEMA_wAppendices.pdf
</t>
    </r>
    <r>
      <rPr>
        <rFont val="Calibri"/>
        <sz val="8.0"/>
        <u/>
      </rPr>
      <t>Emergency Operations Plan (2016) -</t>
    </r>
    <r>
      <rPr>
        <rFont val="Calibri"/>
        <sz val="8.0"/>
      </rPr>
      <t xml:space="preserve">
https://www.inyocounty.us/OES/INYO_COUNTY_2016_EOP_FINAL.pdf</t>
    </r>
  </si>
  <si>
    <t>Unincorporated Communities within SCE include:  N/A
Draft GP Update (2013) but no indication if adopted - https://drive.google.com/file/d/1WvGgGvKhgSje35U41xcxQowshwlvqUlT/view</t>
  </si>
  <si>
    <t>Kern</t>
  </si>
  <si>
    <t>California City</t>
  </si>
  <si>
    <t>Shawn Monk, City Planner/Economic Development Administrator
Tel: (760) 373-7141
smonk@californiacity-ca.gov</t>
  </si>
  <si>
    <t>Update in progress (Kern County's MJ LHMP),</t>
  </si>
  <si>
    <r>
      <rPr>
        <rFont val="Calibri"/>
        <sz val="8.0"/>
        <u/>
      </rPr>
      <t xml:space="preserve">General Plan (2009) - 
</t>
    </r>
    <r>
      <rPr>
        <rFont val="Calibri"/>
        <sz val="8.0"/>
      </rPr>
      <t xml:space="preserve">https://www.californiacity-ca.gov/CC/index.php/planning/final-general-plan-2009-2028/download 
</t>
    </r>
    <r>
      <rPr>
        <rFont val="Calibri"/>
        <sz val="8.0"/>
        <u/>
      </rPr>
      <t xml:space="preserve">Multijurisdictional Hazard Mitigation Plan (2012) </t>
    </r>
    <r>
      <rPr>
        <rFont val="Calibri"/>
        <sz val="8.0"/>
      </rPr>
      <t xml:space="preserve">-
http://www.kerncountyfire.org/operations/divisions/office-of-emergency-services/emergency-plans/hazard-mitigation-plan.html 
</t>
    </r>
    <r>
      <rPr>
        <rFont val="Calibri"/>
        <sz val="8.0"/>
        <u/>
      </rPr>
      <t xml:space="preserve">MJHMP Draft (2020)-
</t>
    </r>
    <r>
      <rPr>
        <rFont val="Calibri"/>
        <sz val="8.0"/>
      </rPr>
      <t xml:space="preserve">https://www.dropbox.com/s/0r4gom5y6o9r9ty/VOL-1-Kern-MJHMP.pdf?dl=0
https://www.dropbox.com/s/9i0fn72wwohkdw3/VOL-2-Kern-MJHMP.pdf?dl=0 
</t>
    </r>
  </si>
  <si>
    <t>County of Kern</t>
  </si>
  <si>
    <t xml:space="preserve">
Lorelei H. Oviatt, Director
Tel: (661) 862-8600
planning@kerncounty.com</t>
  </si>
  <si>
    <t>Update in progress (Kern County's MJ LHMP)</t>
  </si>
  <si>
    <r>
      <rPr>
        <rFont val="Calibri"/>
        <sz val="8.0"/>
        <u/>
      </rPr>
      <t>Multijurisdictional Hazard Mitigation Plan (2012) -</t>
    </r>
    <r>
      <rPr>
        <rFont val="Calibri"/>
        <sz val="8.0"/>
      </rPr>
      <t xml:space="preserve">
http://www.kerncountyfire.org/operations/divisions/office-of-emergency-services/emergency-plans/hazard-mitigation-plan.html 
</t>
    </r>
    <r>
      <rPr>
        <rFont val="Calibri"/>
        <sz val="8.0"/>
        <u/>
      </rPr>
      <t>MJHMP Draft (2020)-</t>
    </r>
    <r>
      <rPr>
        <rFont val="Calibri"/>
        <sz val="8.0"/>
      </rPr>
      <t xml:space="preserve">
https://www.dropbox.com/s/0r4gom5y6o9r9ty/VOL-1-Kern-MJHMP.pdf?dl=0
https://www.dropbox.com/s/9i0fn72wwohkdw3/VOL-2-Kern-MJHMP.pdf?dl=0 
</t>
    </r>
    <r>
      <rPr>
        <rFont val="Calibri"/>
        <sz val="8.0"/>
        <u/>
      </rPr>
      <t xml:space="preserve">Emergency Operations Plan (2008) - </t>
    </r>
    <r>
      <rPr>
        <rFont val="Calibri"/>
        <sz val="8.0"/>
      </rPr>
      <t xml:space="preserve">
http://www.kerncountyfire.org/operations/divisions/office-of-emergency-services/emergency-plans/emergency-operations-plan.html</t>
    </r>
  </si>
  <si>
    <t>Comprised of: Arvin, Bakersfield, California City, Delano, Maricopa, McFarland, Ridgecrest, Shafter, Taft, Tehachapi, and Wasco
Unincorporated Communities within SCE include:  Pine Mountain Club, Cantil, Lake Isabella, Summit, Frazier Park, Kernville, and Mojave
Update to General Plan (in progress):
https://kernplanning.com/general-plan-update/general-plan-timeline/ 
https://kern2040.com/</t>
  </si>
  <si>
    <t>Delano</t>
  </si>
  <si>
    <t>Maribel Reyna, City Manager
Tel: (661) 721-3340
mreyna@cityofdelano.org</t>
  </si>
  <si>
    <r>
      <rPr>
        <rFont val="Calibri"/>
        <sz val="8.0"/>
        <u/>
      </rPr>
      <t>General Plan (2005) -</t>
    </r>
    <r>
      <rPr>
        <rFont val="Calibri"/>
        <sz val="8.0"/>
      </rPr>
      <t xml:space="preserve">
http://www.cityofdelano.org/DocumentCenter/View/99/Delano_General_Plan_120505 
</t>
    </r>
    <r>
      <rPr>
        <rFont val="Calibri"/>
        <sz val="8.0"/>
        <u/>
      </rPr>
      <t>Multijurisdictional Hazard Mitigation Plan (2012) -</t>
    </r>
    <r>
      <rPr>
        <rFont val="Calibri"/>
        <sz val="8.0"/>
      </rPr>
      <t xml:space="preserve">
http://www.kerncountyfire.org/operations/divisions/office-of-emergency-services/emergency-plans/hazard-mitigation-plan.html 
</t>
    </r>
    <r>
      <rPr>
        <rFont val="Calibri"/>
        <sz val="8.0"/>
        <u/>
      </rPr>
      <t>MJHMP Draft (2020)-</t>
    </r>
    <r>
      <rPr>
        <rFont val="Calibri"/>
        <sz val="8.0"/>
      </rPr>
      <t xml:space="preserve">
https://www.dropbox.com/s/0r4gom5y6o9r9ty/VOL-1-Kern-MJHMP.pdf?dl=0
https://www.dropbox.com/s/9i0fn72wwohkdw3/VOL-2-Kern-MJHMP.pdf?dl=0 </t>
    </r>
  </si>
  <si>
    <t>McFarland</t>
  </si>
  <si>
    <t>Alexander Lee, Planning 
Tel: (661) 792-3091 X 2107
alee@mcfarlandcity.org</t>
  </si>
  <si>
    <t>2016 (City of McFarland)</t>
  </si>
  <si>
    <t>Drought, Extreme Heat, Flood, and Severe Storms</t>
  </si>
  <si>
    <t>Yes (update)</t>
  </si>
  <si>
    <t>Yes (update) (reference to LHMP)</t>
  </si>
  <si>
    <t>Yes (In process)</t>
  </si>
  <si>
    <r>
      <rPr>
        <rFont val="Calibri"/>
        <sz val="8.0"/>
        <u/>
      </rPr>
      <t>General Plan (2011) -</t>
    </r>
    <r>
      <rPr>
        <rFont val="Calibri"/>
        <sz val="8.0"/>
      </rPr>
      <t xml:space="preserve"> 
https://www.mcfarlandcity.org/DocumentCenter/View/1832/McFarland-2011-Consolidated-General-Plan?bidId= 
</t>
    </r>
    <r>
      <rPr>
        <rFont val="Calibri"/>
        <sz val="8.0"/>
        <u/>
      </rPr>
      <t xml:space="preserve">General Plan Update Draft (11/2020) - </t>
    </r>
    <r>
      <rPr>
        <rFont val="Calibri"/>
        <sz val="8.0"/>
      </rPr>
      <t xml:space="preserve">
https://www.mcfarlandcity.org/DocumentCenter/View/2200/Vol2_McFarland-Draft-General-Plan_November-2020
</t>
    </r>
    <r>
      <rPr>
        <rFont val="Calibri"/>
        <sz val="8.0"/>
        <u/>
      </rPr>
      <t xml:space="preserve">McFarland LHMP (2016) - </t>
    </r>
    <r>
      <rPr>
        <rFont val="Calibri"/>
        <sz val="8.0"/>
      </rPr>
      <t xml:space="preserve">
https://www.mcfarlandcity.org/DocumentCenter/View/1837/Local-Hazard-Mitigation-Plan_October-2016?bidId</t>
    </r>
  </si>
  <si>
    <t>City of McFarland General Plan update in progress</t>
  </si>
  <si>
    <t xml:space="preserve">Ridgecrest </t>
  </si>
  <si>
    <t>Heather Spurlock, Secretary
Tel: (760) 499-5063
hspurlock@ridgecrest-ca.gov</t>
  </si>
  <si>
    <r>
      <rPr>
        <rFont val="Calibri"/>
        <sz val="8.0"/>
        <u/>
      </rPr>
      <t xml:space="preserve">General Plan (2009) - </t>
    </r>
    <r>
      <rPr>
        <rFont val="Calibri"/>
        <sz val="8.0"/>
      </rPr>
      <t xml:space="preserve">
https://ridgecrest-ca.gov/DocumentCenter/View/166/General-Plan-PDF
</t>
    </r>
    <r>
      <rPr>
        <rFont val="Calibri"/>
        <sz val="8.0"/>
        <u/>
      </rPr>
      <t>Multijurisdictional Hazard Mitigation Plan (2012) -</t>
    </r>
    <r>
      <rPr>
        <rFont val="Calibri"/>
        <sz val="8.0"/>
      </rPr>
      <t xml:space="preserve">
http://www.kerncountyfire.org/operations/divisions/office-of-emergency-services/emergency-plans/hazard-mitigation-plan.html 
</t>
    </r>
    <r>
      <rPr>
        <rFont val="Calibri"/>
        <sz val="8.0"/>
        <u/>
      </rPr>
      <t>MJHMP Draft (2020)-</t>
    </r>
    <r>
      <rPr>
        <rFont val="Calibri"/>
        <sz val="8.0"/>
      </rPr>
      <t xml:space="preserve">
https://www.dropbox.com/s/0r4gom5y6o9r9ty/VOL-1-Kern-MJHMP.pdf?dl=0
https://www.dropbox.com/s/9i0fn72wwohkdw3/VOL-2-Kern-MJHMP.pdf?dl=0 
</t>
    </r>
    <r>
      <rPr>
        <rFont val="Calibri"/>
        <sz val="8.0"/>
        <u/>
      </rPr>
      <t>EOP (2013)</t>
    </r>
    <r>
      <rPr>
        <rFont val="Calibri"/>
        <sz val="8.0"/>
      </rPr>
      <t>- https://www.ridgecrest-ca.gov/DocumentCenter/View/186/2013-City-of-Ridgecrest-Emergency-Operations-Plan-PDF?bidId=</t>
    </r>
  </si>
  <si>
    <t xml:space="preserve">Tehachapi </t>
  </si>
  <si>
    <t>Jay Schlosser, Development Services Director 
Tel: (661) 822-2200 x 115
jschlosser@tehachapicityhall.com</t>
  </si>
  <si>
    <r>
      <rPr>
        <rFont val="Calibri"/>
        <sz val="8.0"/>
        <u/>
      </rPr>
      <t xml:space="preserve">General Plan (2015) - </t>
    </r>
    <r>
      <rPr>
        <rFont val="Calibri"/>
        <sz val="8.0"/>
      </rPr>
      <t xml:space="preserve">
https://liveuptehachapi.com/DocumentCenter/View/3184/Combined-General-Plan-2015-reduced?bidId
</t>
    </r>
    <r>
      <rPr>
        <rFont val="Calibri"/>
        <sz val="8.0"/>
        <u/>
      </rPr>
      <t xml:space="preserve">Conservation Action Plan (2010) </t>
    </r>
    <r>
      <rPr>
        <rFont val="Calibri"/>
        <sz val="8.0"/>
      </rPr>
      <t xml:space="preserve">- 
https://www.scienceforconservation.org/assets/downloads/Tehachapi_CAP_public_2010.pdf
</t>
    </r>
    <r>
      <rPr>
        <rFont val="Calibri"/>
        <sz val="8.0"/>
        <u/>
      </rPr>
      <t>Multijurisdictional Hazard Mitigation Plan (2012) -</t>
    </r>
    <r>
      <rPr>
        <rFont val="Calibri"/>
        <sz val="8.0"/>
      </rPr>
      <t xml:space="preserve">
http://www.kerncountyfire.org/operations/divisions/office-of-emergency-services/emergency-plans/hazard-mitigation-plan.html 
</t>
    </r>
    <r>
      <rPr>
        <rFont val="Calibri"/>
        <sz val="8.0"/>
        <u/>
      </rPr>
      <t>MJHMP Draft (2020)-</t>
    </r>
    <r>
      <rPr>
        <rFont val="Calibri"/>
        <sz val="8.0"/>
      </rPr>
      <t xml:space="preserve">
https://www.dropbox.com/s/0r4gom5y6o9r9ty/VOL-1-Kern-MJHMP.pdf?dl=0
https://www.dropbox.com/s/9i0fn72wwohkdw3/VOL-2-Kern-MJHMP.pdf?dl=0 </t>
    </r>
  </si>
  <si>
    <t>Kings</t>
  </si>
  <si>
    <t>Hanford</t>
  </si>
  <si>
    <t>Darlene Mata, Community Development Director
Tel: (559) 585-2590
dmata@cityofhanfordca.com</t>
  </si>
  <si>
    <t>City Hanford, City of Avenal, Kings County Association of Government (KCAG), Rincon Consultants</t>
  </si>
  <si>
    <t>2012 (Kings County's MJ LHMP)</t>
  </si>
  <si>
    <r>
      <rPr>
        <rFont val="Calibri"/>
        <sz val="8.0"/>
        <u/>
      </rPr>
      <t>General Plan (2017) -</t>
    </r>
    <r>
      <rPr>
        <rFont val="Calibri"/>
        <sz val="8.0"/>
      </rPr>
      <t xml:space="preserve">         https://cms6.revize.com/revize/hanfordca/document_center/Planning/General%20Plan/2035%20General%20Plan%20Policy%20Document.pdf
</t>
    </r>
    <r>
      <rPr>
        <rFont val="Calibri"/>
        <sz val="8.0"/>
        <u/>
      </rPr>
      <t>Regional CAP</t>
    </r>
    <r>
      <rPr>
        <rFont val="Calibri"/>
        <sz val="8.0"/>
      </rPr>
      <t xml:space="preserve">- cities of Aneval and Hanford, facilitated by Kings County (2014)-
https://cms6.revize.com/revize/hanfordca/document_center/Planning/Plans/RegionalCAP-GHGAppendices.pdf
</t>
    </r>
    <r>
      <rPr>
        <rFont val="Calibri"/>
        <sz val="8.0"/>
        <u/>
      </rPr>
      <t>Multijurisdictional LHMP (2012) -</t>
    </r>
    <r>
      <rPr>
        <rFont val="Calibri"/>
        <sz val="8.0"/>
      </rPr>
      <t xml:space="preserve"> 
https://www.countyofkings.com/home/showdocument?id=15243</t>
    </r>
  </si>
  <si>
    <t>See GP Section 7.6.2 for environmental justice policies, but does not identify DACs</t>
  </si>
  <si>
    <t>County of Kings</t>
  </si>
  <si>
    <t>Chuck Kinney, Deputy Director - Planning Division
Tel: (559) 852-2657
chuck.kinney@co.kings.ca.us</t>
  </si>
  <si>
    <r>
      <rPr>
        <rFont val="Calibri"/>
        <sz val="8.0"/>
        <u/>
      </rPr>
      <t xml:space="preserve">General Plan (2016) - 
</t>
    </r>
    <r>
      <rPr>
        <rFont val="Calibri"/>
        <color rgb="FF000000"/>
        <sz val="8.0"/>
      </rPr>
      <t>https://www.countyofkings.com/departments/community-development-agency/information/2035-general-plan</t>
    </r>
    <r>
      <rPr>
        <rFont val="Calibri"/>
        <sz val="8.0"/>
      </rPr>
      <t xml:space="preserve">
</t>
    </r>
    <r>
      <rPr>
        <rFont val="Calibri"/>
        <sz val="8.0"/>
        <u/>
      </rPr>
      <t xml:space="preserve">
Multijurisdictional LHMP (2012) - </t>
    </r>
    <r>
      <rPr>
        <rFont val="Calibri"/>
        <sz val="8.0"/>
      </rPr>
      <t xml:space="preserve">
</t>
    </r>
    <r>
      <rPr>
        <rFont val="Calibri"/>
        <color rgb="FF000000"/>
        <sz val="8.0"/>
      </rPr>
      <t>https://www.countyofkings.com/home/showdocument?id=15243</t>
    </r>
    <r>
      <rPr>
        <rFont val="Calibri"/>
        <sz val="8.0"/>
      </rPr>
      <t xml:space="preserve">
</t>
    </r>
    <r>
      <rPr>
        <rFont val="Calibri"/>
        <sz val="8.0"/>
        <u/>
      </rPr>
      <t xml:space="preserve">Emergency Operations Plan (2015) - 
</t>
    </r>
    <r>
      <rPr>
        <rFont val="Calibri"/>
        <color rgb="FF000000"/>
        <sz val="8.0"/>
      </rPr>
      <t>https://www.countyofkings.com/home/showdocument?id=15207</t>
    </r>
  </si>
  <si>
    <t>Comprised of: Kings County, Avenal, Corcoran, Hanford, Lemoore
Unincorporated Communities within SCE include:  N/A</t>
  </si>
  <si>
    <t>Los Angeles</t>
  </si>
  <si>
    <t>Hermosa Beach</t>
  </si>
  <si>
    <t>Kim Chafin, Planning Manager, Community Development 
Tel: (310) 318-0242
kchafin@hermosabch.org</t>
  </si>
  <si>
    <t>Prepared by South Bay Cities Council of Governments (SBCCOG)
In consulation with studioneleven and Fehr+Peers</t>
  </si>
  <si>
    <t xml:space="preserve">2017 (City of Hermosa Beach) </t>
  </si>
  <si>
    <t>Flood, Tsunami, and Climate Change (Drought, Extreme Heat, Hazardous Material Releases)</t>
  </si>
  <si>
    <t>Yes (reference to LHMP)</t>
  </si>
  <si>
    <t>No - does not contain DACs</t>
  </si>
  <si>
    <r>
      <rPr>
        <rFont val="Calibri"/>
        <sz val="8.0"/>
        <u/>
      </rPr>
      <t>General Plan (2017)</t>
    </r>
    <r>
      <rPr>
        <rFont val="Calibri"/>
        <sz val="8.0"/>
      </rPr>
      <t xml:space="preserve">- 
http://www.hermosabch.org/modules/showdocument.aspx?documentid=9872 
</t>
    </r>
    <r>
      <rPr>
        <rFont val="Calibri"/>
        <sz val="8.0"/>
        <u/>
      </rPr>
      <t>City of Hermosa Beach Climate Action Plan (2017)-</t>
    </r>
    <r>
      <rPr>
        <rFont val="Calibri"/>
        <sz val="8.0"/>
      </rPr>
      <t xml:space="preserve"> 
https://www.southbaycities.org/sites/default/files/Hermosa%20Bch%20CAP.pdf
</t>
    </r>
    <r>
      <rPr>
        <rFont val="Calibri"/>
        <sz val="8.0"/>
        <u/>
      </rPr>
      <t>Hermosa Beach LHMP (2017) -</t>
    </r>
    <r>
      <rPr>
        <rFont val="Calibri"/>
        <sz val="8.0"/>
      </rPr>
      <t xml:space="preserve"> 
http://www.hermosabch.org/modules/showdocument.aspx?documentid=9252 
</t>
    </r>
    <r>
      <rPr>
        <rFont val="Calibri"/>
        <sz val="8.0"/>
        <u/>
      </rPr>
      <t>Emergency Management Plan (2016) -</t>
    </r>
    <r>
      <rPr>
        <rFont val="Calibri"/>
        <sz val="8.0"/>
      </rPr>
      <t xml:space="preserve"> 
http://www.hermosabch.org/modules/showdocument.aspx?documentid=7802</t>
    </r>
  </si>
  <si>
    <r>
      <rPr>
        <rFont val="Calibri"/>
        <sz val="8.0"/>
        <u/>
      </rPr>
      <t xml:space="preserve">Carbon Neutral Plan - </t>
    </r>
    <r>
      <rPr>
        <rFont val="Calibri"/>
        <sz val="8.0"/>
      </rPr>
      <t xml:space="preserve">
http://www.hermosabch.org/Modules/ShowDocument.aspx?documentID=9222</t>
    </r>
  </si>
  <si>
    <t xml:space="preserve">Long Beach </t>
  </si>
  <si>
    <t>Jennifer Ly, Planner
Tel: (562) 570-6368
jennifer.ly@longbeach.gov</t>
  </si>
  <si>
    <t>Scientific Working Group: 13 experts including CSU Long Beach; Long Beach CC; UCLA; Aquarium of the Pacific; SCAQMD, Rand Corp
Community Working Group: 20 local community groups including neighborhood groups, EJ orgs, religious orgs, clean energy advocates, etc.
Business Working Group: 24 businesses including architecture, engineering, utilities, sustainability consultants, business assoc. leaders, Chamber of Commerce
Youth Leaders: 13 educational institutions including CSU Long Beach; Long Beach CC, LBUSD; St. Anthony's High School, etc.</t>
  </si>
  <si>
    <t xml:space="preserve">2017 (City of Long Beach) </t>
  </si>
  <si>
    <t>Flood, Tsunami, and Drought (City of Long Beach)</t>
  </si>
  <si>
    <t>Yes (reference to it in CAAP)</t>
  </si>
  <si>
    <r>
      <rPr>
        <rFont val="Calibri"/>
        <sz val="8.0"/>
        <u/>
      </rPr>
      <t>Proposed Climate Action + Adaptation Plan (11/2020)-</t>
    </r>
    <r>
      <rPr>
        <rFont val="Calibri"/>
        <sz val="8.0"/>
      </rPr>
      <t xml:space="preserve"> 
http://www.longbeach.gov/globalassets/lbds/media-library/documents/planning/caap/lb-caap-proposed-plan_dec-14
</t>
    </r>
    <r>
      <rPr>
        <rFont val="Calibri"/>
        <sz val="8.0"/>
        <u/>
      </rPr>
      <t>GP (date varies)-</t>
    </r>
    <r>
      <rPr>
        <rFont val="Calibri"/>
        <sz val="8.0"/>
      </rPr>
      <t xml:space="preserve"> http://www.longbeach.gov/lbds/planning/advance/general-plan/
</t>
    </r>
    <r>
      <rPr>
        <rFont val="Calibri"/>
        <sz val="8.0"/>
        <u/>
      </rPr>
      <t xml:space="preserve">Long Beach LHMP (2017) </t>
    </r>
    <r>
      <rPr>
        <rFont val="Calibri"/>
        <sz val="8.0"/>
      </rPr>
      <t xml:space="preserve">- 
http://www.longbeach.gov/globalassets/disaster-preparedness/media-library/documents/home/longbeach-hazard-mitigation-plan
</t>
    </r>
    <r>
      <rPr>
        <rFont val="Calibri"/>
        <sz val="8.0"/>
        <u/>
      </rPr>
      <t>Emergency Operations Plan (2015)</t>
    </r>
    <r>
      <rPr>
        <rFont val="Calibri"/>
        <sz val="8.0"/>
      </rPr>
      <t xml:space="preserve"> - 
http://www.longbeach.gov/globalassets/disaster-preparedness/media-library/documents/home/eop-volume-one--two-10252015
</t>
    </r>
  </si>
  <si>
    <t>See GP Land Use Element (2019) for EJ policies
CP (in development) - 
http://www.longbeach.gov/lbds/planning/caap/
General Plan (updating) -
http://www.longbeach.gov/pages/city-news/long-beach-general-plan-update-is-here/
Part of Gateway Cities Climate Action Planning Framework https://esassoc.com/project/gateway-cities-climate-action-planning/</t>
  </si>
  <si>
    <t>Paramount</t>
  </si>
  <si>
    <t>John King, Assistant Director (Planning)
Tel: (562) 220-2049
johnking@paramountcity.com</t>
  </si>
  <si>
    <r>
      <rPr>
        <rFont val="Calibri"/>
        <sz val="8.0"/>
        <u/>
      </rPr>
      <t xml:space="preserve">General Plan (2007) - 
</t>
    </r>
    <r>
      <rPr>
        <rFont val="Calibri"/>
        <sz val="8.0"/>
      </rPr>
      <t>http://www.paramountcity.com/home/showdocument?id=2538</t>
    </r>
  </si>
  <si>
    <t>Climate Action and Resilience Plan (in progress 8/2020) but no draft, so fields about mitigation and adaptation are left with the default "No"  
https://paramountenvironment.org/global-warming-how-can-we-help/
Part of Gateway Cities Climate Action Planning Framework https://esassoc.com/project/gateway-cities-climate-action-planning/</t>
  </si>
  <si>
    <t xml:space="preserve">Walnut </t>
  </si>
  <si>
    <t>Joelle Guerra, Senior Management Analyst Community Development
Tel: (909) 595-7543 x405 
jguerra@cityofwalnut.org</t>
  </si>
  <si>
    <t>City of Walnut</t>
  </si>
  <si>
    <t>2020
(City of Walnut, Mt San Antonio Community College District, and Walnut Valley Unified School District)</t>
  </si>
  <si>
    <r>
      <rPr>
        <rFont val="Calibri"/>
        <sz val="8.0"/>
        <u/>
      </rPr>
      <t>General Plan (2018) -</t>
    </r>
    <r>
      <rPr>
        <rFont val="Calibri"/>
        <sz val="8.0"/>
      </rPr>
      <t xml:space="preserve"> 
http://www.cityofwalnut.org/home/showdocument?id=12022
</t>
    </r>
    <r>
      <rPr>
        <rFont val="Calibri"/>
        <sz val="8.0"/>
        <u/>
      </rPr>
      <t>MJHMP (Draft 2019)</t>
    </r>
    <r>
      <rPr>
        <rFont val="Calibri"/>
        <sz val="8.0"/>
      </rPr>
      <t xml:space="preserve"> - https://www.cityofwalnut.org/home/showpublisheddocument?id=14535</t>
    </r>
  </si>
  <si>
    <t>CAP kickoff meeting in July 2019 https://www.cityofwalnut.org/Home/Components/Calendar/Event/1829/. No draft, so fields about mitigation and adaptation are left with the default "No" 
MJHMP is City of Walnut, Mt San Antonio College, and Walnut Valley Unified School District</t>
  </si>
  <si>
    <t>Agoura Hills</t>
  </si>
  <si>
    <t>Denice Thomas, Community Development Director
Tel: (818) 597-7311
dthomas@agourahillscity.org</t>
  </si>
  <si>
    <t xml:space="preserve">Yes </t>
  </si>
  <si>
    <t>LSA Associates, Inc.</t>
  </si>
  <si>
    <t xml:space="preserve">2018 (Las Virgenes/Malibu COG's MJ LHMP) </t>
  </si>
  <si>
    <t>Temperature Rise
Water, Drought
Wildfire, and 
Sea Level Rise (Los Virgenis/Mailbu COG)</t>
  </si>
  <si>
    <r>
      <rPr>
        <rFont val="Calibri"/>
        <sz val="8.0"/>
        <u/>
      </rPr>
      <t>General Plan (2010</t>
    </r>
    <r>
      <rPr>
        <rFont val="Calibri"/>
        <sz val="8.0"/>
      </rPr>
      <t xml:space="preserve">) - 
https://www.agourahillscity.org/home/showpublisheddocument?id=8305
https://www.agourahillscity.org/home/showpublisheddocument?id=8304
</t>
    </r>
    <r>
      <rPr>
        <rFont val="Calibri"/>
        <sz val="8.0"/>
        <u/>
      </rPr>
      <t>Climate Action and Adaptation Plan (2021)</t>
    </r>
    <r>
      <rPr>
        <rFont val="Calibri"/>
        <sz val="8.0"/>
      </rPr>
      <t xml:space="preserve"> - https://www.agourahillscity.org/home/showpublisheddocument?id=24122
</t>
    </r>
    <r>
      <rPr>
        <rFont val="Calibri"/>
        <sz val="8.0"/>
        <u/>
      </rPr>
      <t xml:space="preserve">Las Virgenes / Malibu COG LHMP (2018) </t>
    </r>
    <r>
      <rPr>
        <rFont val="Calibri"/>
        <sz val="8.0"/>
      </rPr>
      <t xml:space="preserve">- 
https://www.agourahillscity.org/services/emergency-services/las-virgenes-malibu-council-of-governments-multi-jurisdictional-hazardous-mitigation-plan </t>
    </r>
  </si>
  <si>
    <t>Currently developing a Climate Action and Adaptation Plan, approval expected 2/2021:  https://www.agourahillscity.org/department/planning-community-development/climate-action-and-adaptation-plan-caap</t>
  </si>
  <si>
    <t xml:space="preserve">Alhambra </t>
  </si>
  <si>
    <t>Paul Lam, Principal Planner
Tel: (626) 570-5034
plam@cityofalhambra.org</t>
  </si>
  <si>
    <t>Yes (within Safety Element)</t>
  </si>
  <si>
    <t xml:space="preserve">Stormwater Management and Flooding and Climate Adaptation </t>
  </si>
  <si>
    <r>
      <rPr>
        <rFont val="Calibri"/>
        <sz val="8.0"/>
        <u/>
      </rPr>
      <t>General Plan (2019</t>
    </r>
    <r>
      <rPr>
        <rFont val="Calibri"/>
        <sz val="8.0"/>
      </rPr>
      <t xml:space="preserve">)- https://drive.google.com/file/d/1jm9ViLaiVBoHVqEBgiUvlllhEsq4hN17/view
</t>
    </r>
  </si>
  <si>
    <t>Arcadia</t>
  </si>
  <si>
    <t>Lisa Flores, Planning &amp; Community Development 
Tel: (626) 574-5445
lflores@arcadiaca.gov</t>
  </si>
  <si>
    <r>
      <rPr>
        <rFont val="Calibri"/>
        <sz val="8.0"/>
        <u/>
      </rPr>
      <t xml:space="preserve">General Plan (2010) - </t>
    </r>
    <r>
      <rPr>
        <rFont val="Calibri"/>
        <sz val="8.0"/>
      </rPr>
      <t xml:space="preserve">
https://www.arcadiaca.gov/government/city-departments/development-services/general-plan
</t>
    </r>
    <r>
      <rPr>
        <rFont val="Calibri"/>
        <sz val="8.0"/>
        <u/>
      </rPr>
      <t xml:space="preserve">Emergency Operations Plan (2009) - 
</t>
    </r>
    <r>
      <rPr>
        <rFont val="Calibri"/>
        <sz val="8.0"/>
      </rPr>
      <t xml:space="preserve">https://www.arcadiaca.gov/home/showdocument?id=1578
</t>
    </r>
  </si>
  <si>
    <t>Artesia</t>
  </si>
  <si>
    <t>Fiona Graham, Interim Planning Manager
Tel: (562) 865-6262 X 23
fgraham@cityofartesia.us</t>
  </si>
  <si>
    <t>2020
(City of Artesia LHMP)</t>
  </si>
  <si>
    <t>Climate Change, Drought, Wildfire, Extreme Heat, Severe Weather, Urban Fire</t>
  </si>
  <si>
    <r>
      <rPr>
        <rFont val="Calibri"/>
        <sz val="8.0"/>
        <u/>
      </rPr>
      <t xml:space="preserve">General Plan (2013)- </t>
    </r>
    <r>
      <rPr>
        <rFont val="Calibri"/>
        <sz val="8.0"/>
      </rPr>
      <t xml:space="preserve">
http://www.cityofartesia.us/DocumentCenter/View/226/Artesia-General-Plan?bidId= 
</t>
    </r>
    <r>
      <rPr>
        <rFont val="Calibri"/>
        <sz val="8.0"/>
        <u/>
      </rPr>
      <t>Artesia LHMP (Draft 2020)</t>
    </r>
    <r>
      <rPr>
        <rFont val="Calibri"/>
        <sz val="8.0"/>
      </rPr>
      <t xml:space="preserve"> - https://www.cityofartesia.us/DocumentCenter/View/4299/9---ATTACH 
</t>
    </r>
    <r>
      <rPr>
        <rFont val="Calibri"/>
        <sz val="8.0"/>
        <u/>
      </rPr>
      <t>EOP (2016)-</t>
    </r>
    <r>
      <rPr>
        <rFont val="Calibri"/>
        <sz val="8.0"/>
      </rPr>
      <t xml:space="preserve">
http://www.cityofartesia.us/DocumentCenter/View/1413/Item-13?bidId=</t>
    </r>
  </si>
  <si>
    <t>Received grant in 2018 by SoCalGas for Climate Planning https://www.prnewswire.com/news-releases/redlands-and-artesia-selected-to-receive-socalgas-grants-for-climate-adaptation-and-resiliency-planning-300751451.html 
Per Staff Report, Draft recieved preliminary approval from FEMA in October 2020  https://www.cityofartesia.us/DocumentCenter/View/4300/9
Part of Gateway Cities Climate Action Planning Framework https://esassoc.com/project/gateway-cities-climate-action-planning/</t>
  </si>
  <si>
    <t>Avalon</t>
  </si>
  <si>
    <t>Michal Parmer, Acting Planning Director
Tel: (310) 510-0220 X 121
mparmer@cityofavalon.com</t>
  </si>
  <si>
    <t>Sea Level Rise
Water Scarcity</t>
  </si>
  <si>
    <r>
      <rPr>
        <rFont val="Calibri"/>
        <sz val="8.0"/>
        <u/>
      </rPr>
      <t xml:space="preserve">General Plan/Local Coastal Plan (2013) - </t>
    </r>
    <r>
      <rPr>
        <rFont val="Calibri"/>
        <sz val="8.0"/>
      </rPr>
      <t xml:space="preserve">
http://www.cityofavalon.com/filestorage/3182/3213/2030_General_Plan_Adopted.pdf 
</t>
    </r>
  </si>
  <si>
    <t>Baldwin Park</t>
  </si>
  <si>
    <t>Benjamin Martinez, Director of Community Development
Tel: (626) 960-4011 X 477
bmartinez@baldwinpark.com</t>
  </si>
  <si>
    <r>
      <rPr>
        <rFont val="Calibri"/>
        <sz val="8.0"/>
        <u/>
      </rPr>
      <t>General Plan (2015)-</t>
    </r>
    <r>
      <rPr>
        <rFont val="Calibri"/>
        <sz val="8.0"/>
      </rPr>
      <t xml:space="preserve">
https://www.baldwinpark.com/online-documents/community-development/planning/general-plan-individual-elements
</t>
    </r>
  </si>
  <si>
    <t>Bell</t>
  </si>
  <si>
    <t>Manuel Acosta, Community Development Director
Tel: (323) 588-6211 X 2633
macosta@cityofbell.org</t>
  </si>
  <si>
    <r>
      <rPr>
        <rFont val="Calibri"/>
        <color rgb="FF000000"/>
        <sz val="8.0"/>
        <u/>
      </rPr>
      <t xml:space="preserve">General Plan (2018)- </t>
    </r>
    <r>
      <rPr>
        <rFont val="Calibri"/>
        <color rgb="FF000000"/>
        <sz val="8.0"/>
      </rPr>
      <t xml:space="preserve">
https://www.cityofbell.org/home/showpublisheddocument?id=11651
</t>
    </r>
    <r>
      <rPr>
        <rFont val="Calibri"/>
        <color rgb="FF000000"/>
        <sz val="8.0"/>
        <u/>
      </rPr>
      <t xml:space="preserve">Emergency Operations Plan (2015) - </t>
    </r>
    <r>
      <rPr>
        <rFont val="Calibri"/>
        <color rgb="FF000000"/>
        <sz val="8.0"/>
      </rPr>
      <t xml:space="preserve">
http://www.cityofbell.org/home/showdocument?id=6977
</t>
    </r>
  </si>
  <si>
    <t>General Plan - Mentions preparing a Climate Action Plan (2016). None as of Jan 2021
Part of Gateway Cities Climate Action Planning Framework https://esassoc.com/project/gateway-cities-climate-action-planning/</t>
  </si>
  <si>
    <t>Bell Gardens</t>
  </si>
  <si>
    <t>Gustavo Romo, Community Development Director 
Tel: (562) 806-7724
gromo@bellgardens.org</t>
  </si>
  <si>
    <r>
      <rPr>
        <rFont val="Calibri"/>
        <sz val="8.0"/>
        <u/>
      </rPr>
      <t xml:space="preserve">General Plan (1995) - </t>
    </r>
    <r>
      <rPr>
        <rFont val="Calibri"/>
        <sz val="8.0"/>
      </rPr>
      <t xml:space="preserve">
https://www.bellgardens.org/government/city-departments/community-development/planning 
</t>
    </r>
  </si>
  <si>
    <t>General Plan can be downloaded by clicking on "General Plan" link near the bottom of the webpage. Downloads as a zipped file.
Part of Gateway Cities Climate Action Planning Framework https://esassoc.com/project/gateway-cities-climate-action-planning/</t>
  </si>
  <si>
    <t>Calabasas</t>
  </si>
  <si>
    <t>Michael Klein, Senior Planner
Tel: (818) 224-1709
E-mail: mklein@cityofcalabasas.com</t>
  </si>
  <si>
    <t>2018 (Las Virgenes/Malibu COG's MJ LHMP</t>
  </si>
  <si>
    <t>Temperature Rise
Water and Drought
Wildfire
Sea Level Rise (Las Virgenes/Malibu COG)</t>
  </si>
  <si>
    <r>
      <rPr>
        <rFont val="Calibri"/>
        <sz val="8.0"/>
        <u/>
      </rPr>
      <t xml:space="preserve">General Plan (2015) - </t>
    </r>
    <r>
      <rPr>
        <rFont val="Calibri"/>
        <sz val="8.0"/>
      </rPr>
      <t xml:space="preserve">
https://www.cityofcalabasas.com/home/showpublisheddocument?id=2689
</t>
    </r>
    <r>
      <rPr>
        <rFont val="Calibri"/>
        <sz val="8.0"/>
        <u/>
      </rPr>
      <t>Las Virgenes / Malibu COG LHMP (2018) -</t>
    </r>
    <r>
      <rPr>
        <rFont val="Calibri"/>
        <sz val="8.0"/>
      </rPr>
      <t xml:space="preserve"> 
https://www.agourahillscity.org/services/emergency-services/las-virgenes-malibu-council-of-governments-multi-jurisdictional-hazardous-mitigation-plan
</t>
    </r>
    <r>
      <rPr>
        <rFont val="Calibri"/>
        <sz val="8.0"/>
        <u/>
      </rPr>
      <t>EOP (2012)-</t>
    </r>
    <r>
      <rPr>
        <rFont val="Calibri"/>
        <sz val="8.0"/>
      </rPr>
      <t xml:space="preserve">
https://www.cityofcalabasas.com/home/showpublisheddocument?id=16331</t>
    </r>
  </si>
  <si>
    <t xml:space="preserve">Cerritos </t>
  </si>
  <si>
    <t>Robert Lopez, Director of Community Development
rlopez@ci.cerritos.ca.us
Tel: (562) 916-1201</t>
  </si>
  <si>
    <t>2016 (City of Cerritos)</t>
  </si>
  <si>
    <t>Urban Fire,
Flood, and 
Drought (City of Cerritos)</t>
  </si>
  <si>
    <r>
      <rPr>
        <rFont val="Calibri"/>
        <sz val="8.0"/>
        <u/>
      </rPr>
      <t>General Plan (2004)-</t>
    </r>
    <r>
      <rPr>
        <rFont val="Calibri"/>
        <sz val="8.0"/>
      </rPr>
      <t xml:space="preserve">
http://www.cerritos.us/GOVERNMENT/_pdfs/general_plan_000_complete.pdf 
</t>
    </r>
    <r>
      <rPr>
        <rFont val="Calibri"/>
        <sz val="8.0"/>
        <u/>
      </rPr>
      <t xml:space="preserve">Cerritos LHMP (2016) - </t>
    </r>
    <r>
      <rPr>
        <rFont val="Calibri"/>
        <sz val="8.0"/>
      </rPr>
      <t xml:space="preserve">
http://www.cerritos.us/_pdfs/hazard_mitigation_plan_draft.pdf
</t>
    </r>
  </si>
  <si>
    <t>Part of Gateway Cities Climate Action Planning Framework https://esassoc.com/project/gateway-cities-climate-action-planning/</t>
  </si>
  <si>
    <t>Commerce</t>
  </si>
  <si>
    <t>Jose Jimenez, Economic Development &amp; Planning Director
Tel: (323) 722-4805
jjimenez@ci.commerce.ca.us</t>
  </si>
  <si>
    <r>
      <rPr>
        <rFont val="Calibri"/>
        <sz val="8.0"/>
        <u/>
      </rPr>
      <t>General Plan (2008) -</t>
    </r>
    <r>
      <rPr>
        <rFont val="Calibri"/>
        <sz val="8.0"/>
      </rPr>
      <t xml:space="preserve">
https://www.ci.commerce.ca.us/Home/ShowDocument?id=76</t>
    </r>
  </si>
  <si>
    <t>General Plan being updated. Scheduled to have a draft in Fall 2020 and EIR/Final GP in Spring/Summer 2021. Draft not complete as of Jan 2021 https://www.reimaginecommerce.com/
Part of Gateway Cities Climate Action Planning Framework https://esassoc.com/project/gateway-cities-climate-action-planning/</t>
  </si>
  <si>
    <t xml:space="preserve">Compton </t>
  </si>
  <si>
    <t>Robert Delgadillo, Senior Planner
Tel: (310) 605-5532
rdegadillo@comptoncity.org</t>
  </si>
  <si>
    <r>
      <rPr>
        <rFont val="Calibri"/>
        <sz val="8.0"/>
        <u/>
      </rPr>
      <t xml:space="preserve">General Plan (2011) </t>
    </r>
    <r>
      <rPr>
        <rFont val="Calibri"/>
        <sz val="8.0"/>
      </rPr>
      <t xml:space="preserve">- http://www.comptoncity.org/civicax/filebank/blobdload.aspx?BlobID=24243 </t>
    </r>
  </si>
  <si>
    <t>Recieved grant from SoCalGas to update LHMP and GP Safety Element https://www.prnewswire.com/news-releases/socalgas-supports-climate-adaptation-and-resiliency-planning-with-150-000-in-grants-to-local-governments-301205540.html
Part of Gateway Cities Climate Action Planning Framework https://esassoc.com/project/gateway-cities-climate-action-planning/</t>
  </si>
  <si>
    <t>Covina</t>
  </si>
  <si>
    <t>Brian K. Lee, Director of Community Development       
Tel: (626) 384-5450
blee@covinaca.gov</t>
  </si>
  <si>
    <t>2019 (City of Covina)</t>
  </si>
  <si>
    <r>
      <rPr>
        <rFont val="Calibri"/>
        <sz val="8.0"/>
        <u/>
      </rPr>
      <t xml:space="preserve">General Plan (2000)- </t>
    </r>
    <r>
      <rPr>
        <rFont val="Calibri"/>
        <sz val="8.0"/>
      </rPr>
      <t xml:space="preserve">
https://covinaca.gov/pc/page/general-plan 
</t>
    </r>
    <r>
      <rPr>
        <rFont val="Calibri"/>
        <sz val="8.0"/>
        <u/>
      </rPr>
      <t xml:space="preserve">Energy Action Plan (2012) -   </t>
    </r>
    <r>
      <rPr>
        <rFont val="Calibri"/>
        <sz val="8.0"/>
      </rPr>
      <t xml:space="preserve">      
https://covinaca.gov/sites/default/files/fileattachments/public_works/page/584/covina-eap-december-2012_final.pdf
</t>
    </r>
    <r>
      <rPr>
        <rFont val="Calibri"/>
        <sz val="8.0"/>
        <u/>
      </rPr>
      <t xml:space="preserve">Covina LHMP (2019) - 
</t>
    </r>
    <r>
      <rPr>
        <rFont val="Calibri"/>
        <sz val="8.0"/>
      </rPr>
      <t>https://covinaca.gov/sites/default/files/fileattachments/administration/page/7821/hazmit_2019.pdf</t>
    </r>
  </si>
  <si>
    <t>"EAP serves as the equivalent of an electricity efficiency chapter of a climate action plan. It is designed to integrate into a comprehensive climate action plan when Covina’s resources support the preparation of a climate action plan to address the reduction of greenhouse gas (GHG) emissions from electricity, natural gas, waste, transportation, and other sectors."
In 2011 there was a City Council Resolution to adopt an updated EOP but is not located anywhere on city website https://covinaca.gov/sites/default/files/fileattachments/city_council/meeting/711/20110215_cc_agenda_pkt.pdf</t>
  </si>
  <si>
    <t>Cudahy</t>
  </si>
  <si>
    <t>Salvador Lopez, Contracted Planning Manager
slopez@cityofcudahyca.gov
Tel: (323) 773-5143 x 242</t>
  </si>
  <si>
    <t>2015 (City of Cudahy)</t>
  </si>
  <si>
    <t>Flood, Severe Weather and Urban Fire Hazards</t>
  </si>
  <si>
    <r>
      <rPr>
        <rFont val="Calibri"/>
        <sz val="8.0"/>
        <u/>
      </rPr>
      <t>General Plan (2017) -</t>
    </r>
    <r>
      <rPr>
        <rFont val="Calibri"/>
        <sz val="8.0"/>
      </rPr>
      <t xml:space="preserve"> 
https://www.cityofcudahy.com/DocumentCenter/View/216/Cudahy-General-Plan-2040-PDF 
</t>
    </r>
    <r>
      <rPr>
        <rFont val="Calibri"/>
        <sz val="8.0"/>
        <u/>
      </rPr>
      <t>Cudahy LHMP (2015) -</t>
    </r>
    <r>
      <rPr>
        <rFont val="Calibri"/>
        <sz val="8.0"/>
      </rPr>
      <t xml:space="preserve"> 
https://www.cityofcudahy.com/DocumentCenter/View/326/2015-Natural-Hazards-Mitigation-Plan-PDF?bidId= </t>
    </r>
  </si>
  <si>
    <t>Stakeholders for LHMP - Earth Consultants International 
Part of Gateway Cities Climate Action Planning Framework https://esassoc.com/project/gateway-cities-climate-action-planning/</t>
  </si>
  <si>
    <t>Culver City</t>
  </si>
  <si>
    <t>Michael Allen, Current Planning Manager
Tel: (310) 253-5710
michael.allen@culvercity.org</t>
  </si>
  <si>
    <t xml:space="preserve">2016 (City of Culver City LHMP) </t>
  </si>
  <si>
    <t>Drought, Flood, Severe Weather, Wildfire</t>
  </si>
  <si>
    <r>
      <rPr>
        <rFont val="Calibri"/>
        <sz val="8.0"/>
        <u/>
      </rPr>
      <t xml:space="preserve">General Plan (in procress of updating) </t>
    </r>
    <r>
      <rPr>
        <rFont val="Calibri"/>
        <sz val="8.0"/>
      </rPr>
      <t>- 
https://www.pictureculvercity.com/ 
C</t>
    </r>
    <r>
      <rPr>
        <rFont val="Calibri"/>
        <sz val="8.0"/>
        <u/>
      </rPr>
      <t>ulver City and Culver City Unified School District MJHMP (2017)</t>
    </r>
    <r>
      <rPr>
        <rFont val="Calibri"/>
        <sz val="8.0"/>
      </rPr>
      <t xml:space="preserve"> - https://www.culvercity.org/files/assets/public/documents/community-development/multijurisdictionalhazardm.pdf
</t>
    </r>
  </si>
  <si>
    <t>Downey</t>
  </si>
  <si>
    <t>David Blumenthal  Planning Department
Planning Department
Tel: (562) 904-7154
dblumenthal@downeyca.org</t>
  </si>
  <si>
    <t>2017 (City of Downey LHMP)</t>
  </si>
  <si>
    <r>
      <rPr>
        <rFont val="Calibri"/>
        <sz val="8.0"/>
        <u/>
      </rPr>
      <t>General Plan (2005</t>
    </r>
    <r>
      <rPr>
        <rFont val="Calibri"/>
        <sz val="8.0"/>
      </rPr>
      <t>) - https://www.downeyca.org/our-city/departments/community-development/planning/general-plan-map</t>
    </r>
  </si>
  <si>
    <t>Part of Gateway Cities Climate Action Planning Framework https://esassoc.com/project/gateway-cities-climate-action-planning/
Per FEMA Data on LHMP status, Downey does have an LHMP approved in 2017. However, no reference to the plan's approval or the plan document can be found on the City's website or elsewhere online</t>
  </si>
  <si>
    <t>Duarte</t>
  </si>
  <si>
    <t>Craig Hensley
Community Development Office
Tel: (626) 357-7931 x 230
chensley@accessduarte.com</t>
  </si>
  <si>
    <t>2019 (City of Duarte LHMP)</t>
  </si>
  <si>
    <r>
      <rPr>
        <rFont val="Calibri"/>
        <sz val="8.0"/>
        <u/>
      </rPr>
      <t xml:space="preserve">General Plan (2007)- </t>
    </r>
    <r>
      <rPr>
        <rFont val="Calibri"/>
        <sz val="8.0"/>
      </rPr>
      <t xml:space="preserve">
http://www.accessduarte.com/dept/cd/planning/general_plan.htm 
</t>
    </r>
    <r>
      <rPr>
        <rFont val="Calibri"/>
        <sz val="8.0"/>
        <u/>
      </rPr>
      <t xml:space="preserve">Duarte LHMP (2019) - 
</t>
    </r>
    <r>
      <rPr>
        <rFont val="Calibri"/>
        <sz val="8.0"/>
      </rPr>
      <t xml:space="preserve">https://www.accessduarte.com/civicax/inc/blobfetch.aspx?BlobID=26676
</t>
    </r>
  </si>
  <si>
    <r>
      <rPr>
        <rFont val="Calibri"/>
        <sz val="8.0"/>
        <u/>
      </rPr>
      <t>Environmental Impact Report</t>
    </r>
    <r>
      <rPr>
        <rFont val="Calibri"/>
        <sz val="8.0"/>
      </rPr>
      <t xml:space="preserve">
https://www.duartetowncenter.com/files/managed/Document/116/Section%204%20-%20Impact%20Analysis.pdf </t>
    </r>
  </si>
  <si>
    <t>El Monte</t>
  </si>
  <si>
    <t>Nancy Lee, Senior Planner 
Tel: (626) 258-8626
nlee@elmonteca.gov</t>
  </si>
  <si>
    <t>2017 (City of El Monte LHMP)</t>
  </si>
  <si>
    <r>
      <rPr>
        <rFont val="Calibri"/>
        <sz val="8.0"/>
        <u/>
      </rPr>
      <t xml:space="preserve">General Plan (2011)- </t>
    </r>
    <r>
      <rPr>
        <rFont val="Calibri"/>
        <sz val="8.0"/>
      </rPr>
      <t xml:space="preserve">
https://www.ci.el-monte.ca.us/DocumentCenter/View/1479/2011-General-Plan-with-updated-Housing-Element?bidId= 
</t>
    </r>
    <r>
      <rPr>
        <rFont val="Calibri"/>
        <sz val="8.0"/>
        <u/>
      </rPr>
      <t>El Monte LHMP (2017</t>
    </r>
    <r>
      <rPr>
        <rFont val="Calibri"/>
        <sz val="8.0"/>
      </rPr>
      <t>) - https://www.ci.el-monte.ca.us/DocumentCenter/View/4205/Local-Hazards-Mitigation-Plan_2017?bidId=</t>
    </r>
  </si>
  <si>
    <t>Glendora</t>
  </si>
  <si>
    <t>Jeff Kugel, Director of Planning
Tel: (626) 914-8214
jkugel@cityofglendora.org</t>
  </si>
  <si>
    <t>2016 (City of Glendora LHMP)</t>
  </si>
  <si>
    <r>
      <rPr>
        <rFont val="Calibri"/>
        <sz val="8.0"/>
        <u/>
      </rPr>
      <t xml:space="preserve">General Plan (2013)- 
</t>
    </r>
    <r>
      <rPr>
        <rFont val="Calibri"/>
        <sz val="8.0"/>
      </rPr>
      <t>https://www.cityofglendora.org/departments-services/planning/applications-documents/general-plan-specific-plans/glendora-general-plan</t>
    </r>
  </si>
  <si>
    <t>Per FEMA data on LHMP status, Glendora does have an LHMP approved in 2016. However, no reference to the plan's approval or the plan document can be found on the City's website or elsewhere online</t>
  </si>
  <si>
    <t>Hawaiian Gardens</t>
  </si>
  <si>
    <t>Joe Colombo, Community Development Director
Tel: (562) 420-2641 x 244
jcolombo@hgcity.org</t>
  </si>
  <si>
    <r>
      <rPr>
        <rFont val="Calibri"/>
        <sz val="8.0"/>
        <u/>
      </rPr>
      <t>General Plan (2010)-</t>
    </r>
    <r>
      <rPr>
        <rFont val="Calibri"/>
        <sz val="8.0"/>
      </rPr>
      <t xml:space="preserve"> 
https://www.hgcity.org/home/showpublisheddocument?id=2128</t>
    </r>
  </si>
  <si>
    <t>Hidden Hills</t>
  </si>
  <si>
    <t>Planning Department 
Tel: (818) 888-9281
staff@hiddenhillscity.org</t>
  </si>
  <si>
    <r>
      <rPr>
        <rFont val="Calibri"/>
        <sz val="8.0"/>
        <u/>
      </rPr>
      <t xml:space="preserve">General Plan (1995) - 
</t>
    </r>
    <r>
      <rPr>
        <rFont val="Calibri"/>
        <sz val="8.0"/>
      </rPr>
      <t xml:space="preserve">https://hiddenhillscity.org/wp-content/uploads/General-Plan.pdf 
</t>
    </r>
    <r>
      <rPr>
        <rFont val="Calibri"/>
        <sz val="8.0"/>
        <u/>
      </rPr>
      <t>Las Virgenes / Malibu COG LHMP (2018) -</t>
    </r>
    <r>
      <rPr>
        <rFont val="Calibri"/>
        <sz val="8.0"/>
      </rPr>
      <t xml:space="preserve"> 
https://www.agourahillscity.org/services/emergency-services/las-virgenes-malibu-council-of-governments-multi-jurisdictional-hazardous-mitigation-plan
</t>
    </r>
    <r>
      <rPr>
        <rFont val="Calibri"/>
        <sz val="8.0"/>
        <u/>
      </rPr>
      <t xml:space="preserve">EOP (2016)-
</t>
    </r>
    <r>
      <rPr>
        <rFont val="Calibri"/>
        <sz val="8.0"/>
      </rPr>
      <t>https://hiddenhillscity.org/wp-content/uploads/hidden-hills-complete-emergency-operations-2016.pdf</t>
    </r>
  </si>
  <si>
    <t>Huntington Park</t>
  </si>
  <si>
    <t>Sergio Infanzon, Community Development Director
Tel: (323) 582-6161
sinfanzon@huntingtonpark.org</t>
  </si>
  <si>
    <t>2004 (City of Huntington Park)</t>
  </si>
  <si>
    <r>
      <rPr>
        <rFont val="Calibri"/>
        <sz val="8.0"/>
        <u/>
      </rPr>
      <t>General Plan (2010) -</t>
    </r>
    <r>
      <rPr>
        <rFont val="Calibri"/>
        <sz val="8.0"/>
      </rPr>
      <t xml:space="preserve"> 
http://media.metro.net/projects_studies/tod/images/r3_Huntington_Park.pdf
</t>
    </r>
    <r>
      <rPr>
        <rFont val="Calibri"/>
        <sz val="8.0"/>
        <u/>
      </rPr>
      <t>Natural Hazards Mitigation Plan (2004) -</t>
    </r>
    <r>
      <rPr>
        <rFont val="Calibri"/>
        <sz val="8.0"/>
      </rPr>
      <t xml:space="preserve"> 
https://www.hpca.gov/DocumentCenter/View/4366/City-of-Huntington-Park-Natural-Hazards-Mitigation-Plan?bidId= </t>
    </r>
  </si>
  <si>
    <t xml:space="preserve">
Part of Gateway Cities Climate Action Planning Framework https://esassoc.com/project/gateway-cities-climate-action-planning/</t>
  </si>
  <si>
    <t>Industry</t>
  </si>
  <si>
    <t>Dina Lomeli, Contract Associate Planner
Tel: (626) 333-2211 
dlomeli@cityofindustry.org</t>
  </si>
  <si>
    <r>
      <rPr>
        <rFont val="Calibri"/>
        <sz val="8.0"/>
        <u/>
      </rPr>
      <t xml:space="preserve">General Plan (2014) - </t>
    </r>
    <r>
      <rPr>
        <rFont val="Calibri"/>
        <sz val="8.0"/>
      </rPr>
      <t xml:space="preserve">
http://www.cityofindustry.org/home/showdocument?id=1693 </t>
    </r>
  </si>
  <si>
    <t>Irwindale</t>
  </si>
  <si>
    <t>Marilyn Simpson, Planning Department
Tel: (626) 430-2209
msimpson@irwindaleca.gov</t>
  </si>
  <si>
    <t>2012 (Irwindale LHMP)</t>
  </si>
  <si>
    <t>Flood, Multi-Hazard</t>
  </si>
  <si>
    <r>
      <rPr>
        <rFont val="Calibri"/>
        <sz val="8.0"/>
        <u/>
      </rPr>
      <t xml:space="preserve">General Plan (2008) - 
</t>
    </r>
    <r>
      <rPr>
        <rFont val="Calibri"/>
        <sz val="8.0"/>
      </rPr>
      <t xml:space="preserve">http://www.ci.irwindale.ca.us/DocumentCenter/View/38
</t>
    </r>
    <r>
      <rPr>
        <rFont val="Calibri"/>
        <sz val="8.0"/>
        <u/>
      </rPr>
      <t xml:space="preserve">Irwindale LHMP (2012) - </t>
    </r>
    <r>
      <rPr>
        <rFont val="Calibri"/>
        <sz val="8.0"/>
      </rPr>
      <t xml:space="preserve">
https://www.irwindaleca.gov/DocumentCenter/View/50/Irwindale-Hazmit-Plan-11-20-12---Website?bidId=</t>
    </r>
  </si>
  <si>
    <t>City put out an RFP for the preparation of an EOP in 2019 https://www.irwindaleca.gov/DocumentCenter/View/4521/Emergency-Operations_COOP_Irwindale-RFP-pkg?bidId=</t>
  </si>
  <si>
    <t>La Habra Heights</t>
  </si>
  <si>
    <t>Nicholle Hornsby, Community Development Department Coordinator
Tel: (562) 694-6302 X 228
njornsby@lhhcity.org</t>
  </si>
  <si>
    <t>2020 (City of La Habra Heights)</t>
  </si>
  <si>
    <r>
      <rPr>
        <rFont val="Calibri"/>
        <sz val="8.0"/>
        <u/>
      </rPr>
      <t xml:space="preserve">General Plan (2004) - </t>
    </r>
    <r>
      <rPr>
        <rFont val="Calibri"/>
        <sz val="8.0"/>
      </rPr>
      <t xml:space="preserve">
https://www.lhhcity.org/DocumentCenter/View/441/GENERAL-PLAN?bidId= 
</t>
    </r>
    <r>
      <rPr>
        <rFont val="Calibri"/>
        <sz val="8.0"/>
        <u/>
      </rPr>
      <t xml:space="preserve">La Habra Heights LHMP (2020) - </t>
    </r>
    <r>
      <rPr>
        <rFont val="Calibri"/>
        <sz val="8.0"/>
      </rPr>
      <t xml:space="preserve">
https://www.lhhcity.org/DocumentCenter/View/1277/Hazard-Mitigation-Plan-10112020?bidId=</t>
    </r>
  </si>
  <si>
    <t>2020 LHMP is an update to 2007 version. May be a draft, does not appear to have FEMA/CalOES approval
Part of Gateway Cities Climate Action Planning Framework https://esassoc.com/project/gateway-cities-climate-action-planning/</t>
  </si>
  <si>
    <t xml:space="preserve">La Mirada </t>
  </si>
  <si>
    <t>Gabriel Bautista, Community Development Director
Tel: (562) 943-0131
gbautista@cityoflamirada.org</t>
  </si>
  <si>
    <r>
      <rPr>
        <rFont val="Calibri"/>
        <sz val="8.0"/>
        <u/>
      </rPr>
      <t xml:space="preserve">General Plan (2003) - 
</t>
    </r>
    <r>
      <rPr>
        <rFont val="Calibri"/>
        <sz val="8.0"/>
      </rPr>
      <t xml:space="preserve">http://www.cityoflamirada.org/home/showdocument?id=914 </t>
    </r>
  </si>
  <si>
    <t>La Puente</t>
  </si>
  <si>
    <t>Bob Lindsey, City Manager
Tel: (626) 855-1500
blindsey@lapuente.org</t>
  </si>
  <si>
    <t>2017 (City of La Puente)</t>
  </si>
  <si>
    <r>
      <rPr>
        <rFont val="Calibri"/>
        <sz val="8.0"/>
        <u/>
      </rPr>
      <t xml:space="preserve">General Plan (2004) - </t>
    </r>
    <r>
      <rPr>
        <rFont val="Calibri"/>
        <sz val="8.0"/>
      </rPr>
      <t xml:space="preserve">
http://www.lapuente.org/home/showdocument?id=477
</t>
    </r>
    <r>
      <rPr>
        <rFont val="Calibri"/>
        <sz val="8.0"/>
        <u/>
      </rPr>
      <t xml:space="preserve">La Puente LHMP (2017) - </t>
    </r>
    <r>
      <rPr>
        <rFont val="Calibri"/>
        <sz val="8.0"/>
      </rPr>
      <t xml:space="preserve">
http://www.lapuente.org/home/showdocument?id=1034 
</t>
    </r>
    <r>
      <rPr>
        <rFont val="Calibri"/>
        <sz val="8.0"/>
        <u/>
      </rPr>
      <t xml:space="preserve">Emergency Operations Plan (2017) - 
</t>
    </r>
    <r>
      <rPr>
        <rFont val="Calibri"/>
        <sz val="8.0"/>
      </rPr>
      <t>http://www.lapuente.org/home/showdocument?id=1032</t>
    </r>
  </si>
  <si>
    <t>La Verne</t>
  </si>
  <si>
    <t>Eric Scherer, Planning Director 
Tel: (909) 596-8706
eric@cityoflaverne.org</t>
  </si>
  <si>
    <t>2012
(City of La Verne LHMP)</t>
  </si>
  <si>
    <r>
      <rPr>
        <rFont val="Calibri"/>
        <sz val="8.0"/>
        <u/>
      </rPr>
      <t>General Plan (1998)</t>
    </r>
    <r>
      <rPr>
        <rFont val="Calibri"/>
        <sz val="8.0"/>
      </rPr>
      <t xml:space="preserve"> - https://www.cityoflaverne.org/index.php/documents/community-development/general-and-specific-plans/224-la-verne-general-plan/file
</t>
    </r>
    <r>
      <rPr>
        <rFont val="Calibri"/>
        <sz val="8.0"/>
        <u/>
      </rPr>
      <t xml:space="preserve">La Verne LHMP (2012) </t>
    </r>
    <r>
      <rPr>
        <rFont val="Calibri"/>
        <sz val="8.0"/>
      </rPr>
      <t>- https://www.cityoflaverne.org/index.php/documents/community-development-planning/general-and-specific-plans/221-natural-hazard-mitigation-plan/file</t>
    </r>
  </si>
  <si>
    <t>General Plan update process started in 2017, no draft as of Jan 2021 https://laverne.generalplan.org/</t>
  </si>
  <si>
    <t>Lakewood</t>
  </si>
  <si>
    <t>David Bugher, Assistant City Manager, Community &amp; Economic Development Director
Tel: (253) 983-7739
DBugher@cityoflakewood.us</t>
  </si>
  <si>
    <t>2018 (City of Lakewood)</t>
  </si>
  <si>
    <t>Drought and Flood</t>
  </si>
  <si>
    <r>
      <rPr>
        <rFont val="Calibri"/>
        <sz val="8.0"/>
        <u/>
      </rPr>
      <t xml:space="preserve">General Plan (Adopted 2000, revised 2020) - </t>
    </r>
    <r>
      <rPr>
        <rFont val="Calibri"/>
        <sz val="8.0"/>
      </rPr>
      <t xml:space="preserve">
https://cityoflakewood.us/wp-content/uploads/2020/09/0920-LAKEWOOD-COMPREHENSIVE-PLAN.pdf
</t>
    </r>
    <r>
      <rPr>
        <rFont val="Calibri"/>
        <sz val="8.0"/>
        <u/>
      </rPr>
      <t>Lakewood LHMP (2018) -</t>
    </r>
    <r>
      <rPr>
        <rFont val="Calibri"/>
        <sz val="8.0"/>
      </rPr>
      <t xml:space="preserve"> 
https://www.lakewoodcity.org/civicax/filebank/blobdload.aspx?BlobID=22847
</t>
    </r>
    <r>
      <rPr>
        <rFont val="Calibri"/>
        <sz val="8.0"/>
        <u/>
      </rPr>
      <t>Emergency Operations Plan (2017) -</t>
    </r>
    <r>
      <rPr>
        <rFont val="Calibri"/>
        <sz val="8.0"/>
      </rPr>
      <t xml:space="preserve"> 
http://admin.lakewoodcity.org/civicax/filebank/blobdload.aspx?BlobID=25992</t>
    </r>
  </si>
  <si>
    <t xml:space="preserve">Lomita </t>
  </si>
  <si>
    <t>Sheri Repp Loadsman, Interim Community and Economic Development Director 
Tel: (310) 325-7110 x 122
s.repp@lomitacity.com</t>
  </si>
  <si>
    <t>City of Lomita
South Bay Cities COG
Studioneleven
Fehr&amp;Peers
Funded by: Strategic Growth Council, LA Metro, SoCal Edison, SoCal Gas</t>
  </si>
  <si>
    <t xml:space="preserve">2018 ( City of Lomita) </t>
  </si>
  <si>
    <r>
      <rPr>
        <rFont val="Calibri"/>
        <sz val="8.0"/>
        <u/>
      </rPr>
      <t xml:space="preserve">CAP (2018) - </t>
    </r>
    <r>
      <rPr>
        <rFont val="Calibri"/>
        <sz val="8.0"/>
      </rPr>
      <t xml:space="preserve">
https://www.southbaycities.org/sites/default/files/LOMITA%20CAP.pdf
</t>
    </r>
    <r>
      <rPr>
        <rFont val="Calibri"/>
        <sz val="8.0"/>
        <u/>
      </rPr>
      <t xml:space="preserve">General Plan (2012) - </t>
    </r>
    <r>
      <rPr>
        <rFont val="Calibri"/>
        <sz val="8.0"/>
      </rPr>
      <t xml:space="preserve">
http://www.lomita.com/cityhall/government/pzbs/Annual_Progress_Report_2012.pdf
</t>
    </r>
    <r>
      <rPr>
        <rFont val="Calibri"/>
        <sz val="8.0"/>
        <u/>
      </rPr>
      <t>Lomita LHMP (2018)</t>
    </r>
    <r>
      <rPr>
        <rFont val="Calibri"/>
        <sz val="8.0"/>
      </rPr>
      <t xml:space="preserve"> - http://www.lomita.com/cityhall/business/bids_RFP/LHMP-Final.pdf</t>
    </r>
  </si>
  <si>
    <r>
      <rPr>
        <rFont val="Calibri"/>
        <sz val="8.0"/>
        <u/>
      </rPr>
      <t xml:space="preserve">Energy Efficiency Climate Action Plan (2015) - </t>
    </r>
    <r>
      <rPr>
        <rFont val="Calibri"/>
        <sz val="8.0"/>
      </rPr>
      <t xml:space="preserve">
</t>
    </r>
    <r>
      <rPr>
        <rFont val="Calibri"/>
        <color rgb="FF1155CC"/>
        <sz val="8.0"/>
        <u/>
      </rPr>
      <t>http://www.southbaycities.org/sites/default/files/EECAP_Lomita_Final_20151218.pdf</t>
    </r>
  </si>
  <si>
    <t>Las Virgenes/Malibu COG</t>
  </si>
  <si>
    <t xml:space="preserve">Terry Dipple, Executive Director
Las Virgenes-Malibu Council of Governments
Tel: (818) 968-9088
terry@lvmcog.org </t>
  </si>
  <si>
    <t>2018  (Las Virgenes / Malibu COG)</t>
  </si>
  <si>
    <t>Temperature Rise
Water and Drought
Wildfire
Sea Level Rise</t>
  </si>
  <si>
    <t>N/A</t>
  </si>
  <si>
    <r>
      <rPr>
        <rFont val="Calibri"/>
        <sz val="8.0"/>
        <u/>
      </rPr>
      <t xml:space="preserve">Multijurisdictional Hazard Mitigation Plan (2018) - </t>
    </r>
    <r>
      <rPr>
        <rFont val="Calibri"/>
        <sz val="8.0"/>
      </rPr>
      <t xml:space="preserve">https://www.cityofcalabasas.com/departments/public-safety/lvmcog.html </t>
    </r>
  </si>
  <si>
    <t>Comprised of:
Agoura Hills, Calabasas, Hidden Hills, Malibu, and Westlake Village</t>
  </si>
  <si>
    <t>Lynwood</t>
  </si>
  <si>
    <t>Michelle Ramirez, Community Development Director
Tel: (310) 603-0220
mramirez@lynwood.ca.us</t>
  </si>
  <si>
    <t>2020 (City of Lynwood LHMP)</t>
  </si>
  <si>
    <t>Climate Change, Drought, Extreme Heat, Flood/Flash Flood, High Winds</t>
  </si>
  <si>
    <r>
      <rPr>
        <rFont val="Calibri"/>
        <sz val="8.0"/>
        <u/>
      </rPr>
      <t xml:space="preserve">General Plan (2003) - </t>
    </r>
    <r>
      <rPr>
        <rFont val="Calibri"/>
        <sz val="8.0"/>
      </rPr>
      <t xml:space="preserve">
http://lynwood.ca.us/wp-content/uploads/2016/07/2003-08CityofLynwoodGeneralPlan.pdf
</t>
    </r>
    <r>
      <rPr>
        <rFont val="Calibri"/>
        <sz val="8.0"/>
        <u/>
      </rPr>
      <t>Lynwood LHMP (2020 Draft)</t>
    </r>
    <r>
      <rPr>
        <rFont val="Calibri"/>
        <sz val="8.0"/>
      </rPr>
      <t xml:space="preserve"> - http://lynwood.ca.us/wp-content/uploads/2021/02/2021-02-16-Lynwood-Agendas-c.pdf</t>
    </r>
  </si>
  <si>
    <t>Malibu</t>
  </si>
  <si>
    <t>Richard Mollica, Acting Planning Director
Tel: (310) 456-2489 X 346
rmollica@malibucity.org</t>
  </si>
  <si>
    <t>2018 (Uses Las Virgenes/Malibu COG's MJ LHMP)</t>
  </si>
  <si>
    <r>
      <rPr>
        <rFont val="Calibri"/>
        <sz val="8.0"/>
        <u/>
      </rPr>
      <t xml:space="preserve">General Plan (1992) - </t>
    </r>
    <r>
      <rPr>
        <rFont val="Calibri"/>
        <sz val="8.0"/>
      </rPr>
      <t xml:space="preserve">
http://qcode.us/codes/malibu-general-plan/ 
</t>
    </r>
    <r>
      <rPr>
        <rFont val="Calibri"/>
        <sz val="8.0"/>
        <u/>
      </rPr>
      <t xml:space="preserve">Emergency Management Plan (2012) - 
</t>
    </r>
    <r>
      <rPr>
        <rFont val="Calibri"/>
        <sz val="8.0"/>
      </rPr>
      <t xml:space="preserve">https://www.malibucity.org/DocumentCenter/View/68/Emergency-Operations-Plan?bidId=
</t>
    </r>
    <r>
      <rPr>
        <rFont val="Calibri"/>
        <sz val="8.0"/>
        <u/>
      </rPr>
      <t xml:space="preserve">Las Virgenes / Malibu COG LHMP (2018) - </t>
    </r>
    <r>
      <rPr>
        <rFont val="Calibri"/>
        <sz val="8.0"/>
      </rPr>
      <t xml:space="preserve">
http://www.ci.agoura-hills.ca.us/services/emergency-services/las-virgenes-malibu-council-of-governments-multi-jurisdictional-hazardous-mitigation-plan</t>
    </r>
  </si>
  <si>
    <t>Maywood</t>
  </si>
  <si>
    <t>James Troyer, Interim Director of Building and Planning
Tel: (323) 562-5721
jtroyer@cityofmaywood.org</t>
  </si>
  <si>
    <r>
      <rPr>
        <rFont val="Calibri"/>
        <sz val="8.0"/>
        <u/>
      </rPr>
      <t xml:space="preserve">General Plan (N/A) - </t>
    </r>
    <r>
      <rPr>
        <rFont val="Calibri"/>
        <sz val="8.0"/>
      </rPr>
      <t xml:space="preserve">
https://www.cityofmaywood.com/general-plan
</t>
    </r>
  </si>
  <si>
    <t xml:space="preserve">Monrovia </t>
  </si>
  <si>
    <t>Sheri Bermejo, Planning Division Manager
Tel: (626) 932-5539
sbermejo@ci.monrovia.ca.us</t>
  </si>
  <si>
    <t>2017 (City of Monrovia LHMP)</t>
  </si>
  <si>
    <r>
      <rPr>
        <rFont val="Calibri"/>
        <sz val="8.0"/>
        <u/>
      </rPr>
      <t xml:space="preserve">General Plan (2012) - </t>
    </r>
    <r>
      <rPr>
        <rFont val="Calibri"/>
        <sz val="8.0"/>
      </rPr>
      <t xml:space="preserve">
https://www.cityofmonrovia.org/your-government/community-development/planning/general-plan</t>
    </r>
  </si>
  <si>
    <t>City will work with consultant MIG to update the General Plan in 2021
Per FEMA data on LHMP status, Monrovia does have an LHMP approved in 2017. Referenced in the City's Community Wildfire Protection Plan but plan is not referenced or available on the website.</t>
  </si>
  <si>
    <t>Montebello</t>
  </si>
  <si>
    <t>Joseph Palombi, Planning &amp; Community Development Director
Tel: (323) 887-1200
jpalombi@cityofmontebello.com</t>
  </si>
  <si>
    <t>2017 (City of Montebello LHMP)</t>
  </si>
  <si>
    <r>
      <rPr>
        <rFont val="Calibri"/>
        <sz val="8.0"/>
        <u/>
      </rPr>
      <t xml:space="preserve">General Plan (1975) - </t>
    </r>
    <r>
      <rPr>
        <rFont val="Calibri"/>
        <sz val="8.0"/>
      </rPr>
      <t xml:space="preserve">
http://www.cityofmontebello.com/general-plan.html 
</t>
    </r>
    <r>
      <rPr>
        <rFont val="Calibri"/>
        <sz val="8.0"/>
        <u/>
      </rPr>
      <t>Montebello LHMP (2017) -</t>
    </r>
    <r>
      <rPr>
        <rFont val="Calibri"/>
        <sz val="8.0"/>
      </rPr>
      <t xml:space="preserve">
http://www.cityofmontebello.com/images/Planning%20%20and%20Community%20Development/Mitigation%20Plan/Hazard%20Mitigation%20Plan%20(01-19-2017).pdf
</t>
    </r>
  </si>
  <si>
    <t xml:space="preserve">Norwalk </t>
  </si>
  <si>
    <t>Beth Chow, Senior Planner
Tel: (562) 929-5953
bchow@norwalkca.gov</t>
  </si>
  <si>
    <t>2021 (City of Norwalk LHMP)</t>
  </si>
  <si>
    <r>
      <rPr>
        <rFont val="Calibri"/>
        <sz val="8.0"/>
        <u/>
      </rPr>
      <t>General Plan (1996) -</t>
    </r>
    <r>
      <rPr>
        <rFont val="Calibri"/>
        <sz val="8.0"/>
      </rPr>
      <t xml:space="preserve"> 
https://www.norwalk.org/home/showdocument?id=20041
</t>
    </r>
    <r>
      <rPr>
        <rFont val="Calibri"/>
        <sz val="8.0"/>
        <u/>
      </rPr>
      <t xml:space="preserve">Energy Action Plan (2015) - </t>
    </r>
    <r>
      <rPr>
        <rFont val="Calibri"/>
        <sz val="8.0"/>
      </rPr>
      <t xml:space="preserve">
https://www.norwalk.org/home/showdocument?id=15467
</t>
    </r>
  </si>
  <si>
    <t>Started LHMP development in 2021. No draft available yet so "does LHMP account for climate change?" is left blank  https://www.norwalk.org/city-hall/departments/public-safety/norwalk-emergency-management-office/local-hazard-mitigation-plan
Part of Gateway Cities Climate Action Planning Framework https://esassoc.com/project/gateway-cities-climate-action-planning/</t>
  </si>
  <si>
    <t xml:space="preserve">Palmdale </t>
  </si>
  <si>
    <t>Carlene Saxton, Project Manager
Tel: (661) 267-5200
csaxton@cityofpalmdale.org</t>
  </si>
  <si>
    <t>2015 (City of Palmdale)</t>
  </si>
  <si>
    <r>
      <rPr>
        <rFont val="Calibri"/>
        <sz val="8.0"/>
        <u/>
      </rPr>
      <t xml:space="preserve">General Plan (1993) - 
</t>
    </r>
    <r>
      <rPr>
        <rFont val="Calibri"/>
        <sz val="8.0"/>
      </rPr>
      <t xml:space="preserve">https://www.cityofpalmdale.org/279/General-Plan
</t>
    </r>
    <r>
      <rPr>
        <rFont val="Calibri"/>
        <sz val="8.0"/>
        <u/>
      </rPr>
      <t>Energy Action Plan (2011) -</t>
    </r>
    <r>
      <rPr>
        <rFont val="Calibri"/>
        <sz val="8.0"/>
      </rPr>
      <t xml:space="preserve"> 
https://cityofpalmdale.org/DocumentCenter/View/195/Palmdale-Energy-Action-Plan-PEAP-PDF?bidId=
</t>
    </r>
    <r>
      <rPr>
        <rFont val="Calibri"/>
        <sz val="8.0"/>
        <u/>
      </rPr>
      <t>Palmdale LHMP (2015) -</t>
    </r>
    <r>
      <rPr>
        <rFont val="Calibri"/>
        <sz val="8.0"/>
      </rPr>
      <t xml:space="preserve"> 
http://palmdale.granicus.com/MetaViewer.php?view_id=2&amp;clip_id=1554&amp;meta_id=112047
</t>
    </r>
    <r>
      <rPr>
        <rFont val="Calibri"/>
        <sz val="8.0"/>
        <u/>
      </rPr>
      <t xml:space="preserve">EOP (2012)-
</t>
    </r>
    <r>
      <rPr>
        <rFont val="Calibri"/>
        <sz val="8.0"/>
      </rPr>
      <t xml:space="preserve">https://cityofpalmdale.org/DocumentCenter/View/4938/City-of-Palmdale-Emergency-Operations-Plan-Executive-Summary-PDF
</t>
    </r>
  </si>
  <si>
    <t>General Plan update in progress, Draft General Plan scheduled to be completed in Fall 2021 and adopted by Fall 2022 https://www.palmdale2045.org/
Recieved grant from SoCalGas to update LHMP to include climate risks https://www.prnewswire.com/news-releases/socalgas-supports-climate-adaptation-and-resiliency-planning-with-150-000-in-grants-to-local-governments-301205540.html</t>
  </si>
  <si>
    <t xml:space="preserve">Pico Rivera </t>
  </si>
  <si>
    <t>Community &amp; Economic Development 
Tel: (562) 801-4332 
mgarcia@pico-rivera.org</t>
  </si>
  <si>
    <r>
      <rPr>
        <rFont val="Calibri"/>
        <sz val="8.0"/>
        <u/>
      </rPr>
      <t xml:space="preserve">General Plan (2014)  - </t>
    </r>
    <r>
      <rPr>
        <rFont val="Calibri"/>
        <sz val="8.0"/>
      </rPr>
      <t xml:space="preserve">
http://www.pico-rivera.org/depts/ced/planning/plan.asp
</t>
    </r>
    <r>
      <rPr>
        <rFont val="Calibri"/>
        <sz val="8.0"/>
        <u/>
      </rPr>
      <t xml:space="preserve">Emergency Operations Plan (N/A) - 
</t>
    </r>
    <r>
      <rPr>
        <rFont val="Calibri"/>
        <sz val="8.0"/>
      </rPr>
      <t>http://www.pico-rivera.org/depts/ced/emergency/documents.asp</t>
    </r>
  </si>
  <si>
    <t xml:space="preserve">Started developing LHMP in 2018 but no drafts available. Last activity was Late 2018 https://www.pico-rivera.org/depts/ced/emergency/hazard_mitigation_plan_(hmp).asp
Part of Gateway Cities Climate Action Planning Framework https://esassoc.com/project/gateway-cities-climate-action-planning/
</t>
  </si>
  <si>
    <t xml:space="preserve">Pomona </t>
  </si>
  <si>
    <t>Vinny Tam, Senior Planner 
Tel: (909) 620-2284
Vinny_Tam@ci.pomona.ca.us</t>
  </si>
  <si>
    <r>
      <rPr>
        <rFont val="Calibri"/>
        <sz val="8.0"/>
        <u/>
      </rPr>
      <t xml:space="preserve">General Plan (2014) - </t>
    </r>
    <r>
      <rPr>
        <rFont val="Calibri"/>
        <sz val="8.0"/>
      </rPr>
      <t xml:space="preserve">
https://www.ci.pomona.ca.us/mm/comdev/plan/pdf/General_Plan.pdf 
</t>
    </r>
    <r>
      <rPr>
        <rFont val="Calibri"/>
        <sz val="8.0"/>
        <u/>
      </rPr>
      <t xml:space="preserve">Energy Action Plan (2012) - 
</t>
    </r>
    <r>
      <rPr>
        <rFont val="Calibri"/>
        <sz val="8.0"/>
      </rPr>
      <t xml:space="preserve">https://www.ci.pomona.ca.us/mm/pubwrks/Environ/pdf/B_Pomona-EAP-11-2012.pdf
</t>
    </r>
    <r>
      <rPr>
        <rFont val="Calibri"/>
        <sz val="8.0"/>
        <u/>
      </rPr>
      <t xml:space="preserve">Emergency Operations Plan (2011) - </t>
    </r>
    <r>
      <rPr>
        <rFont val="Calibri"/>
        <sz val="8.0"/>
      </rPr>
      <t xml:space="preserve">
http://www.ci.pomona.ca.us/mm/newres/pdf/PomonaDraftEmergencyOperationsPlan.pdf</t>
    </r>
  </si>
  <si>
    <t>Rancho Palos Verdes</t>
  </si>
  <si>
    <t>Octavio Silva, Deputy Director of Community Development/Planning Manager
Tel: (310) 544-5234
octavios@rpvca.gov</t>
  </si>
  <si>
    <t>City of Rancho Palos Verdes
South Bay Cities COG
Studioneleven
Fehr&amp;Peers
Funded by: Strategic Growth Council, LE Metro, SoCal Edison, SoCal Gas</t>
  </si>
  <si>
    <t>2020
(Multi-Jurisdictional HMP with Rolling Hills Estates)</t>
  </si>
  <si>
    <t>Wildfire, Tsunami, and Flood</t>
  </si>
  <si>
    <t>Yes (reference to Emissions Reduction Plan and Joint Hazards Mitigation Plan)</t>
  </si>
  <si>
    <r>
      <rPr>
        <rFont val="Calibri"/>
        <sz val="8.0"/>
        <u/>
      </rPr>
      <t>Emissions Reduction Action Plan (2017)-</t>
    </r>
    <r>
      <rPr>
        <rFont val="Calibri"/>
        <sz val="8.0"/>
      </rPr>
      <t xml:space="preserve">
https://www.southbaycities.org/sites/default/files/RPV%20CAP%20aka%20ERAP.pdf
</t>
    </r>
    <r>
      <rPr>
        <rFont val="Calibri"/>
        <sz val="8.0"/>
        <u/>
      </rPr>
      <t>General Plan (2018) -</t>
    </r>
    <r>
      <rPr>
        <rFont val="Calibri"/>
        <sz val="8.0"/>
      </rPr>
      <t xml:space="preserve"> 
https://www.rpvca.gov/DocumentCenter/View/12625/2018-General-Plan
</t>
    </r>
    <r>
      <rPr>
        <rFont val="Calibri"/>
        <sz val="8.0"/>
        <u/>
      </rPr>
      <t>Multi-Jurisdictional Hazard Mitigation Plan (2020)</t>
    </r>
    <r>
      <rPr>
        <rFont val="Calibri"/>
        <sz val="8.0"/>
      </rPr>
      <t xml:space="preserve"> - https://www.ci.rolling-hills-estates.ca.us/home/showpublisheddocument?id=19230  
</t>
    </r>
    <r>
      <rPr>
        <rFont val="Calibri"/>
        <sz val="8.0"/>
        <u/>
      </rPr>
      <t>Emergency Operations Plan (2018) -</t>
    </r>
    <r>
      <rPr>
        <rFont val="Calibri"/>
        <sz val="8.0"/>
      </rPr>
      <t xml:space="preserve"> 
http://www.rpvca.gov/DocumentCenter/View/12886/EOP-FINAL-September-2018-Full-Edition-PDF</t>
    </r>
  </si>
  <si>
    <t>MJMP is with only one other jurisdiction, Rolling Hills Estates. The two jurisdictions have a distinct set of climate strategies even though they are part of a single MJHMP 
GP Safety Element 
Rancho Palos Verdes Go Green RPV Network - http://www.rpvca.gov/1247/Go-Green-RPV</t>
  </si>
  <si>
    <t>Rosemead</t>
  </si>
  <si>
    <t>Lily Valenzuela, Planning &amp; Economic Development Manager
Tel: (626) 569-2142
ltrinh@cityofrosemead.org</t>
  </si>
  <si>
    <t>2017
(City of Rosemead LHMP)</t>
  </si>
  <si>
    <r>
      <rPr>
        <rFont val="Calibri"/>
        <sz val="8.0"/>
        <u/>
      </rPr>
      <t xml:space="preserve">General Plan (2010) - </t>
    </r>
    <r>
      <rPr>
        <rFont val="Calibri"/>
        <sz val="8.0"/>
      </rPr>
      <t xml:space="preserve">
http://www.cityofrosemead.org/UserFiles/Servers/Server_10034989/File/Gov/City%20Departments/Community%20Development/Planning/Rosemead.pdf
</t>
    </r>
    <r>
      <rPr>
        <rFont val="Calibri"/>
        <sz val="8.0"/>
        <u/>
      </rPr>
      <t xml:space="preserve">Rosemead LHMP (2017) - </t>
    </r>
    <r>
      <rPr>
        <rFont val="Calibri"/>
        <sz val="8.0"/>
      </rPr>
      <t xml:space="preserve">
http://www.cityofrosemead.org/UserFiles/Servers/Server_10034989/File/Gov/City%20Departments/Public%20Safety/Emergency%20Preparedness/Local%20Hazard%20Mitigation/Rosemead%20Hazmit%2012.18.17.pdf</t>
    </r>
  </si>
  <si>
    <t xml:space="preserve">San Dimas </t>
  </si>
  <si>
    <t>Fabiola Wong, Planning Manager 
Tel: (909) 394-6250
fwong@ci.sandimasca.gov</t>
  </si>
  <si>
    <r>
      <rPr>
        <rFont val="Calibri"/>
        <sz val="8.0"/>
        <u/>
      </rPr>
      <t xml:space="preserve">General Plan (N/A) - </t>
    </r>
    <r>
      <rPr>
        <rFont val="Calibri"/>
        <sz val="8.0"/>
      </rPr>
      <t xml:space="preserve">
https://www.cityofsandimas.com/general-plan-sections/</t>
    </r>
  </si>
  <si>
    <t>Housing element being updated https://sandimasca.gov/general-plan-update/</t>
  </si>
  <si>
    <t xml:space="preserve">San Fernando </t>
  </si>
  <si>
    <t>Gerardo Marquez, Associate Planner 
Tel: (818) 837-1540
GMarquez@sfcity.org</t>
  </si>
  <si>
    <t>2020 (City of San Fernando MHMP)</t>
  </si>
  <si>
    <r>
      <rPr>
        <rFont val="Calibri"/>
        <sz val="8.0"/>
        <u/>
      </rPr>
      <t xml:space="preserve">General Plan (1987) - </t>
    </r>
    <r>
      <rPr>
        <rFont val="Calibri"/>
        <sz val="8.0"/>
      </rPr>
      <t xml:space="preserve">
https://ci.san-fernando.ca.us/wp-content/uploads/2020/01/General-Plan-Up-To-Date.pdf
</t>
    </r>
    <r>
      <rPr>
        <rFont val="Calibri"/>
        <sz val="8.0"/>
        <u/>
      </rPr>
      <t>San Fernando MHMP (Draft 2020)</t>
    </r>
    <r>
      <rPr>
        <rFont val="Calibri"/>
        <sz val="8.0"/>
      </rPr>
      <t xml:space="preserve"> - https://ci.san-fernando.ca.us/wp-content/uploads/2020/10/San-Fernando-MHMP-10.9.2020.pdf
</t>
    </r>
  </si>
  <si>
    <t>San Fernando Valley COG</t>
  </si>
  <si>
    <t xml:space="preserve">John Bwarie, Executive Director
Tel: (818) 570-3408
john@sfucog.org </t>
  </si>
  <si>
    <t xml:space="preserve">San Gabriel </t>
  </si>
  <si>
    <t>Matt Chang, Senior Planner
Tel: (626) 308-2806 X 4625
mchang@sgch.org</t>
  </si>
  <si>
    <r>
      <rPr>
        <rFont val="Calibri"/>
        <sz val="8.0"/>
        <u/>
      </rPr>
      <t xml:space="preserve">General Plan (2004) - </t>
    </r>
    <r>
      <rPr>
        <rFont val="Calibri"/>
        <sz val="8.0"/>
      </rPr>
      <t xml:space="preserve">
https://www.sangabrielcity.com/DocumentCenter/View/733/GENERAL-PLAN-FOR-WEB?bidId
</t>
    </r>
    <r>
      <rPr>
        <rFont val="Calibri"/>
        <sz val="8.0"/>
        <u/>
      </rPr>
      <t xml:space="preserve">Energy Action Plan (2012) - </t>
    </r>
    <r>
      <rPr>
        <rFont val="Calibri"/>
        <sz val="8.0"/>
      </rPr>
      <t xml:space="preserve">
http://www.sangabrielcity.com/DocumentCenter/View/2621/Appendix-C_San-Gabriel-City-Energy-Action-Plan-11-20-12</t>
    </r>
  </si>
  <si>
    <t>San Gabriel Valley COG</t>
  </si>
  <si>
    <t>Marisa Creter, Executive Director 
(626) 457-1800
mcreter@sgvcog.org</t>
  </si>
  <si>
    <t xml:space="preserve">San Marino </t>
  </si>
  <si>
    <t>Aldo Cervantes, Community Development Director
Tel: (626) 300-0710
acervantes@cityofsanmarino.org</t>
  </si>
  <si>
    <t>2019 (City of San Marino LHMP)</t>
  </si>
  <si>
    <r>
      <rPr>
        <rFont val="Calibri"/>
        <sz val="8.0"/>
        <u/>
      </rPr>
      <t xml:space="preserve">General Plan (2003)  - </t>
    </r>
    <r>
      <rPr>
        <rFont val="Calibri"/>
        <sz val="8.0"/>
      </rPr>
      <t xml:space="preserve">
https://www.cityofsanmarino.org/Final%20General%20Plan.pdf
</t>
    </r>
    <r>
      <rPr>
        <rFont val="Calibri"/>
        <sz val="8.0"/>
        <u/>
      </rPr>
      <t xml:space="preserve">San Marino LHMP (2019) - </t>
    </r>
    <r>
      <rPr>
        <rFont val="Calibri"/>
        <sz val="8.0"/>
      </rPr>
      <t xml:space="preserve">
https://www.cityofsanmarino.org/Fire/emergency%20preparedness/Local%20Hazard%20Mitigation%20Plan.pdf
</t>
    </r>
    <r>
      <rPr>
        <rFont val="Calibri"/>
        <sz val="8.0"/>
        <u/>
      </rPr>
      <t>Emergency Operations Plan (2018) -</t>
    </r>
    <r>
      <rPr>
        <rFont val="Calibri"/>
        <sz val="8.0"/>
      </rPr>
      <t xml:space="preserve"> 
https://www.cityofsanmarino.org/Fire/emergency%20preparedness/2017-10-11%20Emergency%20Operations%20Plan.pdf
</t>
    </r>
  </si>
  <si>
    <t xml:space="preserve">Santa Fe Springs </t>
  </si>
  <si>
    <t xml:space="preserve">Wayne Morrell, Director of Planning 
Tel: (562) 868-0511 x 7550
WayneMorrell@santafesprings.org
</t>
  </si>
  <si>
    <t>2018 (City of Santa Fe Springs LHMP)</t>
  </si>
  <si>
    <r>
      <rPr>
        <rFont val="Calibri"/>
        <sz val="8.0"/>
        <u/>
      </rPr>
      <t>General Plan (1994) -</t>
    </r>
    <r>
      <rPr>
        <rFont val="Calibri"/>
        <sz val="8.0"/>
      </rPr>
      <t xml:space="preserve"> 
https://www.santafesprings.org/civicax/filebank/blobdload.aspx?BlobID=4313</t>
    </r>
  </si>
  <si>
    <t>Part of Gateway Cities Climate Action Planning Framework https://esassoc.com/project/gateway-cities-climate-action-planning/
Per FEMA data on LHMP status, Santa Fe Springs does have an LHMP approved in 2018. However, no reference to the plan or the plan document can be found on the website or elsewhere online</t>
  </si>
  <si>
    <t xml:space="preserve">Sierra Madre </t>
  </si>
  <si>
    <t>Vincent Gonzales, Planning &amp; Community Preservation Director 
Tel: (626) 355-7138
vgonzales@cityofsierramadre.com</t>
  </si>
  <si>
    <t>2020
(City of Sierra Madre LHMP)</t>
  </si>
  <si>
    <r>
      <rPr>
        <rFont val="Calibri"/>
        <sz val="8.0"/>
        <u/>
      </rPr>
      <t xml:space="preserve">General Plan (2015) - </t>
    </r>
    <r>
      <rPr>
        <rFont val="Calibri"/>
        <sz val="8.0"/>
      </rPr>
      <t xml:space="preserve">
http://www.cityofsierramadre.com/UserFiles/Servers/Server_212309/File/City%20Hall/Strategic%20Planning/General_Plan_2015.pdf
</t>
    </r>
    <r>
      <rPr>
        <rFont val="Calibri"/>
        <sz val="8.0"/>
        <u/>
      </rPr>
      <t>Sierra Madre LHMP</t>
    </r>
    <r>
      <rPr>
        <rFont val="Calibri"/>
        <sz val="8.0"/>
      </rPr>
      <t xml:space="preserve"> (Draft 2020) - https://www.cityofsierramadre.com/UserFiles/Servers/Server_212309/File/Departments/Fire%20Department/LHMP/LHMP%20Sierra%20Madre%20Hazmit%2012.10.2020%20-%20FINAL.pdf </t>
    </r>
  </si>
  <si>
    <t>Signal Hill</t>
  </si>
  <si>
    <t>Colleen Doan, Community Development Director
Tel: (562) 989-7344
cdoan@cityofsignalhill.org</t>
  </si>
  <si>
    <t>2018 (City of Signal Hill)</t>
  </si>
  <si>
    <r>
      <rPr>
        <rFont val="Calibri"/>
        <sz val="8.0"/>
        <u/>
      </rPr>
      <t xml:space="preserve">General Plan (2013) - </t>
    </r>
    <r>
      <rPr>
        <rFont val="Calibri"/>
        <sz val="8.0"/>
      </rPr>
      <t xml:space="preserve">
https://www.cityofsignalhill.org/85/General-Plan
</t>
    </r>
    <r>
      <rPr>
        <rFont val="Calibri"/>
        <sz val="8.0"/>
        <u/>
      </rPr>
      <t xml:space="preserve">Signal Hill LHMP (2018) - </t>
    </r>
    <r>
      <rPr>
        <rFont val="Calibri"/>
        <sz val="8.0"/>
      </rPr>
      <t xml:space="preserve">
https://www.cityofsignalhill.org/DocumentCenter/View/4137/Signal-Hill-Hazard-Mitigation-Plan?bidId</t>
    </r>
  </si>
  <si>
    <t xml:space="preserve">South El Monte </t>
  </si>
  <si>
    <t xml:space="preserve">Ian McAleese, Assistant Planner
Tel: (626) 579-6540 x 3201
imcaleese@soelmonte.org  </t>
  </si>
  <si>
    <t>2020 (City of South El Monte)</t>
  </si>
  <si>
    <r>
      <rPr>
        <rFont val="Calibri"/>
        <sz val="8.0"/>
        <u/>
      </rPr>
      <t xml:space="preserve">General Plan (2000) - 
</t>
    </r>
    <r>
      <rPr>
        <rFont val="Calibri"/>
        <sz val="8.0"/>
      </rPr>
      <t xml:space="preserve">https://www.cityofsouthelmonte.org/186/General-Plan
</t>
    </r>
    <r>
      <rPr>
        <rFont val="Calibri"/>
        <sz val="8.0"/>
        <u/>
      </rPr>
      <t>South El Monte LHMP (draft 2020)</t>
    </r>
    <r>
      <rPr>
        <rFont val="Calibri"/>
        <sz val="8.0"/>
      </rPr>
      <t xml:space="preserve"> - https://www.cityofsouthelmonte.org/DocumentCenter/View/1339/10-20-2020-Planning-Commission-Regular-Meeting---Agenda-PDF?bidId= </t>
    </r>
  </si>
  <si>
    <t xml:space="preserve">South Gate </t>
  </si>
  <si>
    <t>Erika Ramirez, Senior Planner
Tel: (323) 563-9526
eramirez@sogate.org</t>
  </si>
  <si>
    <t>2017 (City of South Gate)</t>
  </si>
  <si>
    <t xml:space="preserve">Drought, Extreme Heat, Flooding, Dam Inundation, and Severe Weather </t>
  </si>
  <si>
    <r>
      <rPr>
        <rFont val="Calibri"/>
        <sz val="8.0"/>
        <u/>
      </rPr>
      <t xml:space="preserve">General Plan (2009) - </t>
    </r>
    <r>
      <rPr>
        <rFont val="Calibri"/>
        <sz val="8.0"/>
      </rPr>
      <t xml:space="preserve">
https://www.cityofsouthgate.org/192/General-Plan
</t>
    </r>
    <r>
      <rPr>
        <rFont val="Calibri"/>
        <sz val="8.0"/>
        <u/>
      </rPr>
      <t xml:space="preserve">Green City Element - General Plan - 
</t>
    </r>
    <r>
      <rPr>
        <rFont val="Calibri"/>
        <sz val="8.0"/>
      </rPr>
      <t xml:space="preserve">https://www.cityofsouthgate.org/DocumentCenter/View/149/06-South-Gate-General-Plan-Chapter-6-Green-City-PDF?bidId=
</t>
    </r>
    <r>
      <rPr>
        <rFont val="Calibri"/>
        <sz val="8.0"/>
        <u/>
      </rPr>
      <t xml:space="preserve">South Gate LHMP (2017) - 
</t>
    </r>
    <r>
      <rPr>
        <rFont val="Calibri"/>
        <sz val="8.0"/>
      </rPr>
      <t>https://www.cityofsouthgate.org/DocumentCenter/View/3660/SouthGate_Public-Review-LHMP_7-7-17?bidId</t>
    </r>
  </si>
  <si>
    <t>Temple City</t>
  </si>
  <si>
    <t>Scott Reimers, Community Development Director
Tel: (626) 656-7316
sreimers@templecity.us</t>
  </si>
  <si>
    <t>2016 (City of Temple City)</t>
  </si>
  <si>
    <r>
      <rPr>
        <rFont val="Calibri"/>
        <sz val="8.0"/>
        <u/>
      </rPr>
      <t xml:space="preserve">General Plan (2017) - 
</t>
    </r>
    <r>
      <rPr>
        <rFont val="Calibri"/>
        <sz val="8.0"/>
      </rPr>
      <t xml:space="preserve">https://ca-templecity.civicplus.com/DocumentCenter/View/11824/FINAL-GENERAL-PLAN-WITH-APPENDIX-A
</t>
    </r>
    <r>
      <rPr>
        <rFont val="Calibri"/>
        <sz val="8.0"/>
        <u/>
      </rPr>
      <t xml:space="preserve">Temple City LHMP (2016) - </t>
    </r>
    <r>
      <rPr>
        <rFont val="Calibri"/>
        <sz val="8.0"/>
      </rPr>
      <t xml:space="preserve">
https://www.ci.temple-city.ca.us/DocumentCenter/View/6489/10A-TC-Multi-Hazard-Mitigation-Plan?bidId=</t>
    </r>
  </si>
  <si>
    <t>General Plan Goal NR 1.1 Greenhouse Gas Emissions (GHG) Targets has the goal of developing a CAP</t>
  </si>
  <si>
    <t xml:space="preserve">West Covina </t>
  </si>
  <si>
    <t>Mark Persico, Community Development Director
Tel: (626) 939-8425
mperisco@westcovina.org</t>
  </si>
  <si>
    <t>2004 (City of West Covina LHMP)</t>
  </si>
  <si>
    <r>
      <rPr>
        <rFont val="Calibri"/>
        <sz val="8.0"/>
        <u/>
      </rPr>
      <t xml:space="preserve">General Plan (2016) - 
</t>
    </r>
    <r>
      <rPr>
        <rFont val="Calibri"/>
        <sz val="8.0"/>
      </rPr>
      <t xml:space="preserve">https://www.westcovina.org/home/showdocument?id=12212
</t>
    </r>
    <r>
      <rPr>
        <rFont val="Calibri"/>
        <sz val="8.0"/>
        <u/>
      </rPr>
      <t xml:space="preserve">West Covina Natural Hazard Mitigation Plan (2004) -
</t>
    </r>
    <r>
      <rPr>
        <rFont val="Calibri"/>
        <sz val="8.0"/>
      </rPr>
      <t xml:space="preserve">https://www.westcovina.org/departments/fire/disaster-preparedness/natural-hazard-mitigation-plan </t>
    </r>
  </si>
  <si>
    <t xml:space="preserve">Westlake Village </t>
  </si>
  <si>
    <t>Michael Forbes, Planning Director
Tel: (818) 706-1613
michael@wlv.org</t>
  </si>
  <si>
    <t>2018 (Las Virgenes/Malibu COG's MJ LHMP)</t>
  </si>
  <si>
    <r>
      <rPr>
        <rFont val="Calibri"/>
        <sz val="8.0"/>
        <u/>
      </rPr>
      <t xml:space="preserve">General Plan (2019) - </t>
    </r>
    <r>
      <rPr>
        <rFont val="Calibri"/>
        <sz val="8.0"/>
      </rPr>
      <t xml:space="preserve">
https://www.wlv.org/DocumentCenter/View/1836/WLV-General-Plan
</t>
    </r>
    <r>
      <rPr>
        <rFont val="Calibri"/>
        <sz val="8.0"/>
        <u/>
      </rPr>
      <t xml:space="preserve">Green City Initiatives - 
</t>
    </r>
    <r>
      <rPr>
        <rFont val="Calibri"/>
        <sz val="8.0"/>
      </rPr>
      <t xml:space="preserve">http://www.wlv.org/292/Green-City
</t>
    </r>
    <r>
      <rPr>
        <rFont val="Calibri"/>
        <sz val="8.0"/>
        <u/>
      </rPr>
      <t xml:space="preserve">Las Virgenes / Malibu COG LHMP (2018) - </t>
    </r>
    <r>
      <rPr>
        <rFont val="Calibri"/>
        <sz val="8.0"/>
      </rPr>
      <t xml:space="preserve">
</t>
    </r>
    <r>
      <rPr>
        <rFont val="Calibri"/>
        <color rgb="FF000000"/>
        <sz val="8.0"/>
      </rPr>
      <t xml:space="preserve">http://www.ci.agoura-hills.ca.us/services/emergency-services/las-virgenes-malibu-council-of-governments-multi-jurisdictional-hazardous-mitigation-plan </t>
    </r>
  </si>
  <si>
    <t>RFP put out in Summer 2020 to update GP Safety Element to include climate adaptation and resiliency strategies per SB 379 and SB 1035</t>
  </si>
  <si>
    <t>Westside Cities COG</t>
  </si>
  <si>
    <t>Westside Cities Council of Governments
Tel: (323) 306-9856
winnie@estolanoadvisors.com</t>
  </si>
  <si>
    <t xml:space="preserve">Whittier </t>
  </si>
  <si>
    <t>Jeff Adams, Director of Community Development
Tel: (562) 567-9320
comdev@cityofwhittier.org</t>
  </si>
  <si>
    <t>2015 (City of Whittier)</t>
  </si>
  <si>
    <r>
      <rPr>
        <rFont val="Calibri"/>
        <sz val="8.0"/>
        <u/>
      </rPr>
      <t xml:space="preserve">General Plan (1993) - </t>
    </r>
    <r>
      <rPr>
        <rFont val="Calibri"/>
        <sz val="8.0"/>
      </rPr>
      <t xml:space="preserve">
https://www.cityofwhittier.org/government/community-development/economic-development/planning-documents/general-plan
</t>
    </r>
    <r>
      <rPr>
        <rFont val="Calibri"/>
        <sz val="8.0"/>
        <u/>
      </rPr>
      <t xml:space="preserve">Whittier LHMP (2015) - </t>
    </r>
    <r>
      <rPr>
        <rFont val="Calibri"/>
        <sz val="8.0"/>
      </rPr>
      <t xml:space="preserve">
https://www.cityofwhittier.org/home/showdocument?id=1078
</t>
    </r>
    <r>
      <rPr>
        <rFont val="Calibri"/>
        <sz val="8.0"/>
        <u/>
      </rPr>
      <t xml:space="preserve">Emergency Operations Plan (2016) - 
</t>
    </r>
    <r>
      <rPr>
        <rFont val="Calibri"/>
        <sz val="8.0"/>
      </rPr>
      <t xml:space="preserve">https://www.cityofwhittier.org/home/showdocument?id=1066
</t>
    </r>
  </si>
  <si>
    <t>Under "Green Projects" it states the General Plan Update will include climate action plan policies https://www.cityofwhittier.org/government/public-works/going-green
Part of Gateway Cities Climate Action Planning Framework https://esassoc.com/project/gateway-cities-climate-action-planning/</t>
  </si>
  <si>
    <t>Azusa</t>
  </si>
  <si>
    <t>Manuel Munoz, Planning Manager
Tel: (626) 812 - 5226
mmunoz@AzusaCa.gov</t>
  </si>
  <si>
    <t>2018 (City of Azusa LHMP)</t>
  </si>
  <si>
    <t>Multihazard, Climate Change, Drought, Severe Weather, Wildfire</t>
  </si>
  <si>
    <r>
      <rPr>
        <rFont val="Calibri"/>
        <sz val="8.0"/>
        <u/>
      </rPr>
      <t>General Plan (2004) -</t>
    </r>
    <r>
      <rPr>
        <rFont val="Calibri"/>
        <sz val="8.0"/>
      </rPr>
      <t xml:space="preserve"> 
https://www.ci.azusa.ca.us/160/General-Plan
</t>
    </r>
    <r>
      <rPr>
        <rFont val="Calibri"/>
        <sz val="8.0"/>
        <u/>
      </rPr>
      <t xml:space="preserve">Azusa LHMP (2018 Draft) </t>
    </r>
    <r>
      <rPr>
        <rFont val="Calibri"/>
        <sz val="8.0"/>
      </rPr>
      <t xml:space="preserve">- https://www.ci.azusa.ca.us/DocumentCenter/View/39384/City-of-Azusa-Local-Hazard-Mitigation-Plan-Public-Review- </t>
    </r>
  </si>
  <si>
    <t>Website does not indicate if LHMP was adopted https://www.ci.azusa.ca.us/1499/2018-Hazard-Mitigation-Plan 
In LHMP, climate change is analyzed as its own hazard but is also part of the analysis of every other hazard (rated low, medium, and high likelihood of increasing its probability)</t>
  </si>
  <si>
    <t>Claremont</t>
  </si>
  <si>
    <t>Leticia Cardoso, Senior Planner 
Tel: (909) 399-5322
lcardoso@ci.claremont.ca.us</t>
  </si>
  <si>
    <t>City of Claremont's Community Service Commission, Architectural Commision, Traffic and Transportation, Claremont Colleges, Planning Commision
Southern California Edison,
Golden State Water Company</t>
  </si>
  <si>
    <t>2015 (City of Claremont)</t>
  </si>
  <si>
    <t>Flood and Wildfire (Claremont)</t>
  </si>
  <si>
    <r>
      <rPr>
        <rFont val="Calibri"/>
        <sz val="8.0"/>
        <u/>
      </rPr>
      <t>General Plan (2012) -</t>
    </r>
    <r>
      <rPr>
        <rFont val="Calibri"/>
        <sz val="8.0"/>
      </rPr>
      <t xml:space="preserve">
https://www3.ci.claremont.ca.us/WebLink/Browse.aspx?id=228058&amp;dbid=1&amp;repo=CLAREMONT&amp;cr=1
</t>
    </r>
    <r>
      <rPr>
        <rFont val="Calibri"/>
        <sz val="8.0"/>
        <u/>
      </rPr>
      <t xml:space="preserve">Sustainable City Plan (2013) - </t>
    </r>
    <r>
      <rPr>
        <rFont val="Calibri"/>
        <sz val="8.0"/>
      </rPr>
      <t xml:space="preserve">
https://www.ci.claremont.ca.us/home/showdocument?id=724
</t>
    </r>
    <r>
      <rPr>
        <rFont val="Calibri"/>
        <sz val="8.0"/>
        <u/>
      </rPr>
      <t xml:space="preserve">Claremont LHMP (2015) - </t>
    </r>
    <r>
      <rPr>
        <rFont val="Calibri"/>
        <sz val="8.0"/>
      </rPr>
      <t xml:space="preserve">
https://www.ci.claremont.ca.us/home/showdocument?id=8037 </t>
    </r>
  </si>
  <si>
    <t>Beverly Hills</t>
  </si>
  <si>
    <t>Ryan Gohlich, Community Development Director
Tel: (310) 285 - 1118
rgohlich@beverlyhills.org</t>
  </si>
  <si>
    <t xml:space="preserve">City Staff (Planning, Public Works, Parks and Urban Forest, Policy and Management)
Zinner Consultants
</t>
  </si>
  <si>
    <t>2017 (City of Beverly Hills)</t>
  </si>
  <si>
    <t>Wildfire, Terrorism, Flood, Landslide, Windstorm and Drought (City of Beverly HIlls)</t>
  </si>
  <si>
    <r>
      <rPr>
        <rFont val="Calibri"/>
        <sz val="8.0"/>
        <u/>
      </rPr>
      <t>General Plan (2010) -</t>
    </r>
    <r>
      <rPr>
        <rFont val="Calibri"/>
        <sz val="8.0"/>
      </rPr>
      <t xml:space="preserve">
http://www.beverlyhills.org/business/developmentconstruction/generalplan/generalplandocument/ 
</t>
    </r>
    <r>
      <rPr>
        <rFont val="Calibri"/>
        <sz val="8.0"/>
        <u/>
      </rPr>
      <t>Sustainable City Plan (2009) -</t>
    </r>
    <r>
      <rPr>
        <rFont val="Calibri"/>
        <sz val="8.0"/>
      </rPr>
      <t xml:space="preserve">
http://www.beverlyhills.org/cbhfiles/storage/files/24347783778629768/SustainableCityPlan.pdf 
</t>
    </r>
    <r>
      <rPr>
        <rFont val="Calibri"/>
        <sz val="8.0"/>
        <u/>
      </rPr>
      <t>Beverly Hills LHMP (2017) -</t>
    </r>
    <r>
      <rPr>
        <rFont val="Calibri"/>
        <sz val="8.0"/>
      </rPr>
      <t xml:space="preserve">
http://www.beverlyhills.org/cbhfiles/storage/files/14034044101897999639/BeverlyHillsFinalHMAP.pdf
</t>
    </r>
    <r>
      <rPr>
        <rFont val="Calibri"/>
        <sz val="8.0"/>
        <u/>
      </rPr>
      <t xml:space="preserve">Emergency Operations Plan (2013) - 
</t>
    </r>
    <r>
      <rPr>
        <rFont val="Calibri"/>
        <sz val="8.0"/>
      </rPr>
      <t xml:space="preserve">http://beverlyhills.org/living/emergencymanagement/emergencyoperationsplan/
</t>
    </r>
  </si>
  <si>
    <t>Sustainable City Plan was adopted in 2009, before SB379 and SB1000</t>
  </si>
  <si>
    <t>Bradbury</t>
  </si>
  <si>
    <t>Jim Kasama, City Planner
Tel: (626) 358-3218 x 304
jkasama@cityofbradbury.org</t>
  </si>
  <si>
    <t>Inventory for GHG emissions conducted by the City of Bradbury</t>
  </si>
  <si>
    <t>2019 (City of Bradbury)</t>
  </si>
  <si>
    <t>GHG emissions</t>
  </si>
  <si>
    <r>
      <rPr>
        <rFont val="Calibri"/>
        <sz val="8.0"/>
        <u/>
      </rPr>
      <t xml:space="preserve">General Plan (2012) -
</t>
    </r>
    <r>
      <rPr>
        <rFont val="Calibri"/>
        <sz val="8.0"/>
      </rPr>
      <t xml:space="preserve">http://www.cityofbradbury.org/city-services/planning-department/general-plan-2012-2030 
</t>
    </r>
    <r>
      <rPr>
        <rFont val="Calibri"/>
        <sz val="8.0"/>
        <u/>
      </rPr>
      <t xml:space="preserve">Climate Action Plan (2014) -
</t>
    </r>
    <r>
      <rPr>
        <rFont val="Calibri"/>
        <sz val="8.0"/>
      </rPr>
      <t xml:space="preserve">http://www.cityofbradbury.org/images/ClimateActionPlan-DRAFT-02-05-2014__2_.pdf
</t>
    </r>
    <r>
      <rPr>
        <rFont val="Calibri"/>
        <sz val="8.0"/>
        <u/>
      </rPr>
      <t xml:space="preserve">Emergency Operations Plan (2010) - 
</t>
    </r>
    <r>
      <rPr>
        <rFont val="Calibri"/>
        <sz val="8.0"/>
      </rPr>
      <t>http://www.cityofbradbury.org/public-safety/emergency-preparedness</t>
    </r>
  </si>
  <si>
    <t>Climate Action Plan is part of the General Plan
Per FEMA data on LHMP status, Bradbury does have an LHMP approved in 2019. However, no reference to it or the plan document can be found on the website or elsewhere online</t>
  </si>
  <si>
    <t>Bellflower</t>
  </si>
  <si>
    <t>Elizabeth Corpuz, Director of Planning and Building Services 
ecorpuz@bellflower.org
Tel: (562) 804-1424</t>
  </si>
  <si>
    <t>City of Bellflower
Raimi + Associates, Inc
Fehr + Peers</t>
  </si>
  <si>
    <t>2018 (City of Bellflower)</t>
  </si>
  <si>
    <t>Heat-related
Drought
Flooding
Nonpoint source pollution</t>
  </si>
  <si>
    <r>
      <rPr>
        <rFont val="Calibri"/>
        <sz val="8.0"/>
        <u/>
      </rPr>
      <t xml:space="preserve">General Plan (1995) - </t>
    </r>
    <r>
      <rPr>
        <rFont val="Calibri"/>
        <sz val="8.0"/>
      </rPr>
      <t xml:space="preserve">
https://www.bellflower.org/depts/planning/division/zoning_information.asp
</t>
    </r>
    <r>
      <rPr>
        <rFont val="Calibri"/>
        <sz val="8.0"/>
        <u/>
      </rPr>
      <t>Safety Element (2017) -</t>
    </r>
    <r>
      <rPr>
        <rFont val="Calibri"/>
        <sz val="8.0"/>
      </rPr>
      <t xml:space="preserve">
https://www.bellflower.org/civicax/filebank/blobdload.aspx?BlobID=28096
</t>
    </r>
    <r>
      <rPr>
        <rFont val="Calibri"/>
        <sz val="8.0"/>
        <u/>
      </rPr>
      <t xml:space="preserve">Climate Action Plan (2010) - </t>
    </r>
    <r>
      <rPr>
        <rFont val="Calibri"/>
        <sz val="8.0"/>
      </rPr>
      <t xml:space="preserve">
https://www.bellflower.org/civicax/filebank/blobdload.aspx?blobid=24054</t>
    </r>
  </si>
  <si>
    <t>Safety Element mentions Climate Change and the Climate Action Plan was created in 2010 (before SB379 / SB1000)
Part of Gateway Cities Climate Action Planning Framework https://esassoc.com/project/gateway-cities-climate-action-planning/
Per FEMA data on LHMP status, Bellflower does have an LHMP approved in 2018. However, no reference to it or the plan document can be found on the website or elsewhere online</t>
  </si>
  <si>
    <t>Carson</t>
  </si>
  <si>
    <t>Alvie Betancourt, Planning Manager 
Tel: (310) 830-7600 x 1365
Mbhatia@carson.ca.us</t>
  </si>
  <si>
    <t>City of Carson
South Bay Cities Council of Governments
Strategic Growth Council
Los Angeles County Metropolitan Transportation Authority
SCE's Energy Efficiency Chapter</t>
  </si>
  <si>
    <r>
      <rPr>
        <rFont val="Calibri"/>
        <sz val="8.0"/>
        <u/>
      </rPr>
      <t>General Plan (2004) -</t>
    </r>
    <r>
      <rPr>
        <rFont val="Calibri"/>
        <sz val="8.0"/>
      </rPr>
      <t xml:space="preserve">
http://ci.carson.ca.us/content/files/pdfs/planning/CityofCarsonGeneralPlan.pdf
</t>
    </r>
    <r>
      <rPr>
        <rFont val="Calibri"/>
        <sz val="8.0"/>
        <u/>
      </rPr>
      <t>Climate Action Plan (2017) -</t>
    </r>
    <r>
      <rPr>
        <rFont val="Calibri"/>
        <sz val="8.0"/>
      </rPr>
      <t xml:space="preserve">
http://ci.carson.ca.us/content/files/pdfs/planning/CAP.pdf</t>
    </r>
  </si>
  <si>
    <t>County of Los Angeles</t>
  </si>
  <si>
    <t>Environmental Planning and Sustainability Section
climate@planning.lacounty.gov
213-974-6461</t>
  </si>
  <si>
    <r>
      <rPr>
        <rFont val="Calibri"/>
        <sz val="8.0"/>
        <u/>
      </rPr>
      <t>CAP</t>
    </r>
    <r>
      <rPr>
        <rFont val="Calibri"/>
        <sz val="8.0"/>
      </rPr>
      <t xml:space="preserve">
County of Los Angeles, Department of Regional Planning
ICF
</t>
    </r>
    <r>
      <rPr>
        <rFont val="Calibri"/>
        <sz val="8.0"/>
        <u/>
      </rPr>
      <t xml:space="preserve">Sustainability Plan
</t>
    </r>
    <r>
      <rPr>
        <rFont val="Calibri"/>
        <sz val="8.0"/>
      </rPr>
      <t>County of Los Angeles, Chief Sustainability Office
BuroHappold
Liberty Hill Foundation
UCLA</t>
    </r>
  </si>
  <si>
    <t>2019 (County of Los Angeles' LHMP)</t>
  </si>
  <si>
    <t>Drought, Wildfire, Climate Change, Sea Level Rise</t>
  </si>
  <si>
    <t>Flood, Wildland Fire, and Climate Change</t>
  </si>
  <si>
    <r>
      <rPr>
        <rFont val="Calibri"/>
        <sz val="8.0"/>
        <u/>
      </rPr>
      <t xml:space="preserve">General Plan (2015) - </t>
    </r>
    <r>
      <rPr>
        <rFont val="Calibri"/>
        <sz val="8.0"/>
      </rPr>
      <t xml:space="preserve">
http://planning.lacounty.gov/assets/upl/project/gp_final-general-plan.pdf 
</t>
    </r>
    <r>
      <rPr>
        <rFont val="Calibri"/>
        <sz val="8.0"/>
        <u/>
      </rPr>
      <t xml:space="preserve">Los Angeles County LHMP (2019) - </t>
    </r>
    <r>
      <rPr>
        <rFont val="Calibri"/>
        <sz val="8.0"/>
      </rPr>
      <t xml:space="preserve">
http://file.lacounty.gov/SDSInter/lac/1062614_AHMPPublicDraft_Oct1.pdf 
</t>
    </r>
    <r>
      <rPr>
        <rFont val="Calibri"/>
        <sz val="8.0"/>
        <u/>
      </rPr>
      <t xml:space="preserve">
Climate Action Plan (2014) - </t>
    </r>
    <r>
      <rPr>
        <rFont val="Calibri"/>
        <sz val="8.0"/>
      </rPr>
      <t xml:space="preserve">
http://file.lacounty.gov/SDSInter/bos/supdocs/92407.pdf 
</t>
    </r>
    <r>
      <rPr>
        <rFont val="Calibri"/>
        <sz val="8.0"/>
        <u/>
      </rPr>
      <t>Sustainability Plan (2019) -</t>
    </r>
    <r>
      <rPr>
        <rFont val="Calibri"/>
        <sz val="8.0"/>
      </rPr>
      <t xml:space="preserve">
https://ourcountyla.org/wp-content/uploads/2019/04/ourcounty_discussion_draft_.pdf 
</t>
    </r>
    <r>
      <rPr>
        <rFont val="Calibri"/>
        <sz val="8.0"/>
        <u/>
      </rPr>
      <t xml:space="preserve">Emergency Operations Plan (1998) - </t>
    </r>
    <r>
      <rPr>
        <rFont val="Calibri"/>
        <sz val="8.0"/>
      </rPr>
      <t>https://www.caloes.ca.gov/AccessFunctionalNeedsSite/Documents/LA%20County%20OA%20Emergency%20Response%20Plan.pdf</t>
    </r>
  </si>
  <si>
    <t>Unincorporated Communities within SCE include: Gorman, Antelope Acres, Hacienda Heights, Rowland Heights, Silver Lake, Marina Del Rey, Stevenson Ranch, and East Los Angeles</t>
  </si>
  <si>
    <t>Diamond Bar</t>
  </si>
  <si>
    <t>Greg Gubman, Community Development Director
Tel: (909) 839 - 7030
planning@diamondbarca.gov</t>
  </si>
  <si>
    <t>Dyett &amp; Bhatia</t>
  </si>
  <si>
    <t>No -  does not contain DACs</t>
  </si>
  <si>
    <r>
      <rPr>
        <rFont val="Calibri"/>
        <sz val="8.0"/>
        <u/>
      </rPr>
      <t xml:space="preserve">Climate Action Plan (2019) - 
</t>
    </r>
    <r>
      <rPr>
        <rFont val="Calibri"/>
        <sz val="8.0"/>
      </rPr>
      <t xml:space="preserve">https://www.diamondbarca.gov/DocumentCenter/View/7071/Diamond-Bar-Climate-Action-Plan-2040pdf?bidId=
</t>
    </r>
    <r>
      <rPr>
        <rFont val="Calibri"/>
        <sz val="8.0"/>
        <u/>
      </rPr>
      <t xml:space="preserve">General Plan (2019) - 
</t>
    </r>
    <r>
      <rPr>
        <rFont val="Calibri"/>
        <sz val="8.0"/>
      </rPr>
      <t>https://www.diamondbarca.gov/DocumentCenter/View/7072/Diamond-Bar-General-Plan-2040?bidId=</t>
    </r>
  </si>
  <si>
    <t>El Segundo</t>
  </si>
  <si>
    <t>Gregg McClain, Planning Manager
Tel: (310) 524-2393
gmcclain@elsegundo.org</t>
  </si>
  <si>
    <t>South Bay Cities Council of Governments
Studioneleven
Fehr Peers
Funded By: California Strategic Growth Council, Metro, SoCal Edison, and SoCal Gas</t>
  </si>
  <si>
    <t>2017 (City of El Segundo)</t>
  </si>
  <si>
    <t>Climate Change and Air Pollution</t>
  </si>
  <si>
    <r>
      <rPr>
        <rFont val="Calibri"/>
        <sz val="8.0"/>
        <u/>
      </rPr>
      <t xml:space="preserve">General Plan (1992) - </t>
    </r>
    <r>
      <rPr>
        <rFont val="Calibri"/>
        <sz val="8.0"/>
      </rPr>
      <t xml:space="preserve">
https://www.elsegundo.org/depts/planningsafety/planning/general_plan/gptoc.asp 
</t>
    </r>
    <r>
      <rPr>
        <rFont val="Calibri"/>
        <sz val="8.0"/>
        <u/>
      </rPr>
      <t>Climate Action Plan (2017)</t>
    </r>
    <r>
      <rPr>
        <rFont val="Calibri"/>
        <sz val="8.0"/>
      </rPr>
      <t xml:space="preserve"> - https://www.elsegundo.org/Home/ShowDocument?id=1173
</t>
    </r>
    <r>
      <rPr>
        <rFont val="Calibri"/>
        <sz val="8.0"/>
        <u/>
      </rPr>
      <t>El Segundo Multi-Hazard Mitigation Plan (2017)</t>
    </r>
    <r>
      <rPr>
        <rFont val="Calibri"/>
        <sz val="8.0"/>
      </rPr>
      <t xml:space="preserve"> - https://docs.elsegundo.org/WebLink/DocView.aspx?dbid=0&amp;id=908582&amp;page=2&amp;cr=1</t>
    </r>
  </si>
  <si>
    <t>LHMP addresses the impacts of climate change in the Hazard Profile but does not have specific actions</t>
  </si>
  <si>
    <t>Lancaster</t>
  </si>
  <si>
    <t>Planning Department 
Tel: (661) 723-6100
ncarrillo@cityoflancasterca.org</t>
  </si>
  <si>
    <t>City of Lancaster</t>
  </si>
  <si>
    <t>2019 (City of Lancaster)</t>
  </si>
  <si>
    <t>Multi-Hazard,  Flooding, Wildfire, Energy</t>
  </si>
  <si>
    <r>
      <rPr>
        <rFont val="Calibri"/>
        <sz val="8.0"/>
        <u/>
      </rPr>
      <t xml:space="preserve">General Plan (2009) </t>
    </r>
    <r>
      <rPr>
        <rFont val="Calibri"/>
        <sz val="8.0"/>
      </rPr>
      <t xml:space="preserve">- 
https://www.cityoflancasterca.org/home/showdocument?id=9323
</t>
    </r>
    <r>
      <rPr>
        <rFont val="Calibri"/>
        <sz val="8.0"/>
        <u/>
      </rPr>
      <t xml:space="preserve">Lancaster LHMP (2019) - 
</t>
    </r>
    <r>
      <rPr>
        <rFont val="Calibri"/>
        <sz val="8.0"/>
      </rPr>
      <t xml:space="preserve">https://www.cityoflancasterca.org/home/showpublisheddocument?id=41913
</t>
    </r>
    <r>
      <rPr>
        <rFont val="Calibri"/>
        <sz val="8.0"/>
        <u/>
      </rPr>
      <t xml:space="preserve">Emergency Operations Plan (2010) - 
</t>
    </r>
    <r>
      <rPr>
        <rFont val="Calibri"/>
        <sz val="8.0"/>
      </rPr>
      <t xml:space="preserve">https://www.cityoflancasterca.org/home/showdocument?id=13457
</t>
    </r>
    <r>
      <rPr>
        <rFont val="Calibri"/>
        <sz val="8.0"/>
        <u/>
      </rPr>
      <t xml:space="preserve">Climate Action Plan (2016) - 
</t>
    </r>
    <r>
      <rPr>
        <rFont val="Calibri"/>
        <sz val="8.0"/>
      </rPr>
      <t>https://www.cityoflancasterca.org/Home/ShowDocument?id=32356</t>
    </r>
  </si>
  <si>
    <t>Manhattan Beach</t>
  </si>
  <si>
    <t>Dana, Murray, Environmental Sustainability Manager
Tel: (310) 802-5504
dmurray@citymb.info</t>
  </si>
  <si>
    <t>City of Manhattan Beach</t>
  </si>
  <si>
    <t>2017 (City of Manhattan Beach)</t>
  </si>
  <si>
    <t>Flood and Tsunami (City of Manhattan Beach)</t>
  </si>
  <si>
    <r>
      <rPr>
        <rFont val="Calibri"/>
        <sz val="8.0"/>
        <u/>
      </rPr>
      <t xml:space="preserve">General Plan (2003) - </t>
    </r>
    <r>
      <rPr>
        <rFont val="Calibri"/>
        <sz val="8.0"/>
      </rPr>
      <t xml:space="preserve">
https://www.citymb.info/departments/community-development/planning-zoning/general-plan/final-general-plan
</t>
    </r>
    <r>
      <rPr>
        <rFont val="Calibri"/>
        <sz val="8.0"/>
        <u/>
      </rPr>
      <t xml:space="preserve">Manhattan Beach LHMP (2017) - </t>
    </r>
    <r>
      <rPr>
        <rFont val="Calibri"/>
        <sz val="8.0"/>
      </rPr>
      <t xml:space="preserve">
http://www.citymb.info/Home/ShowDocument?id=30042
</t>
    </r>
    <r>
      <rPr>
        <rFont val="Calibri"/>
        <sz val="8.0"/>
        <u/>
      </rPr>
      <t xml:space="preserve">Emergency Operations Plan (2009) - 
</t>
    </r>
    <r>
      <rPr>
        <rFont val="Calibri"/>
        <sz val="8.0"/>
      </rPr>
      <t xml:space="preserve">https://www.citymb.info/home/showdocument?id=5881
</t>
    </r>
    <r>
      <rPr>
        <rFont val="Calibri"/>
        <sz val="8.0"/>
        <u/>
      </rPr>
      <t xml:space="preserve">Climate Action Plan (2010) - 
</t>
    </r>
    <r>
      <rPr>
        <rFont val="Calibri"/>
        <sz val="8.0"/>
      </rPr>
      <t xml:space="preserve">https://www.citymb.info/home/showdocument?id=16913
</t>
    </r>
  </si>
  <si>
    <t>Development of Climate Action &amp; Adaptation Plan (2020): https://www.citymb.info/departments/environmental-sustainability/climate-action-and-adaptation/climate-resiliency/-fsiteid-1</t>
  </si>
  <si>
    <t>Monterey Park</t>
  </si>
  <si>
    <t>Joseph Torres, Economic Development Manager 
Tel: (626) 307-1314
jtorres@montereypark.ca.gov</t>
  </si>
  <si>
    <t>AECOM</t>
  </si>
  <si>
    <r>
      <rPr>
        <rFont val="Calibri"/>
        <sz val="8.0"/>
        <u/>
      </rPr>
      <t xml:space="preserve">General Plan (N/A) - </t>
    </r>
    <r>
      <rPr>
        <rFont val="Calibri"/>
        <sz val="8.0"/>
      </rPr>
      <t xml:space="preserve">
https://www.montereypark.ca.gov/774/General-Plan
</t>
    </r>
    <r>
      <rPr>
        <rFont val="Calibri"/>
        <sz val="8.0"/>
        <u/>
      </rPr>
      <t xml:space="preserve">CAP (2012) - </t>
    </r>
    <r>
      <rPr>
        <rFont val="Calibri"/>
        <sz val="8.0"/>
      </rPr>
      <t xml:space="preserve">
https://www.montereypark.ca.gov/DocumentCenter/View/581/Climate-Action-Plan</t>
    </r>
  </si>
  <si>
    <t>Palos Verdes Estates</t>
  </si>
  <si>
    <t>Brianna Rindge, Community Development Director
Tel: (310) 378-0383 x 811
brindge@pvestates.org</t>
  </si>
  <si>
    <t>City of Palos Verdes Estates
South Bay Cities COG
Atkins
Funded By: California Strategic Growth Council, Metro, SoCal Edison, and SoCal Gas</t>
  </si>
  <si>
    <t>2018 
(Palos Verdes Estates LHMP)</t>
  </si>
  <si>
    <t>Wildland fires, drought, flooding</t>
  </si>
  <si>
    <r>
      <rPr>
        <rFont val="Calibri"/>
        <sz val="8.0"/>
        <u/>
      </rPr>
      <t xml:space="preserve">General Plan (1973) - </t>
    </r>
    <r>
      <rPr>
        <rFont val="Calibri"/>
        <sz val="8.0"/>
      </rPr>
      <t xml:space="preserve">
http://www.pvestates.org/home/showdocument?id=2893
Climate Action Plan (2018) - https://www.southbaycities.org/sites/default/files/PVE%20CAP.pdf
</t>
    </r>
    <r>
      <rPr>
        <rFont val="Calibri"/>
        <sz val="8.0"/>
        <u/>
      </rPr>
      <t>Energy Efficiency CAP</t>
    </r>
    <r>
      <rPr>
        <rFont val="Calibri"/>
        <sz val="8.0"/>
      </rPr>
      <t xml:space="preserve"> (2015) - 
http://www.southbaycities.org/sites/default/files/EECAP_PVE_Final_20151218.pdf
</t>
    </r>
    <r>
      <rPr>
        <rFont val="Calibri"/>
        <sz val="8.0"/>
        <u/>
      </rPr>
      <t>Palos Verdes Estates LHMP</t>
    </r>
    <r>
      <rPr>
        <rFont val="Calibri"/>
        <sz val="8.0"/>
      </rPr>
      <t xml:space="preserve"> (2018) - 
http://www.pvestates.org/home/showdocument?id=10877</t>
    </r>
  </si>
  <si>
    <t>LHMP acknowledges climate change in a section of its risk assessment but refers to the Climate Action Plan</t>
  </si>
  <si>
    <t>Redondo Beach</t>
  </si>
  <si>
    <t>Sean Scully, Planning Manager 
Tel: (310) 318-0637 x 2405 
Sean.scully@redondo.org</t>
  </si>
  <si>
    <t>City of Redondo Beach
South Bay Cities COG 
Fehr + Peers 
studioneleven
Funded By: California Strategic Growth Council, Metro, SoCal Edison, and SoCal Gas</t>
  </si>
  <si>
    <t>2019 (City of Redondo Beach)</t>
  </si>
  <si>
    <t>Multiple Hazards, Coastal Inundation Hazards (Sea-Level Rise, Storm Surge, Coastal Flooding), Flooding, and Drought (City of Redondo Beach)</t>
  </si>
  <si>
    <t>See All (Redondo Beach)</t>
  </si>
  <si>
    <r>
      <rPr>
        <rFont val="Calibri"/>
        <sz val="8.0"/>
        <u/>
      </rPr>
      <t xml:space="preserve">General Plan (1993) - </t>
    </r>
    <r>
      <rPr>
        <rFont val="Calibri"/>
        <sz val="8.0"/>
      </rPr>
      <t xml:space="preserve">https://www.redondo.org/depts/community_development/planning/general_plan/default.asp
</t>
    </r>
    <r>
      <rPr>
        <rFont val="Calibri"/>
        <sz val="8.0"/>
        <u/>
      </rPr>
      <t xml:space="preserve">CAP (2017) - </t>
    </r>
    <r>
      <rPr>
        <rFont val="Calibri"/>
        <sz val="8.0"/>
      </rPr>
      <t xml:space="preserve">
http://southbaycities.org/sites/default/files/RB%20CAP.pdf
</t>
    </r>
    <r>
      <rPr>
        <rFont val="Calibri"/>
        <sz val="8.0"/>
        <u/>
      </rPr>
      <t xml:space="preserve">Redondo Beach LHMP (2019) - 
</t>
    </r>
    <r>
      <rPr>
        <rFont val="Calibri"/>
        <color rgb="FF000000"/>
        <sz val="8.0"/>
      </rPr>
      <t>https://www.redondo.org/civicax/filebank/blobdload.aspx?BlobID=37450</t>
    </r>
  </si>
  <si>
    <t xml:space="preserve">Rolling HIlls </t>
  </si>
  <si>
    <t>Meredith Elguira, Planning &amp; Community Services Director        
Tel: (310) 377-1521
melguira@cityofrh.net</t>
  </si>
  <si>
    <t>City of Rolling Hills
South Bay Cities COG 
Fehr + Peers 
studioneleven
Funded By: California Strategic Growth Council, Metro, SoCal Edison, and SoCal Gas</t>
  </si>
  <si>
    <t>2017 (City of Rolling Hills)</t>
  </si>
  <si>
    <t>Wildfire and Drought (City of Rolling Hills)</t>
  </si>
  <si>
    <r>
      <rPr>
        <rFont val="Calibri"/>
        <sz val="8.0"/>
        <u/>
      </rPr>
      <t xml:space="preserve">General Plan (1990) - </t>
    </r>
    <r>
      <rPr>
        <rFont val="Calibri"/>
        <sz val="8.0"/>
      </rPr>
      <t xml:space="preserve">
https://www.rolling-hills.org/government/planning_and_community_services/index.php
</t>
    </r>
    <r>
      <rPr>
        <rFont val="Calibri"/>
        <sz val="8.0"/>
        <u/>
      </rPr>
      <t xml:space="preserve">CAP (2018) - </t>
    </r>
    <r>
      <rPr>
        <rFont val="Calibri"/>
        <sz val="8.0"/>
      </rPr>
      <t xml:space="preserve">
https://www.ca-ilg.org/sites/main/files/file-attachments/rh_cap.pdf?1591223119
</t>
    </r>
    <r>
      <rPr>
        <rFont val="Calibri"/>
        <sz val="8.0"/>
        <u/>
      </rPr>
      <t>Rolling Hills LHMP (2017) -</t>
    </r>
    <r>
      <rPr>
        <rFont val="Calibri"/>
        <sz val="8.0"/>
      </rPr>
      <t xml:space="preserve"> 
http://rolling-hills.org/DocumentCenter/View/1141</t>
    </r>
  </si>
  <si>
    <t>Rolling Hills Estates</t>
  </si>
  <si>
    <t>Jeannie Naughton, Planning Manager
Tel: (310) 377-1577 X 115
jeannien@rollinghillsestatesca.gov</t>
  </si>
  <si>
    <t>City of Rolling Hills Estates
South Bay Cities COG 
Fehr + Peers 
studioneleven
Funded By: California Strategic Growth Council, Metro, SoCal Edison, and SoCal Gas</t>
  </si>
  <si>
    <t>2020 (MJHMP with Rancho Palos Verdes)</t>
  </si>
  <si>
    <t>Wildfire</t>
  </si>
  <si>
    <t>In process</t>
  </si>
  <si>
    <r>
      <rPr>
        <rFont val="Calibri"/>
        <sz val="8.0"/>
        <u/>
      </rPr>
      <t>General Plan (1992)</t>
    </r>
    <r>
      <rPr>
        <rFont val="Calibri"/>
        <sz val="8.0"/>
      </rPr>
      <t xml:space="preserve"> - https://www.ci.rolling-hills-estates.ca.us/government/planning/general-plan
</t>
    </r>
    <r>
      <rPr>
        <rFont val="Calibri"/>
        <sz val="8.0"/>
        <u/>
      </rPr>
      <t>CAP (2017)</t>
    </r>
    <r>
      <rPr>
        <rFont val="Calibri"/>
        <sz val="8.0"/>
      </rPr>
      <t xml:space="preserve"> - https://www.southbaycities.org/sites/default/files/RHE%20CAP.pdf
</t>
    </r>
    <r>
      <rPr>
        <rFont val="Calibri"/>
        <sz val="8.0"/>
        <u/>
      </rPr>
      <t>Multi-Jurisdictional Hazard Mitigation Plan (2020)</t>
    </r>
    <r>
      <rPr>
        <rFont val="Calibri"/>
        <sz val="8.0"/>
      </rPr>
      <t xml:space="preserve"> - https://www.ci.rolling-hills-estates.ca.us/home/showpublisheddocument?id=19230</t>
    </r>
  </si>
  <si>
    <t>GP update started in spring 2017  https://rhegeneralplan.org/
Website states an EOP is being developed https://www.ci.rolling-hills-estates.ca.us/how-do-i-/find-out-about/emergency-preparedness
MJHMP is with Rancho Palos Verdes.</t>
  </si>
  <si>
    <t>Santa Clarita</t>
  </si>
  <si>
    <t>Tom Cole, Community Development Director
Tel: (661) 255-4330
tomcole@santa-clarita.com</t>
  </si>
  <si>
    <t>City of Santa Clarita 
ENVIRON International Corporation</t>
  </si>
  <si>
    <t>2015 (City of Santa Clarita)</t>
  </si>
  <si>
    <t>Drought, Extreme Heat, Floods, and Wildfire  (City of Santa Clarita)</t>
  </si>
  <si>
    <r>
      <rPr>
        <rFont val="Calibri"/>
        <sz val="8.0"/>
        <u/>
      </rPr>
      <t xml:space="preserve">General Plan (2011) - </t>
    </r>
    <r>
      <rPr>
        <rFont val="Calibri"/>
        <sz val="8.0"/>
      </rPr>
      <t xml:space="preserve">
https://www.codepublishing.com/CA/SantaClarita/html/SantaClaritaGP/SantaClaritaGP.html
</t>
    </r>
    <r>
      <rPr>
        <rFont val="Calibri"/>
        <sz val="8.0"/>
        <u/>
      </rPr>
      <t xml:space="preserve">CAP (2012) - </t>
    </r>
    <r>
      <rPr>
        <rFont val="Calibri"/>
        <sz val="8.0"/>
      </rPr>
      <t xml:space="preserve">
http://greensantaclarita.com/files/2012/10/APPROVED-CAP-AUGUST-2012.pdf
</t>
    </r>
    <r>
      <rPr>
        <rFont val="Calibri"/>
        <sz val="8.0"/>
        <u/>
      </rPr>
      <t xml:space="preserve">Santa Clarita LHMP (2015) - </t>
    </r>
    <r>
      <rPr>
        <rFont val="Calibri"/>
        <sz val="8.0"/>
      </rPr>
      <t xml:space="preserve">
http://filecenter.santa-clarita.com/EmergencyMgmt/2015%20Hazard%20Mitigation%20Plan-Final%20Draft.pdf</t>
    </r>
  </si>
  <si>
    <t xml:space="preserve">South Pasadena </t>
  </si>
  <si>
    <t>Joanna Hankamer, Planning and Community Development Director 
Tel: (626) 403-7220
jhankamer@southpasadenaca.gov</t>
  </si>
  <si>
    <t>City of South Pasadena</t>
  </si>
  <si>
    <t>2018 (City of South Pasadena)</t>
  </si>
  <si>
    <t>Flooding, Wildfire, Windstorm, Drought and Reservoir Failure (City of South Pasadena</t>
  </si>
  <si>
    <t xml:space="preserve">General Plan (1990) - 
https://www.southpasadenaca.gov/government/departments/planning-and-building/general-plan
South Pasadena LHMP (2018) - 
https://www.southpasadenaca.gov/home/showdocument?id=15260
Emergency Operations Plan (2012) - 
https://www.southpasadenaca.gov/home/showdocument?id=5591
Climate Action Plan (2020) - 
https://www.southpasadenaca.gov/government/departments/public-works/environmental-programs/sustainable-south-pasadena/climate-action-plan
</t>
  </si>
  <si>
    <t>South Pasadena is currently in the process of updating its General Plan - https://www.southpasadenaca.gov/government/departments/planning-and-building/general-plan/proposed-2019-general-plan-downtown-specific-plan-update</t>
  </si>
  <si>
    <t xml:space="preserve">Torrance </t>
  </si>
  <si>
    <t>Danny Santana, Community Development Director
Tel: (310) 618-2550
Community_Development_Dept@TorranceCA.Gov</t>
  </si>
  <si>
    <t xml:space="preserve">City of Torrance
South Bay Cities COG 
Atkins 
SoCal Edison 
SoCal Gas </t>
  </si>
  <si>
    <t xml:space="preserve">2016 (City of Torrance) </t>
  </si>
  <si>
    <t>Drought, Extreme Weather and Floods (City of Torrance)</t>
  </si>
  <si>
    <r>
      <rPr>
        <rFont val="Calibri"/>
        <sz val="8.0"/>
        <u/>
      </rPr>
      <t>General Plan (2009) -</t>
    </r>
    <r>
      <rPr>
        <rFont val="Calibri"/>
        <sz val="8.0"/>
      </rPr>
      <t xml:space="preserve"> 
https://www.torranceca.gov/our-city/community-development/general-plan/plan-2009
</t>
    </r>
    <r>
      <rPr>
        <rFont val="Calibri"/>
        <sz val="8.0"/>
        <u/>
      </rPr>
      <t>Climate Action Plan (2017)</t>
    </r>
    <r>
      <rPr>
        <rFont val="Calibri"/>
        <sz val="8.0"/>
      </rPr>
      <t xml:space="preserve"> - https://www.torranceca.gov/home/showpublisheddocument?id=56796
</t>
    </r>
    <r>
      <rPr>
        <rFont val="Calibri"/>
        <sz val="8.0"/>
        <u/>
      </rPr>
      <t xml:space="preserve">Energy Efficiency Climate Action Plan (2015) - </t>
    </r>
    <r>
      <rPr>
        <rFont val="Calibri"/>
        <sz val="8.0"/>
      </rPr>
      <t xml:space="preserve">
http://www.southbaycities.org/sites/default/files/EECAP_Torrance_Final_20151218.pdf
</t>
    </r>
    <r>
      <rPr>
        <rFont val="Calibri"/>
        <sz val="8.0"/>
        <u/>
      </rPr>
      <t>Torrance LHMP (2016) -</t>
    </r>
    <r>
      <rPr>
        <rFont val="Calibri"/>
        <sz val="8.0"/>
      </rPr>
      <t xml:space="preserve"> 
https://www.torranceca.gov/Home/ShowDocument?id=5972
Emergency Operations Plan (2010) - 
https://www.torranceca.gov/home/showdocument?id=5958
</t>
    </r>
  </si>
  <si>
    <t>Burbank</t>
  </si>
  <si>
    <t>Scott Plambaeck, Deputy City Planner
Tel: (818) 238-5250
splambaeck@burbankca.gov.</t>
  </si>
  <si>
    <t>City of Burbank</t>
  </si>
  <si>
    <t>2011
(City of Burbank LHMP)</t>
  </si>
  <si>
    <r>
      <rPr>
        <rFont val="Calibri"/>
        <sz val="8.0"/>
        <u/>
      </rPr>
      <t xml:space="preserve">Sustainability Action Plan (2008) </t>
    </r>
    <r>
      <rPr>
        <rFont val="Calibri"/>
        <sz val="8.0"/>
      </rPr>
      <t xml:space="preserve">- 
https://www.burbankca.gov/home/showdocument?id=1813
</t>
    </r>
    <r>
      <rPr>
        <rFont val="Calibri"/>
        <sz val="8.0"/>
        <u/>
      </rPr>
      <t xml:space="preserve">Burbank LHMP (2011) -
</t>
    </r>
    <r>
      <rPr>
        <rFont val="Calibri"/>
        <sz val="8.0"/>
      </rPr>
      <t>https://www.burbankfire.us/divisions/emergency-management/hazard-mitigation-plan-2011</t>
    </r>
  </si>
  <si>
    <t>Glendale</t>
  </si>
  <si>
    <t xml:space="preserve">Philip Lanzafame, Director of Community Development
Tel: (818) 548-2140
planzafame@glendaleca.gov
</t>
  </si>
  <si>
    <t xml:space="preserve">City of Glendale 
Glendale Water &amp; Power
U.S Department of Energy                                </t>
  </si>
  <si>
    <t>2019
(City of Glendale LHMP)</t>
  </si>
  <si>
    <r>
      <rPr>
        <rFont val="Calibri"/>
        <sz val="8.0"/>
        <u/>
      </rPr>
      <t xml:space="preserve">Climate Action Plan (2011) - </t>
    </r>
    <r>
      <rPr>
        <rFont val="Calibri"/>
        <sz val="8.0"/>
      </rPr>
      <t xml:space="preserve">
https://www.ca-ilg.org/srts-toolkit/climate-action-plan
</t>
    </r>
    <r>
      <rPr>
        <rFont val="Calibri"/>
        <sz val="8.0"/>
        <u/>
      </rPr>
      <t xml:space="preserve">General Plan (2003) </t>
    </r>
    <r>
      <rPr>
        <rFont val="Calibri"/>
        <sz val="8.0"/>
      </rPr>
      <t xml:space="preserve">- 
https://www.glendaleca.gov/government/departments/community-development/planning-division/city-wide-plans
</t>
    </r>
    <r>
      <rPr>
        <rFont val="Calibri"/>
        <sz val="8.0"/>
        <u/>
      </rPr>
      <t>Glendale LHMP (2019)</t>
    </r>
    <r>
      <rPr>
        <rFont val="Calibri"/>
        <sz val="8.0"/>
      </rPr>
      <t xml:space="preserve"> - https://www.glendaleca.gov/Home/ShowDocument?id=48980 
</t>
    </r>
    <r>
      <rPr>
        <rFont val="Calibri"/>
        <sz val="8.0"/>
        <u/>
      </rPr>
      <t>Emergency Plan (N/A)</t>
    </r>
    <r>
      <rPr>
        <rFont val="Calibri"/>
        <sz val="8.0"/>
      </rPr>
      <t xml:space="preserve"> - https://www.glendaleca.gov/home/showdocument?id=2251
</t>
    </r>
  </si>
  <si>
    <t>No indication if 2018 LHMP draft has been approved by FEMA and CalOES</t>
  </si>
  <si>
    <t>Vernon</t>
  </si>
  <si>
    <t>Sergio Canales, Assistant Planner 
Tel: (323) 583-8811 x 219 
scanales@ci.vernon.ca.us</t>
  </si>
  <si>
    <t>City of Vernon, Health and Environmental Control Department</t>
  </si>
  <si>
    <r>
      <rPr>
        <rFont val="Calibri, Arial"/>
        <sz val="8.0"/>
        <u/>
      </rPr>
      <t xml:space="preserve">Sustainability Action Plan (2011) - 
</t>
    </r>
    <r>
      <rPr>
        <rFont val="Calibri, Arial"/>
        <sz val="8.0"/>
      </rPr>
      <t xml:space="preserve">http://www.cityofvernon.org/images/health/City%20of%20Vernon%20Sustainability%20Action%20Plan.pdf
</t>
    </r>
    <r>
      <rPr>
        <rFont val="Calibri, Arial"/>
        <sz val="8.0"/>
        <u/>
      </rPr>
      <t xml:space="preserve">General Plan (2015) - 
</t>
    </r>
    <r>
      <rPr>
        <rFont val="Calibri, Arial"/>
        <sz val="8.0"/>
      </rPr>
      <t>http://www.cityofvernon.org/departments/public-works/planning-division/137-general-plan</t>
    </r>
  </si>
  <si>
    <t>Gardena</t>
  </si>
  <si>
    <t>Raymond Barragan, Department of Development and Planning
Tel: (310) 217-9530
barragan@cityofgardena.org</t>
  </si>
  <si>
    <r>
      <rPr>
        <rFont val="Calibri"/>
        <sz val="8.0"/>
        <u/>
      </rPr>
      <t xml:space="preserve">General Plan (2006)- </t>
    </r>
    <r>
      <rPr>
        <rFont val="Calibri"/>
        <sz val="8.0"/>
      </rPr>
      <t xml:space="preserve">
http://www.cityofgardena.org/general-plan/ 
</t>
    </r>
    <r>
      <rPr>
        <rFont val="Calibri"/>
        <sz val="8.0"/>
        <u/>
      </rPr>
      <t xml:space="preserve">Climate Action Plan (2017)-
</t>
    </r>
    <r>
      <rPr>
        <rFont val="Calibri"/>
        <sz val="8.0"/>
      </rPr>
      <t>http://www.cityofgardena.org/wp-content/uploads/2016/04/Gardena_Climate-Action-Plan-Final.pdf</t>
    </r>
  </si>
  <si>
    <r>
      <rPr>
        <rFont val="Calibri"/>
        <sz val="8.0"/>
        <u/>
      </rPr>
      <t>Energy Efficiency Climate Action Plan -</t>
    </r>
    <r>
      <rPr>
        <rFont val="Calibri"/>
        <sz val="8.0"/>
      </rPr>
      <t xml:space="preserve">http://www.southbaycities.org/sites/default/files/EECAP_Gardena_Final_20151218.pdf </t>
    </r>
  </si>
  <si>
    <t xml:space="preserve">Hawthorne </t>
  </si>
  <si>
    <t>Greg Tsujiuchi, Planning and Community Development
Tel: (310) 349 - 2970
gtsujiuchi@cityofhawthorne.org</t>
  </si>
  <si>
    <t>2019 (City of Hawthorne)</t>
  </si>
  <si>
    <t>Drought, Climate Change, Flooding, and All Hazards (City of Hawthorne)</t>
  </si>
  <si>
    <r>
      <rPr>
        <rFont val="Calibri"/>
        <sz val="8.0"/>
        <u/>
      </rPr>
      <t xml:space="preserve">General Plan (varies) - 
</t>
    </r>
    <r>
      <rPr>
        <rFont val="Calibri"/>
        <sz val="8.0"/>
      </rPr>
      <t xml:space="preserve">http://www.cityofhawthorne.org/general-plan/ 
</t>
    </r>
    <r>
      <rPr>
        <rFont val="Calibri"/>
        <sz val="8.0"/>
        <u/>
      </rPr>
      <t xml:space="preserve">Climate Action Plan (2017) - 
</t>
    </r>
    <r>
      <rPr>
        <rFont val="Calibri"/>
        <sz val="8.0"/>
      </rPr>
      <t xml:space="preserve">https://static1.squarespace.com/static/52ec83cee4b032691e28b3ce/t/5b230139352f530edd02798b/1529020747620/pwks_green-Climate+Action+Plan.pdf 
</t>
    </r>
    <r>
      <rPr>
        <rFont val="Calibri"/>
        <sz val="8.0"/>
        <u/>
      </rPr>
      <t xml:space="preserve">Hawthorne LHMP (2019) - 
</t>
    </r>
    <r>
      <rPr>
        <rFont val="Calibri"/>
        <sz val="8.0"/>
      </rPr>
      <t>https://static1.squarespace.com/static/52ec83cee4b032691e28b3ce/t/5de53d3a8ca23e2f1dd5d304/1575304527465/eoc_lhmp-HawHMP_DRAFT_112619.pdf</t>
    </r>
  </si>
  <si>
    <t>Energy Action Plan (2010) - https://www.cityofhawthorne.org/action-plans</t>
  </si>
  <si>
    <t>Inglewood</t>
  </si>
  <si>
    <t>Christopher E. Jackson, Economic &amp; Community Development Director
Tel: (310) 412-5230
cejackson@cityofinglewood.org</t>
  </si>
  <si>
    <t>City of Inglewood, Planning, Public Works, Community Development, Residential Sound Institution 
Raimi + Associates, Inc
South Bay Cities Council of Governments
Iteris, Inc</t>
  </si>
  <si>
    <r>
      <rPr>
        <rFont val="Calibri"/>
        <sz val="8.0"/>
        <u/>
      </rPr>
      <t xml:space="preserve">General Plan (2013)- 
</t>
    </r>
    <r>
      <rPr>
        <rFont val="Calibri"/>
        <sz val="8.0"/>
      </rPr>
      <t xml:space="preserve">https://www.cityofinglewood.org/209/General-Plan
</t>
    </r>
    <r>
      <rPr>
        <rFont val="Calibri"/>
        <sz val="8.0"/>
        <u/>
      </rPr>
      <t xml:space="preserve">Climate and Energy Plan (2013) - 
</t>
    </r>
    <r>
      <rPr>
        <rFont val="Calibri"/>
        <sz val="8.0"/>
      </rPr>
      <t xml:space="preserve">https://www.cityofinglewood.org/DocumentCenter/View/148/Inglewood-Energy-and-Climate-Action-Plan-ECAP-Adopted-2013-PDF?bidId= 
</t>
    </r>
  </si>
  <si>
    <t>Sent out an RFP to update LHMP that terminated in 2015 in Feb 2021.</t>
  </si>
  <si>
    <t>La Canada Flintridge</t>
  </si>
  <si>
    <t>Emily Stadnicki, Principal Planner 
Tel: (818) 790-8881
estadnicki@lcf.ca.gov</t>
  </si>
  <si>
    <t xml:space="preserve">La Canada Flintridge
Rincon Consultants </t>
  </si>
  <si>
    <t>2019 (City of La Canada Flintridge)</t>
  </si>
  <si>
    <t>Flood, Wildfire, Drought and Extreme Heat (City of La Canada Flintridge)</t>
  </si>
  <si>
    <r>
      <rPr>
        <rFont val="Calibri"/>
        <sz val="8.0"/>
        <u/>
      </rPr>
      <t xml:space="preserve">General Plan (2013)- </t>
    </r>
    <r>
      <rPr>
        <rFont val="Calibri"/>
        <sz val="8.0"/>
      </rPr>
      <t xml:space="preserve">
https://cityoflcf.org/planning/
</t>
    </r>
    <r>
      <rPr>
        <rFont val="Calibri"/>
        <sz val="8.0"/>
        <u/>
      </rPr>
      <t xml:space="preserve">Climate Action Plan (2016) - </t>
    </r>
    <r>
      <rPr>
        <rFont val="Calibri"/>
        <sz val="8.0"/>
      </rPr>
      <t xml:space="preserve">
https://cityoflcf.org/wp-content/uploads/2020/01/LCF_Env_Action_Plan_2016.pdf
</t>
    </r>
    <r>
      <rPr>
        <rFont val="Calibri"/>
        <sz val="8.0"/>
        <u/>
      </rPr>
      <t xml:space="preserve">la Canada Flintridge LHMP (2019) - </t>
    </r>
    <r>
      <rPr>
        <rFont val="Calibri"/>
        <sz val="8.0"/>
      </rPr>
      <t xml:space="preserve">
https://docs.google.com/a/lcf.ca.gov/viewer?a=v&amp;pid=sites&amp;srcid=bGNmLmNhLmdvdnxjaXR5LW9mLWxhLWNhbmFkYS1mbGludHJpZGdlLXNpdGV8Z3g6NDk4ZTM3ZWM4NWRjOTExZQ 
</t>
    </r>
  </si>
  <si>
    <t xml:space="preserve">Lawndale </t>
  </si>
  <si>
    <t>Mike Estes, Director of Community Services 
Tel: (310) 973-3272
mestes@lawndalecity.org</t>
  </si>
  <si>
    <t>2015 (City of Lawndale)</t>
  </si>
  <si>
    <t>Drought, Extreme Heat, and Severe Storms (City of Lawndale)</t>
  </si>
  <si>
    <r>
      <rPr>
        <rFont val="Calibri"/>
        <sz val="8.0"/>
        <u/>
      </rPr>
      <t xml:space="preserve">General Plan (2015) - </t>
    </r>
    <r>
      <rPr>
        <rFont val="Calibri"/>
        <sz val="8.0"/>
      </rPr>
      <t xml:space="preserve">
https://lawndalecity.org/cms/one.aspx?pageId=17108047
</t>
    </r>
    <r>
      <rPr>
        <rFont val="Calibri"/>
        <sz val="8.0"/>
        <u/>
      </rPr>
      <t xml:space="preserve">Climate Action Plan (2017) - </t>
    </r>
    <r>
      <rPr>
        <rFont val="Calibri"/>
        <sz val="8.0"/>
      </rPr>
      <t xml:space="preserve">
http://southbaycities.org/sites/default/files/LAWNDALE%20CAP.pdf
</t>
    </r>
    <r>
      <rPr>
        <rFont val="Calibri"/>
        <sz val="8.0"/>
        <u/>
      </rPr>
      <t xml:space="preserve">Lawndale LHMP (2015) </t>
    </r>
    <r>
      <rPr>
        <rFont val="Calibri"/>
        <sz val="8.0"/>
      </rPr>
      <t xml:space="preserve">-
http://www.lawndalecity.org/ASSETS/PDF/Homepage/2015%20Lawndale%20LHMP_Public%20Review%20Draft_June.pdf
</t>
    </r>
  </si>
  <si>
    <r>
      <rPr>
        <rFont val="Calibri"/>
        <sz val="8.0"/>
        <u/>
      </rPr>
      <t xml:space="preserve">Energy Efficiency Climate Action Plan (2015) - </t>
    </r>
    <r>
      <rPr>
        <rFont val="Calibri"/>
        <sz val="8.0"/>
      </rPr>
      <t xml:space="preserve">
http://www.southbaycities.org/sites/default/files/EECAP_Lawndale_Final_20151218.pdf</t>
    </r>
  </si>
  <si>
    <t xml:space="preserve">Santa Monica </t>
  </si>
  <si>
    <t xml:space="preserve">Jing Yeo, Planning Manager
Tel: (310) 458-8341
Jing.yeo@smgov.net
</t>
  </si>
  <si>
    <t>City of Santa Monica (Office of Sustainability and the Environment)
DNV-GL 
Global Green 
Raimi &amp; Associates 
Fehr &amp; Peers</t>
  </si>
  <si>
    <t>2016 
(City of Santa Monica)</t>
  </si>
  <si>
    <t>Climate change/Sea Level Rise, flood, Tsunami, Wildfires, Severe Windstorm/Thunderstorm</t>
  </si>
  <si>
    <r>
      <rPr>
        <rFont val="Calibri"/>
        <sz val="8.0"/>
        <u/>
      </rPr>
      <t xml:space="preserve">General Plan (2010) - </t>
    </r>
    <r>
      <rPr>
        <rFont val="Calibri"/>
        <sz val="8.0"/>
      </rPr>
      <t xml:space="preserve">
https://www.smgov.net/Departments/PCD/Plans/General-Plan/
</t>
    </r>
    <r>
      <rPr>
        <rFont val="Calibri"/>
        <sz val="8.0"/>
        <u/>
      </rPr>
      <t xml:space="preserve">CAAP (2019) - </t>
    </r>
    <r>
      <rPr>
        <rFont val="Calibri"/>
        <sz val="8.0"/>
      </rPr>
      <t xml:space="preserve">
https://www.smgov.net/uploadedFiles/Departments/OSE/Climate/CAAP_SantaMonica.PDF
</t>
    </r>
    <r>
      <rPr>
        <rFont val="Calibri"/>
        <sz val="8.0"/>
        <u/>
      </rPr>
      <t xml:space="preserve">Santa Monica All Hazard Mitigation Plan (2016) -
</t>
    </r>
    <r>
      <rPr>
        <rFont val="Calibri"/>
        <sz val="8.0"/>
      </rPr>
      <t xml:space="preserve">https://www.smgov.net/uploadedFiles/Departments/OEM/Video_Archive/SantaMonica_AHMP_03.20.2019.pdf
</t>
    </r>
    <r>
      <rPr>
        <rFont val="Calibri"/>
        <sz val="8.0"/>
        <u/>
      </rPr>
      <t xml:space="preserve">EOP (2013) </t>
    </r>
    <r>
      <rPr>
        <rFont val="Calibri"/>
        <sz val="8.0"/>
      </rPr>
      <t>- https://www.smgov.net/departments/oem/sems/multi-hazard-functional-emergency-plan.pdf</t>
    </r>
  </si>
  <si>
    <t>South Bay Cities COG</t>
  </si>
  <si>
    <t>Tel: (310) 371-7222
info@southbaycities.org</t>
  </si>
  <si>
    <t>SBCCOG
Institute of the Environment and Sustainability at UCLA
Los Angeles Regional Collaborative 
Palos Verdes Land Conservancy 
SBCCOG Partners
Sustainable LA Grand Challenge 
United States Geological Survey  
USC Sea Grant</t>
  </si>
  <si>
    <r>
      <rPr>
        <rFont val="Calibri"/>
        <sz val="8.0"/>
        <u/>
      </rPr>
      <t xml:space="preserve">Climate Action Plan (2019) - 
</t>
    </r>
    <r>
      <rPr>
        <rFont val="Calibri"/>
        <sz val="8.0"/>
      </rPr>
      <t xml:space="preserve">http://southbaycities.org/sites/default/files/South%20Bay%20Sub-Regional%20CAP.pdf
</t>
    </r>
    <r>
      <rPr>
        <rFont val="Calibri"/>
        <sz val="8.0"/>
        <u/>
      </rPr>
      <t xml:space="preserve">Climate Adaptation Plan (2019)  - 
</t>
    </r>
    <r>
      <rPr>
        <rFont val="Calibri"/>
        <sz val="8.0"/>
      </rPr>
      <t>http://southbaycities.org/sites/default/files/documents/FinalSubRegionalAdaptationPlan_Sep_2019.pdf</t>
    </r>
  </si>
  <si>
    <t xml:space="preserve">Members of SBCCOG:  Carson, El Segundo, Gardena, Hawthorne, Hermosa Beach, Inglewood, Lawndale, Lomita, Manhattan Beach, Palos Verdes Estates, Rancho Palos Verdes, Redondo Beach, Rolling Hills, Rolling Hills Estates, Torrance, and the Harbor City/San Pedro/Wilmington communities of the City of Los Angeles, along with the unincorporated areas of the County of Los Angeles District 2 and 4.
</t>
  </si>
  <si>
    <t xml:space="preserve">West Hollywood </t>
  </si>
  <si>
    <t>Jennifer Alkire, Current &amp; Historic Preservation Planning Manager
Tel: (323) 848-6487
jalkire@weho.org</t>
  </si>
  <si>
    <t>City of West Hollywood</t>
  </si>
  <si>
    <t>2018 (City of West Hollywood)</t>
  </si>
  <si>
    <r>
      <rPr>
        <rFont val="Calibri"/>
        <sz val="8.0"/>
        <u/>
      </rPr>
      <t xml:space="preserve">General Plan (2011) - </t>
    </r>
    <r>
      <rPr>
        <rFont val="Calibri"/>
        <sz val="8.0"/>
      </rPr>
      <t xml:space="preserve">
https://www.weho.org/city-government/city-departments/planning-and-development-services/general-plan-2035/west-hollywood-general-plan-2035-and-west-hollywood-climate-action-plan
</t>
    </r>
    <r>
      <rPr>
        <rFont val="Calibri"/>
        <sz val="8.0"/>
        <u/>
      </rPr>
      <t xml:space="preserve">CAP (2011) - </t>
    </r>
    <r>
      <rPr>
        <rFont val="Calibri"/>
        <sz val="8.0"/>
      </rPr>
      <t xml:space="preserve">
https://www.weho.org/Home/ShowDocument?id=7253
</t>
    </r>
    <r>
      <rPr>
        <rFont val="Calibri"/>
        <sz val="8.0"/>
        <u/>
      </rPr>
      <t xml:space="preserve">West Hollywood LHMP (2018) - </t>
    </r>
    <r>
      <rPr>
        <rFont val="Calibri"/>
        <sz val="8.0"/>
      </rPr>
      <t xml:space="preserve">
</t>
    </r>
    <r>
      <rPr>
        <rFont val="Calibri"/>
        <color rgb="FF000000"/>
        <sz val="8.0"/>
      </rPr>
      <t>https://www.weho.org/Home/ShowDocument?id=40993</t>
    </r>
  </si>
  <si>
    <t>CAP Progress Report (2018) -  https://www.weho.org/home/showpublisheddocument?id=36586</t>
  </si>
  <si>
    <t xml:space="preserve">Lauren Faber O'Connor , Chief Sustainability Officer
Tel: (213) 473-2385
mayor.helpdesk@lacity.org
</t>
  </si>
  <si>
    <t xml:space="preserve">Office of Mayor Eric Garcetti - Sustainability Team
City of Los Angeles Deartmental Chief Sustainability Officers
C40
Arup
AECOM
Siemens
+ community orgs, nonprofits, advocacy groups
</t>
  </si>
  <si>
    <t>2018 (City of Los Angeles)</t>
  </si>
  <si>
    <t>Adverse Weather, Drought, Flood, Tsunami, Wildfire, Sea Level Rise</t>
  </si>
  <si>
    <r>
      <rPr>
        <rFont val="Calibri, Arial"/>
        <sz val="8.0"/>
        <u/>
      </rPr>
      <t xml:space="preserve">LA's Green New Deal Sustainability Plan (2019) </t>
    </r>
    <r>
      <rPr>
        <rFont val="Calibri, Arial"/>
        <sz val="8.0"/>
      </rPr>
      <t xml:space="preserve">- https://plan.lamayor.org/sites/default/files/pLAn_2019_final.pdf 
</t>
    </r>
    <r>
      <rPr>
        <rFont val="Calibri, Arial"/>
        <sz val="8.0"/>
        <u/>
      </rPr>
      <t>Resilience Plan (2018</t>
    </r>
    <r>
      <rPr>
        <rFont val="Calibri, Arial"/>
        <sz val="8.0"/>
      </rPr>
      <t xml:space="preserve">) - https://www.lamayor.org/sites/g/files/wph446/f/page/file/Resilient%20Los%20Angeles.pdf 
</t>
    </r>
    <r>
      <rPr>
        <rFont val="Calibri, Arial"/>
        <sz val="8.0"/>
        <u/>
      </rPr>
      <t>City of Los Angeles LHMP (2018</t>
    </r>
    <r>
      <rPr>
        <rFont val="Calibri, Arial"/>
        <sz val="8.0"/>
      </rPr>
      <t xml:space="preserve">) - https://emergency.lacity.org/sites/g/files/wph496/f/2018_LA_HMP_Final_2018-11-30.pdf 
</t>
    </r>
    <r>
      <rPr>
        <rFont val="Calibri, Arial"/>
        <sz val="8.0"/>
        <u/>
      </rPr>
      <t xml:space="preserve">General Plan (2015) - 
</t>
    </r>
    <r>
      <rPr>
        <rFont val="Calibri, Arial"/>
        <sz val="8.0"/>
      </rPr>
      <t xml:space="preserve">https://planning.lacity.org/plans-policies/general-plan-overview
</t>
    </r>
    <r>
      <rPr>
        <rFont val="Calibri, Arial"/>
        <sz val="8.0"/>
        <u/>
      </rPr>
      <t xml:space="preserve">Emergency Plan (2017) -
</t>
    </r>
    <r>
      <rPr>
        <rFont val="Calibri, Arial"/>
        <sz val="8.0"/>
      </rPr>
      <t xml:space="preserve">https://emergency.lacity.org/sites/g/files/wph496/f/Comprehensive%20Emergency%20Operations%20Plan%20-%20EOP%202017_0.pdf 
</t>
    </r>
  </si>
  <si>
    <r>
      <rPr>
        <rFont val="Calibri"/>
        <sz val="8.0"/>
      </rPr>
      <t xml:space="preserve">OurLA comprehensive GP update in progress </t>
    </r>
    <r>
      <rPr>
        <rFont val="Calibri"/>
        <color rgb="FF1155CC"/>
        <sz val="8.0"/>
        <u/>
      </rPr>
      <t>https://planning.lacity.org/plans-policies/general-plan-updates</t>
    </r>
  </si>
  <si>
    <t>Pasadena</t>
  </si>
  <si>
    <t>Anita Cerna, Senior Planner
Tel: (626) 744-6767
acerna@cityofpasadena.net</t>
  </si>
  <si>
    <t>City of Pasadena
Rincon Consultants, Inc. 
Funded by: CA Strategic Growth Council</t>
  </si>
  <si>
    <t>2019 (City of Pasadena)</t>
  </si>
  <si>
    <t>Multihazard, Fire, Flood, Drought, Windstorm</t>
  </si>
  <si>
    <r>
      <rPr>
        <rFont val="Calibri, Arial"/>
        <sz val="8.0"/>
        <u/>
      </rPr>
      <t>General Plan (2015) -</t>
    </r>
    <r>
      <rPr>
        <rFont val="Calibri, Arial"/>
        <sz val="8.0"/>
      </rPr>
      <t xml:space="preserve"> https://ww5.cityofpasadena.net/planning/planning-division/community-planning/general-plan/
</t>
    </r>
    <r>
      <rPr>
        <rFont val="Calibri, Arial"/>
        <sz val="8.0"/>
        <u/>
      </rPr>
      <t xml:space="preserve">Climate Action Plan (2018) - </t>
    </r>
    <r>
      <rPr>
        <rFont val="Calibri, Arial"/>
        <sz val="8.0"/>
      </rPr>
      <t xml:space="preserve">
https://www.cityofpasadena.net/wp-content/uploads/sites/30/Final-Pasadena-Climate-Action-Plan_3.5.2018.pdf?v=1614033657552
</t>
    </r>
    <r>
      <rPr>
        <rFont val="Calibri, Arial"/>
        <sz val="8.0"/>
        <u/>
      </rPr>
      <t xml:space="preserve">Pasadena Multi-hazard Mitigation Plan (2019) - </t>
    </r>
    <r>
      <rPr>
        <rFont val="Calibri, Arial"/>
        <sz val="8.0"/>
      </rPr>
      <t xml:space="preserve">
http://ww2.cityofpasadena.net/councilagendas/2019%20Agendas/Jul_22_19/AR%2018%20LOCAL%20MITIGATION%20PLAN.pdf
</t>
    </r>
    <r>
      <rPr>
        <rFont val="Calibri, Arial"/>
        <sz val="8.0"/>
        <u/>
      </rPr>
      <t>Emergency Operations Plan (2012) -</t>
    </r>
    <r>
      <rPr>
        <rFont val="Calibri, Arial"/>
        <sz val="8.0"/>
      </rPr>
      <t xml:space="preserve">
http://ww2.cityofpasadena.net/councilagendas/2012%20agendas/Jan_30_12/AR%2010%20Emergency%20Operations%20Plan%202011.pdf</t>
    </r>
  </si>
  <si>
    <t>In the LHMP, every hazard contains an analysis of how it links to climate change</t>
  </si>
  <si>
    <t>Gateway COG</t>
  </si>
  <si>
    <t>Nancy Pfeffer, Executive Director
nancy@gatewaycog.org</t>
  </si>
  <si>
    <t>Gateway COG
Institute for Local Government
ESA
National Core
Fehr &amp; Peers
Raimi + Associates
Funded By: California Strategic Growth Council, SCAG, California Energy Commission</t>
  </si>
  <si>
    <r>
      <rPr>
        <rFont val="Calibri"/>
        <sz val="8.0"/>
        <u/>
      </rPr>
      <t xml:space="preserve">Climate Action Planning Framework (2018)
</t>
    </r>
    <r>
      <rPr>
        <rFont val="Calibri"/>
        <sz val="8.0"/>
      </rPr>
      <t>http://www.gatewaycog.org/initiatives-and-projects/air-quality/climate-action-planning-framework</t>
    </r>
  </si>
  <si>
    <t>Madera</t>
  </si>
  <si>
    <t>County of Madera</t>
  </si>
  <si>
    <t>Planning Department
Tel: (559) 675-7821
email: N/A</t>
  </si>
  <si>
    <t>2017 (County of Madera LHMP)</t>
  </si>
  <si>
    <t>Climate Change, Drought, Flood, Extreme Heat/Cold, and Wildfire</t>
  </si>
  <si>
    <r>
      <rPr>
        <rFont val="Calibri"/>
        <sz val="8.0"/>
        <u/>
      </rPr>
      <t xml:space="preserve">General Plan (1995) - 
</t>
    </r>
    <r>
      <rPr>
        <rFont val="Calibri"/>
        <sz val="8.0"/>
      </rPr>
      <t xml:space="preserve">https://www.maderacounty.com/Home/ShowDocument?id=2850
</t>
    </r>
    <r>
      <rPr>
        <rFont val="Calibri"/>
        <sz val="8.0"/>
        <u/>
      </rPr>
      <t xml:space="preserve">County of Madera LHMP (2017) - </t>
    </r>
    <r>
      <rPr>
        <rFont val="Calibri"/>
        <sz val="8.0"/>
      </rPr>
      <t xml:space="preserve">
https://www.maderacounty.com/home/showdocument?id=362
</t>
    </r>
    <r>
      <rPr>
        <rFont val="Calibri"/>
        <sz val="8.0"/>
        <u/>
      </rPr>
      <t xml:space="preserve">CAP (2015) - 
</t>
    </r>
    <r>
      <rPr>
        <rFont val="Calibri"/>
        <sz val="8.0"/>
      </rPr>
      <t xml:space="preserve">https://www.cityofmadera.ca.gov/wp-content/uploads/2017/08/Final-Madera-CAP_September-2015.pdf
</t>
    </r>
    <r>
      <rPr>
        <rFont val="Calibri"/>
        <sz val="8.0"/>
        <u/>
      </rPr>
      <t xml:space="preserve">Emergency Operations Plan (2010) -
</t>
    </r>
    <r>
      <rPr>
        <rFont val="Calibri"/>
        <sz val="8.0"/>
      </rPr>
      <t>https://www.maderacounty.com/home/showdocument?id=3610</t>
    </r>
  </si>
  <si>
    <t>No specific contacts available for any staff at Community and Economic Development department of Planning Division</t>
  </si>
  <si>
    <t>Mono</t>
  </si>
  <si>
    <t>County of Mono</t>
  </si>
  <si>
    <t>Mammoth Offices
Tel: (760) 924-1800
Bridgeport Offices 
Tel: (760) 9232-5420
comdev@mono.ca.gov</t>
  </si>
  <si>
    <t>2018 (Mono County MJ LHMP)</t>
  </si>
  <si>
    <t>Wildfire, Severe Winter Weather and Snow, Drought, Flood, Climate Change</t>
  </si>
  <si>
    <t>In Progress</t>
  </si>
  <si>
    <t>In progress</t>
  </si>
  <si>
    <r>
      <rPr>
        <rFont val="Calibri"/>
        <sz val="8.0"/>
        <u/>
      </rPr>
      <t>General Plan (2009) -</t>
    </r>
    <r>
      <rPr>
        <rFont val="Calibri"/>
        <sz val="8.0"/>
      </rPr>
      <t xml:space="preserve"> 
https://monocounty.ca.gov/planning/page/general-plan
</t>
    </r>
    <r>
      <rPr>
        <rFont val="Calibri"/>
        <sz val="8.0"/>
        <u/>
      </rPr>
      <t xml:space="preserve">Multijurisdictional HMP (2019) - </t>
    </r>
    <r>
      <rPr>
        <rFont val="Calibri"/>
        <sz val="8.0"/>
      </rPr>
      <t xml:space="preserve">
https://monocounty.ca.gov/sites/default/files/fileattachments/planning_division/page/9617/mono_county_mjhmp_final_052919_w-appdx.pdf
</t>
    </r>
    <r>
      <rPr>
        <rFont val="Calibri"/>
        <sz val="8.0"/>
        <u/>
      </rPr>
      <t>Emergency Operations Plan (2012) -</t>
    </r>
    <r>
      <rPr>
        <rFont val="Calibri"/>
        <sz val="8.0"/>
      </rPr>
      <t xml:space="preserve">
https://volcanoes.usgs.gov/vsc/file_mngr/file-133/mono_county_oa_eop_2012.pdf</t>
    </r>
  </si>
  <si>
    <t>Update of the Safety Element to include goals per SB 379 in progress  https://www.monocounty.ca.gov/sites/default/files/fileattachments/planning_commission/meeting/30992/pc_packet.20.20_0.pdf
MHMP comprised of Mono County and Mammoth Lakes and includes the Mono County Community Wildfire Protection Plan</t>
  </si>
  <si>
    <t>Mammoth Lakes</t>
  </si>
  <si>
    <t>Sandra Moberly, Community &amp; Economic Development Director 
Tel: (760) 965-3633
smoberly@townofmammothlakes.ca.gov</t>
  </si>
  <si>
    <t>Geologic and Seismic, Flood, Fire, and Climate Change Adaptation and Resiliency</t>
  </si>
  <si>
    <r>
      <rPr>
        <rFont val="Calibri"/>
        <sz val="8.0"/>
        <u/>
      </rPr>
      <t xml:space="preserve">General Plan (2007, with Housing and Safety updated in 2019) - 
</t>
    </r>
    <r>
      <rPr>
        <rFont val="Calibri"/>
        <sz val="8.0"/>
      </rPr>
      <t xml:space="preserve">https://www.townofmammothlakes.ca.gov/DocumentCenter/View/9579/General_Plan-Updated-Sep-2019?bidId=
</t>
    </r>
    <r>
      <rPr>
        <rFont val="Calibri"/>
        <sz val="8.0"/>
        <u/>
      </rPr>
      <t xml:space="preserve">Vulnerability Assessment - General Plan (2019) - 
</t>
    </r>
    <r>
      <rPr>
        <rFont val="Calibri"/>
        <sz val="8.0"/>
      </rPr>
      <t xml:space="preserve">https://www.townofmammothlakes.ca.gov/DocumentCenter/View/9142/Vulnerability-Assessment
</t>
    </r>
    <r>
      <rPr>
        <rFont val="Calibri"/>
        <sz val="8.0"/>
        <u/>
      </rPr>
      <t xml:space="preserve">Safety Element (2019) - 
</t>
    </r>
    <r>
      <rPr>
        <rFont val="Calibri"/>
        <sz val="8.0"/>
      </rPr>
      <t xml:space="preserve">https://www.townofmammothlakes.ca.gov/DocumentCenter/View/9141/General-Plan_Safety-Element-Update_4-5-19
</t>
    </r>
    <r>
      <rPr>
        <rFont val="Calibri"/>
        <sz val="8.0"/>
        <u/>
      </rPr>
      <t xml:space="preserve">Multijurisdictional LHMP (2018) - 
</t>
    </r>
    <r>
      <rPr>
        <rFont val="Calibri"/>
        <sz val="8.0"/>
      </rPr>
      <t>https://monocounty.ca.gov/sites/default/files/fileattachments/planning_division/page/10087/mono_co._town_of_mammoth_lakes_hmp_public_review_draft_june_2018_sm.pdf</t>
    </r>
  </si>
  <si>
    <t>GP has one policy to explore snow shoveling and snow removal equipment lending programs for disadvantaged and vulnerable populations</t>
  </si>
  <si>
    <t>Orange</t>
  </si>
  <si>
    <t>Aliso Viejo</t>
  </si>
  <si>
    <t>Omar Dadabhoy, Community Development Director
Tel: (949) 425-2527
odadabhoy@cityofalisoviejo.com</t>
  </si>
  <si>
    <r>
      <rPr>
        <rFont val="Calibri"/>
        <sz val="8.0"/>
        <u/>
      </rPr>
      <t>General Plan (2015</t>
    </r>
    <r>
      <rPr>
        <rFont val="Calibri"/>
        <sz val="8.0"/>
      </rPr>
      <t xml:space="preserve">)  - https://avcity.org/300/General-Plan
</t>
    </r>
  </si>
  <si>
    <t>Green City Initiative - https://www.ocregister.com/2013/03/21/aliso-viejo-puts-green-city-initiative-on-hold-after-meeting/</t>
  </si>
  <si>
    <t>Buena Park</t>
  </si>
  <si>
    <t>David Crabtree, Interim Director Community Development
Tel: (714) 562-3610
dcrabtree@buenapark.com</t>
  </si>
  <si>
    <t>2017 (City of Buena Park)</t>
  </si>
  <si>
    <t>Drought and Flooding (City of Buena Park)</t>
  </si>
  <si>
    <r>
      <rPr>
        <rFont val="Calibri"/>
        <sz val="8.0"/>
        <u/>
      </rPr>
      <t>General Plan (2015) -</t>
    </r>
    <r>
      <rPr>
        <rFont val="Calibri"/>
        <sz val="8.0"/>
      </rPr>
      <t xml:space="preserve">
http://www.buenapark.com/city-departments/community-development/planning-division/general-plan/2035-general-plan
</t>
    </r>
    <r>
      <rPr>
        <rFont val="Calibri"/>
        <sz val="8.0"/>
        <u/>
      </rPr>
      <t>Buena Park LHMP (2017) -</t>
    </r>
    <r>
      <rPr>
        <rFont val="Calibri"/>
        <sz val="8.0"/>
      </rPr>
      <t xml:space="preserve"> 
http://www.buenapark.com/home/showdocument?id=11180
</t>
    </r>
    <r>
      <rPr>
        <rFont val="Calibri"/>
        <sz val="8.0"/>
        <u/>
      </rPr>
      <t xml:space="preserve">Emergency Operations Plan (2016) </t>
    </r>
    <r>
      <rPr>
        <rFont val="Calibri"/>
        <sz val="8.0"/>
      </rPr>
      <t>- 
http://www.buenapark.com/home/showdocument?id=11009</t>
    </r>
  </si>
  <si>
    <t>Costa Mesa</t>
  </si>
  <si>
    <t>Jennifer Le, Director of Economic and Development Services
Tel: (714) 754-5617
jennifer.le@costamesa.gov</t>
  </si>
  <si>
    <r>
      <rPr>
        <rFont val="Calibri"/>
        <sz val="8.0"/>
        <u/>
      </rPr>
      <t xml:space="preserve">General Plan (2015) - </t>
    </r>
    <r>
      <rPr>
        <rFont val="Calibri"/>
        <sz val="8.0"/>
      </rPr>
      <t xml:space="preserve">
https://www.costamesaca.gov/city-hall/city-departments/development-services/approved-plans-for-city/2015-2035-general-plan
</t>
    </r>
    <r>
      <rPr>
        <rFont val="Calibri"/>
        <sz val="8.0"/>
        <u/>
      </rPr>
      <t xml:space="preserve">LHMP Mesa Annex (2018) - 
</t>
    </r>
    <r>
      <rPr>
        <rFont val="Calibri"/>
        <sz val="8.0"/>
      </rPr>
      <t>https://www.mwdoc.com/wp-content/uploads/2018/08/J_MesaWaterDistrict_Annex.pdf</t>
    </r>
  </si>
  <si>
    <t>County of Orange</t>
  </si>
  <si>
    <t>OC Development Services 
Tel: (714) 667-8888
email: N/A</t>
  </si>
  <si>
    <t>2018 (Water District)
and 2015 (County)</t>
  </si>
  <si>
    <t>Coastal Eroison, Drought, Flood, Sea Level Rise, and Wildfire</t>
  </si>
  <si>
    <t>See All (Orange County)</t>
  </si>
  <si>
    <r>
      <rPr>
        <rFont val="Calibri"/>
        <color rgb="FF000000"/>
        <sz val="8.0"/>
        <u/>
      </rPr>
      <t xml:space="preserve">General Plan (varies) </t>
    </r>
    <r>
      <rPr>
        <rFont val="Calibri"/>
        <color rgb="FF000000"/>
        <sz val="8.0"/>
      </rPr>
      <t xml:space="preserve">- 
https://ocds.ocpublicworks.com/service-areas/oc-development-services/planning-development/codes-and-regulations/general-plan
</t>
    </r>
    <r>
      <rPr>
        <rFont val="Calibri"/>
        <color rgb="FF000000"/>
        <sz val="8.0"/>
        <u/>
      </rPr>
      <t>OC Regional Water and Wastewater MJHMP (2020)</t>
    </r>
    <r>
      <rPr>
        <rFont val="Calibri"/>
        <color rgb="FF000000"/>
        <sz val="8.0"/>
      </rPr>
      <t xml:space="preserve"> - upon request https://www.mwdoc.com/your-water/emergency-management/emergency-management-resources/
</t>
    </r>
    <r>
      <rPr>
        <rFont val="Calibri"/>
        <color rgb="FF000000"/>
        <sz val="8.0"/>
        <u/>
      </rPr>
      <t xml:space="preserve">County of Orange And OCFA LHMP (2015) </t>
    </r>
    <r>
      <rPr>
        <rFont val="Calibri"/>
        <color rgb="FF000000"/>
        <sz val="8.0"/>
      </rPr>
      <t>- https://www.smwd.com/DocumentCenter/View/2193/APPENDIX-H_OC-HMP-Final</t>
    </r>
  </si>
  <si>
    <t>Unincorporated Communities within SCE include: N/A
No specific contact people listed for the department and no staff directory on website</t>
  </si>
  <si>
    <t>Cypress</t>
  </si>
  <si>
    <t>Aicia Velasco, Planning Director
Tel: (714) 229-6720
avelasco@cypressca.org</t>
  </si>
  <si>
    <r>
      <rPr>
        <rFont val="Calibri"/>
        <sz val="8.0"/>
        <u/>
      </rPr>
      <t xml:space="preserve">General Plan (2000 )-
</t>
    </r>
    <r>
      <rPr>
        <rFont val="Calibri"/>
        <sz val="8.0"/>
      </rPr>
      <t xml:space="preserve">https://www.cypressca.org/government/departments/community-development/planning-division/city-plans
</t>
    </r>
  </si>
  <si>
    <t>Dana Point</t>
  </si>
  <si>
    <t>Justin Poley, Planner
Tel: (949) 248-3575
jpoley@danapoint.org</t>
  </si>
  <si>
    <t>"City of Dana Point Sea Level Rise Vulnerability Assessment (2019) - https://www.danapoint.org/home/showpublisheddocument?id=29034
General Plan (1991) - 
https://www.danapoint.org/Home/ShowDocument?id=28638
Emergency Operations Plan - 
Contact the Emergency Services office at (949) 248-3583 "</t>
  </si>
  <si>
    <t>Not in SCE service area but part of SCAG
No CAP but has Sea Level Rise Vulnerability Assessment (2019)</t>
  </si>
  <si>
    <t>Fountain Valley</t>
  </si>
  <si>
    <t>Brian James, Planning and Building Director
Tel: (714) 593-4426
brian.james@fountainvalley.org</t>
  </si>
  <si>
    <t>2018 (Orange County's MJ LHMP - Municpal Water District of Orange County Annex)</t>
  </si>
  <si>
    <t>Drought and Water Quality</t>
  </si>
  <si>
    <t>See All (Municipal Water District of Orange County)</t>
  </si>
  <si>
    <r>
      <rPr>
        <rFont val="Calibri"/>
        <sz val="8.0"/>
        <u/>
      </rPr>
      <t xml:space="preserve">General Plan (1995) - </t>
    </r>
    <r>
      <rPr>
        <rFont val="Calibri"/>
        <sz val="8.0"/>
      </rPr>
      <t xml:space="preserve">
https://www.fountainvalley.org/413/General-Plan 
</t>
    </r>
    <r>
      <rPr>
        <rFont val="Calibri"/>
        <sz val="8.0"/>
        <u/>
      </rPr>
      <t xml:space="preserve">LHMP MWDOC Annex (2018) - </t>
    </r>
    <r>
      <rPr>
        <rFont val="Calibri"/>
        <sz val="8.0"/>
      </rPr>
      <t xml:space="preserve">
https://www.mwdoc.com/wp-content/uploads/2018/08/A_MWDOC_Annex.pdf</t>
    </r>
  </si>
  <si>
    <t>GP Update in progress, adoption expected Spring 2021. No draft available. https://www.fountainvalley.org/1282/General-Plan-Update</t>
  </si>
  <si>
    <t>Garden Grove</t>
  </si>
  <si>
    <t>Lisa Kim, Assistant City Manager/Community and Economic Development Director
lisak@ggcity.org
Tel: (714) 741-5312
planning@ggcity.org</t>
  </si>
  <si>
    <t>2020 (Garden Grove LHMP)</t>
  </si>
  <si>
    <t>Multi-Hazard, Climate Change, Drought and Water shortage, Flood, Extreme Heat, heavy Rains and Storms, High Winds, Wildfire</t>
  </si>
  <si>
    <t>See All (Garden Grove)</t>
  </si>
  <si>
    <r>
      <rPr>
        <rFont val="Calibri"/>
        <sz val="8.0"/>
        <u/>
      </rPr>
      <t xml:space="preserve">General Plan (2014) - </t>
    </r>
    <r>
      <rPr>
        <rFont val="Calibri"/>
        <sz val="8.0"/>
      </rPr>
      <t xml:space="preserve">
https://ggcity.org/planning/general-plan 
</t>
    </r>
    <r>
      <rPr>
        <rFont val="Calibri"/>
        <sz val="8.0"/>
        <u/>
      </rPr>
      <t xml:space="preserve">Garden Grove LHMP (Draft 2020) </t>
    </r>
    <r>
      <rPr>
        <rFont val="Calibri"/>
        <sz val="8.0"/>
      </rPr>
      <t>- https://ggcity.org/sites/default/files/Garden%20Grove%20LHMP%20January%202020%20Public%20Review%20Complete.pdf</t>
    </r>
  </si>
  <si>
    <t>In LHMP, the extent of climate change influence (low to high) is part of the analysis for each hazard.</t>
  </si>
  <si>
    <t>Huntington Beach</t>
  </si>
  <si>
    <t>Ricky Ramos, Senior Planner Advance Planning
Tel: (714) 536-5624
rramos@surfcity-hb.org</t>
  </si>
  <si>
    <t>2017 (City of Huntington Beach)</t>
  </si>
  <si>
    <t>Coastal, Drought, Flood, and Severe Weather  (City of Huntington Beach)</t>
  </si>
  <si>
    <t>See All (Huntington Beach)</t>
  </si>
  <si>
    <r>
      <rPr>
        <rFont val="Calibri"/>
        <sz val="8.0"/>
        <u/>
      </rPr>
      <t>General Plan (2017)</t>
    </r>
    <r>
      <rPr>
        <rFont val="Calibri"/>
        <sz val="8.0"/>
      </rPr>
      <t xml:space="preserve"> -https://www.huntingtonbeachca.gov/files/users/planning/HB-GPU_Adopted-October-2017.pdf
</t>
    </r>
    <r>
      <rPr>
        <rFont val="Calibri"/>
        <sz val="8.0"/>
        <u/>
      </rPr>
      <t xml:space="preserve">Huntington Beach LHMP (2017) - </t>
    </r>
    <r>
      <rPr>
        <rFont val="Calibri"/>
        <sz val="8.0"/>
      </rPr>
      <t xml:space="preserve">
https://www.huntingtonbeachca.gov/announcements/attachments/Huntington_Beach_public_review_draft_LHMP.pdf</t>
    </r>
  </si>
  <si>
    <r>
      <rPr>
        <rFont val="Calibri"/>
        <sz val="8.0"/>
        <u/>
      </rPr>
      <t xml:space="preserve">Greenhouse Gas Assessment - 
</t>
    </r>
    <r>
      <rPr>
        <rFont val="Calibri"/>
        <sz val="8.0"/>
      </rPr>
      <t xml:space="preserve">https://www.huntingtonbeachca.gov/files/users/planning/DTSP_AppC.pdf 
General Plan mentions environmental justice as an issue in the "Air Resources" section and identifies one census tract that counts as a DAC. There are no policies or objectives outlined. </t>
    </r>
  </si>
  <si>
    <t>Irvine</t>
  </si>
  <si>
    <t>Pete Carmichael, Community Department
PCarmichael@cityofirvine.org
Tel: (949) 724-6470</t>
  </si>
  <si>
    <t>2020 (City of Irvine LHMP)</t>
  </si>
  <si>
    <t>Drought, Flooding/Sea Level Rise, Severe Weather, Wildfire</t>
  </si>
  <si>
    <t>See All (Irvine)</t>
  </si>
  <si>
    <r>
      <rPr>
        <rFont val="Calibri"/>
        <sz val="8.0"/>
        <u/>
      </rPr>
      <t xml:space="preserve">General Plan (2015) - 
</t>
    </r>
    <r>
      <rPr>
        <rFont val="Calibri"/>
        <sz val="8.0"/>
      </rPr>
      <t xml:space="preserve">http://www.cityofirvine.org/community-development/current-general-plan  
</t>
    </r>
    <r>
      <rPr>
        <rFont val="Calibri"/>
        <sz val="8.0"/>
        <u/>
      </rPr>
      <t xml:space="preserve">Emergency Operations Plan (2004) - </t>
    </r>
    <r>
      <rPr>
        <rFont val="Calibri"/>
        <sz val="8.0"/>
      </rPr>
      <t xml:space="preserve">
http://legacy.cityofirvine.org/civica/filebank/blobdload.asp?BlobID=19676
</t>
    </r>
    <r>
      <rPr>
        <rFont val="Calibri"/>
        <sz val="8.0"/>
        <u/>
      </rPr>
      <t xml:space="preserve">Irvine LHMP - (2020)
</t>
    </r>
    <r>
      <rPr>
        <rFont val="Calibri"/>
        <sz val="8.0"/>
      </rPr>
      <t>https://online.flippingbook.com/view/792205/</t>
    </r>
  </si>
  <si>
    <t>Climate Action Plan (in Progress) but no draft. So mitigation and adaptation fields contain default "No"
https://www.ocweekly.com/city-of-irvine-to-develop-climate-action-plan/</t>
  </si>
  <si>
    <t>La Palma</t>
  </si>
  <si>
    <t xml:space="preserve">Scott Hutter, Planning Manager 
Tel: (714) 690-3336
CommDev@cityoflapalma.org </t>
  </si>
  <si>
    <t>2019 (City of La Palma LHMP)</t>
  </si>
  <si>
    <t>Drought, Extreme Heat, Diseases and Pests, Dam/Reservoir/Levee Failure, Urban Flooding</t>
  </si>
  <si>
    <t>See All (La Palma)</t>
  </si>
  <si>
    <r>
      <rPr>
        <rFont val="Calibri"/>
        <sz val="8.0"/>
        <u/>
      </rPr>
      <t xml:space="preserve">General Plan (2014) - </t>
    </r>
    <r>
      <rPr>
        <rFont val="Calibri"/>
        <sz val="8.0"/>
      </rPr>
      <t xml:space="preserve">
https://www.cityoflapalma.org/DocumentCenter/View/4845/Final-La-Palma-GP_Adopted-June-2014?bidId=
</t>
    </r>
    <r>
      <rPr>
        <rFont val="Calibri"/>
        <sz val="8.0"/>
        <u/>
      </rPr>
      <t xml:space="preserve">LHMP Orange County Water District Annex (2018) - </t>
    </r>
    <r>
      <rPr>
        <rFont val="Calibri"/>
        <sz val="8.0"/>
      </rPr>
      <t xml:space="preserve">
https://www.mwdoc.com/wp-content/uploads/2018/08/B_OCWD_Annex.pdf
</t>
    </r>
    <r>
      <rPr>
        <rFont val="Calibri"/>
        <sz val="8.0"/>
        <u/>
      </rPr>
      <t>LHMP La Palma (2019, adopted 2020) -</t>
    </r>
    <r>
      <rPr>
        <rFont val="Calibri"/>
        <sz val="8.0"/>
      </rPr>
      <t xml:space="preserve">
https://www.cityoflapalma.org/DocumentCenter/View/9847/Item-4_LHMP-Adoption?bidId=  </t>
    </r>
  </si>
  <si>
    <t>Laguna Hills</t>
  </si>
  <si>
    <t>Jay Wuu, Senior Planner
Tel: (949) 707-2662
jwuu@lagunahillsca.gov</t>
  </si>
  <si>
    <r>
      <rPr>
        <rFont val="Calibri"/>
        <sz val="8.0"/>
        <u/>
      </rPr>
      <t xml:space="preserve">General Plan (2009) - </t>
    </r>
    <r>
      <rPr>
        <rFont val="Calibri"/>
        <sz val="8.0"/>
      </rPr>
      <t xml:space="preserve">
https://www.ci.laguna-hills.ca.us/DocumentCenter/View/133/Laguna-Hills-General-Plan</t>
    </r>
  </si>
  <si>
    <t>Laguna Niguel</t>
  </si>
  <si>
    <t>John Morgan, Planning Manager
Tel: (949) 362-4332
jmorgan@cityoflagunaniguel.org</t>
  </si>
  <si>
    <r>
      <rPr>
        <rFont val="Calibri"/>
        <sz val="8.0"/>
        <u/>
      </rPr>
      <t xml:space="preserve">General Plan (1992) - </t>
    </r>
    <r>
      <rPr>
        <rFont val="Calibri"/>
        <sz val="8.0"/>
      </rPr>
      <t xml:space="preserve">
https://www.cityoflagunaniguel.org/132/General-Plan
</t>
    </r>
    <r>
      <rPr>
        <rFont val="Calibri"/>
        <sz val="8.0"/>
        <u/>
      </rPr>
      <t xml:space="preserve">LHMP Moulton Nigel Annex (2018) - </t>
    </r>
    <r>
      <rPr>
        <rFont val="Calibri"/>
        <sz val="8.0"/>
      </rPr>
      <t xml:space="preserve">
https://www.mwdoc.com/wp-content/uploads/2018/08/K_Moulton-Niguel-WD-Annex.pdf
</t>
    </r>
    <r>
      <rPr>
        <rFont val="Calibri"/>
        <sz val="8.0"/>
        <u/>
      </rPr>
      <t xml:space="preserve">Emergency Management Plan (2011) - 
</t>
    </r>
    <r>
      <rPr>
        <rFont val="Calibri"/>
        <sz val="8.0"/>
      </rPr>
      <t>http://www.lagunabeachcity.net/civicax/filebank/blobdload.aspx?blobid=7481</t>
    </r>
  </si>
  <si>
    <t xml:space="preserve">Lake Forest </t>
  </si>
  <si>
    <t>Ron Santos, Senior Planner 
Tel: (949) 461-3449
rsantos@lakeforestca.gov</t>
  </si>
  <si>
    <r>
      <rPr>
        <rFont val="Calibri"/>
        <sz val="8.0"/>
        <u/>
      </rPr>
      <t xml:space="preserve">General Plan (2016) - </t>
    </r>
    <r>
      <rPr>
        <rFont val="Calibri"/>
        <sz val="8.0"/>
      </rPr>
      <t xml:space="preserve">
https://www.lakeforestca.gov/292/Planning-Documents 
</t>
    </r>
  </si>
  <si>
    <t xml:space="preserve">Los Alamitos </t>
  </si>
  <si>
    <t>Ron Noda, Acting Director Development Services 
Tel: (562) 431-3538 x 301 
rnoda@cityoflosalamitos.org</t>
  </si>
  <si>
    <r>
      <rPr>
        <rFont val="Calibri"/>
        <sz val="8.0"/>
        <u/>
      </rPr>
      <t xml:space="preserve">General Plan (2015) - </t>
    </r>
    <r>
      <rPr>
        <rFont val="Calibri"/>
        <sz val="8.0"/>
      </rPr>
      <t xml:space="preserve">
https://cityoflosalamitos.org/?wpfb_dl=2289
</t>
    </r>
  </si>
  <si>
    <t>Newport Beach</t>
  </si>
  <si>
    <t xml:space="preserve">Ben Zdeba, Senior Planner
Tel: (949) 644-3253
bzdeba@newportbeachca.gov
</t>
  </si>
  <si>
    <t>2018 (Orange County's MJ LHMP - City of Newport Beach Annex)</t>
  </si>
  <si>
    <t>Flood/Climate Change, Wildfire/Urban Fire, Coastal Storms/Erosion, and Drought  (City of Newport Beach Annex)</t>
  </si>
  <si>
    <t>See All (Newport Beach)</t>
  </si>
  <si>
    <r>
      <rPr>
        <rFont val="Calibri"/>
        <sz val="8.0"/>
        <u/>
      </rPr>
      <t xml:space="preserve">General Plan (2006) - </t>
    </r>
    <r>
      <rPr>
        <rFont val="Calibri"/>
        <sz val="8.0"/>
      </rPr>
      <t xml:space="preserve">
https://www.newportbeachca.gov/PLN/General_Plan/COMPLETE_FEB_2019/General_Plan_2006_Complete.pdf
</t>
    </r>
    <r>
      <rPr>
        <rFont val="Calibri"/>
        <sz val="8.0"/>
        <u/>
      </rPr>
      <t xml:space="preserve">Energy Action Plan (2012) - </t>
    </r>
    <r>
      <rPr>
        <rFont val="Calibri"/>
        <sz val="8.0"/>
      </rPr>
      <t xml:space="preserve">
https://www.newportbeachca.gov/home/showdocument?id=16576
</t>
    </r>
    <r>
      <rPr>
        <rFont val="Calibri"/>
        <sz val="8.0"/>
        <u/>
      </rPr>
      <t>LHMP City of Newport Beach Annex (2018) -</t>
    </r>
    <r>
      <rPr>
        <rFont val="Calibri"/>
        <sz val="8.0"/>
      </rPr>
      <t xml:space="preserve"> 
https://www.mwdoc.com/wp-content/uploads/2018/08/L_CityofNewportBeach_Annex.pdf
</t>
    </r>
    <r>
      <rPr>
        <rFont val="Calibri"/>
        <sz val="8.0"/>
        <u/>
      </rPr>
      <t>Emergency Operations Plan (2011) -</t>
    </r>
    <r>
      <rPr>
        <rFont val="Calibri"/>
        <sz val="8.0"/>
      </rPr>
      <t xml:space="preserve"> 
https://www.newportbeachca.gov/home/showdocument?id=17901</t>
    </r>
  </si>
  <si>
    <t>Bonnie Hagan, Asst. City Manager and Acting Community Development Director
Tel: (714) 744-7220
cdinfo@cityoforange.org</t>
  </si>
  <si>
    <t>2018 (Orange County MJHMP - Municipal Water District of OC)</t>
  </si>
  <si>
    <r>
      <rPr>
        <rFont val="Calibri"/>
        <sz val="8.0"/>
        <u/>
      </rPr>
      <t>General Plan (2010) -</t>
    </r>
    <r>
      <rPr>
        <rFont val="Calibri"/>
        <sz val="8.0"/>
      </rPr>
      <t xml:space="preserve"> https://www.cityoforange.org/287/Planning-Division
</t>
    </r>
    <r>
      <rPr>
        <rFont val="Calibri"/>
        <sz val="8.0"/>
        <u/>
      </rPr>
      <t>OC Regional Water and Wastewater MJHMP (2020</t>
    </r>
    <r>
      <rPr>
        <rFont val="Calibri"/>
        <sz val="8.0"/>
      </rPr>
      <t>) - upon request https://www.mwdoc.com/your-water/emergency-management/emergency-management-resources/</t>
    </r>
  </si>
  <si>
    <t>Not in SCE service area but part of SCAG</t>
  </si>
  <si>
    <t xml:space="preserve">Rancho Santa Margarita </t>
  </si>
  <si>
    <t>Wendy Starks, Principal Planner 
Tel: (949) 635-1800, ext. 6704
wstarks@cityofrsm.org</t>
  </si>
  <si>
    <t>2019 (Rancho Santa Margarita LHMP)</t>
  </si>
  <si>
    <t>Drought, Severe Weather(heavy rains, Santa Ana winds, extreme heat), Flood, Wildfire</t>
  </si>
  <si>
    <r>
      <rPr>
        <rFont val="Calibri"/>
        <sz val="8.0"/>
        <u/>
      </rPr>
      <t xml:space="preserve">General Plan (2020) - </t>
    </r>
    <r>
      <rPr>
        <rFont val="Calibri"/>
        <sz val="8.0"/>
      </rPr>
      <t xml:space="preserve">
https://www.cityofrsm.org/DocumentCenter/View/5088/RSM-General-Plan-2020-Complete-Document
</t>
    </r>
    <r>
      <rPr>
        <rFont val="Calibri"/>
        <sz val="8.0"/>
        <u/>
      </rPr>
      <t>Rancho Santa Margarita LHMP (2019)</t>
    </r>
    <r>
      <rPr>
        <rFont val="Calibri"/>
        <sz val="8.0"/>
      </rPr>
      <t xml:space="preserve">- https://www.cityofrsm.org/DocumentCenter/View/5017/RSM-LHMP_Final-Approved-Dec-2019
</t>
    </r>
  </si>
  <si>
    <t xml:space="preserve">General plan safety elements mentions that the LHMP discusses wildfire hazards in more detail but does not reference it directly for climate adaptation.
GP mentions SB 1000 but does not include specific EJ goals or policies </t>
  </si>
  <si>
    <t>San Clemente</t>
  </si>
  <si>
    <t>Jim Pechous, Assistant Director of Commnity Development
Tel: (949) 361-6195
pechousj@san-clemente.org</t>
  </si>
  <si>
    <t>City of San Clemente, Planning Division
Krout and Associates
Fehr &amp; Pehrs</t>
  </si>
  <si>
    <t>Yes (referenced, not online)</t>
  </si>
  <si>
    <r>
      <rPr>
        <rFont val="Calibri"/>
        <sz val="8.0"/>
        <u/>
      </rPr>
      <t xml:space="preserve">Climate Action Plan (2014) -
</t>
    </r>
    <r>
      <rPr>
        <rFont val="Calibri"/>
        <sz val="8.0"/>
      </rPr>
      <t xml:space="preserve">http://san-clemente.org/home/showdocument?id=9384
</t>
    </r>
    <r>
      <rPr>
        <rFont val="Calibri"/>
        <sz val="8.0"/>
        <u/>
      </rPr>
      <t xml:space="preserve">General Plan (2014) - 
</t>
    </r>
    <r>
      <rPr>
        <rFont val="Calibri"/>
        <sz val="8.0"/>
      </rPr>
      <t xml:space="preserve">https://www.san-clemente.org/department-services/planning-services/general-plan
</t>
    </r>
    <r>
      <rPr>
        <rFont val="Calibri"/>
        <sz val="8.0"/>
        <u/>
      </rPr>
      <t xml:space="preserve">Emergency Operations Plan - 
</t>
    </r>
    <r>
      <rPr>
        <rFont val="Calibri"/>
        <sz val="8.0"/>
      </rPr>
      <t xml:space="preserve">Contact Stephen Foster, Emergency Planning Coordinator, (949) 361-6109 FosterS@san-clemente.org
</t>
    </r>
  </si>
  <si>
    <t>San Juan Capistrano</t>
  </si>
  <si>
    <t>Joel Rojas, Director of Development Services
Tel: (949) 234-4410
JRojas@SanJuanCapistrano.org</t>
  </si>
  <si>
    <t>2020 (San Juan Capistrano LHMP)</t>
  </si>
  <si>
    <t>Drought, Severe Weather, Wildfire, Flood</t>
  </si>
  <si>
    <t xml:space="preserve">See All (City of San Juan Capistrano) </t>
  </si>
  <si>
    <r>
      <rPr>
        <rFont val="Calibri"/>
        <sz val="8.0"/>
        <u/>
      </rPr>
      <t xml:space="preserve">General Plan (1999) - </t>
    </r>
    <r>
      <rPr>
        <rFont val="Calibri"/>
        <sz val="8.0"/>
      </rPr>
      <t xml:space="preserve">
https://sanjuancapistrano.org/Departments/Development-Services/Planning-Zoning/General-Plan
</t>
    </r>
    <r>
      <rPr>
        <rFont val="Calibri"/>
        <sz val="8.0"/>
        <u/>
      </rPr>
      <t xml:space="preserve">San Juan Capistrano Draft LHMP (2019) </t>
    </r>
    <r>
      <rPr>
        <rFont val="Calibri"/>
        <sz val="8.0"/>
      </rPr>
      <t>- https://sanjuancapistrano.org/Portals/0/Documents/EmergencyPreparedness/SJC%20LHMP%20REVIEW%20DRAFT%20V.8%20September%209%202019.pdf</t>
    </r>
  </si>
  <si>
    <t xml:space="preserve">Not in SCE service area but part of SCAG
LHMP approved by FEMA, but approved plan not available on city website. Was adopted by city in 2020, date of FEMA approval unknown http://records.sanjuancapistrano.org/Public/edoc/138185/Resolution%20Number%2020-04-21-01.pdf?dbid=0&amp;repo=SJC 
LHMP discusses climate change with every hazard profile. However, there are only mitigation actions for wildfire and flood that are pertinent </t>
  </si>
  <si>
    <t xml:space="preserve">Seal Beach </t>
  </si>
  <si>
    <t>Steve Fowler, Senior Planner
Tel: (562) 431-2527 x1316
sfowler@sealbeachca.gov</t>
  </si>
  <si>
    <t>2018 (City of Seal Beach)</t>
  </si>
  <si>
    <t>Flood, Drought and Wildland Fire (City of Seal Beach)</t>
  </si>
  <si>
    <r>
      <rPr>
        <rFont val="Calibri"/>
        <sz val="8.0"/>
        <u/>
      </rPr>
      <t xml:space="preserve">General Plan (1998) - </t>
    </r>
    <r>
      <rPr>
        <rFont val="Calibri"/>
        <sz val="8.0"/>
      </rPr>
      <t xml:space="preserve">
http://www.sealbeachca.gov/Departments/Community-Development/Planning-Development/General-Plan
</t>
    </r>
    <r>
      <rPr>
        <rFont val="Calibri"/>
        <sz val="8.0"/>
        <u/>
      </rPr>
      <t xml:space="preserve">Emergency Operations Plan (2017) - 
</t>
    </r>
    <r>
      <rPr>
        <rFont val="Calibri"/>
        <sz val="8.0"/>
      </rPr>
      <t xml:space="preserve">http://www.sealbeachca.gov/Portals/0/Documents/LinkClick.aspx?fileticket=RCGspjGTVtw%3D&amp;portalid=0
</t>
    </r>
    <r>
      <rPr>
        <rFont val="Calibri"/>
        <sz val="8.0"/>
        <u/>
      </rPr>
      <t xml:space="preserve">Seal Beach LHMP (2018) - 
</t>
    </r>
    <r>
      <rPr>
        <rFont val="Calibri"/>
        <sz val="8.0"/>
      </rPr>
      <t>https://www.sealbeachca.gov/Portals/0/Documents/Seal%20Beach%20HMP-20181018_Public%20Review_wAppendices.pdf</t>
    </r>
  </si>
  <si>
    <t>Stanton</t>
  </si>
  <si>
    <t>Jennifer Lilley, Community and Economic Development Director
Tel: (714) 890-4213
jlilley@ci.stnton.ca.us</t>
  </si>
  <si>
    <r>
      <rPr>
        <rFont val="Calibri"/>
        <sz val="8.0"/>
        <u/>
      </rPr>
      <t>General Plan (2008)</t>
    </r>
    <r>
      <rPr>
        <rFont val="Calibri"/>
        <sz val="8.0"/>
      </rPr>
      <t xml:space="preserve"> - https://www.ci.stanton.ca.us/Portals/0/Documents/Departments/Community%20Development/Planning/Adopted%20General%20Plan/City%20of%20Stanton%20Adopted%20General%20Plan.pdf?ver=2018-07-26-162157-797&amp;timestamp=1611698585193</t>
    </r>
  </si>
  <si>
    <t xml:space="preserve">Tustin </t>
  </si>
  <si>
    <t xml:space="preserve">Justina Willkom, Community Development Director
Tel: (714) 573-3106
jwillkom@tustinca.org
</t>
  </si>
  <si>
    <t>2018 (City of Tustin)</t>
  </si>
  <si>
    <t>Extreme Heat, Wildfire, Drought, Dam/Reservoir Failure/Earthquake, and Flood (City of Tustin)</t>
  </si>
  <si>
    <r>
      <rPr>
        <rFont val="Calibri"/>
        <sz val="8.0"/>
        <u/>
      </rPr>
      <t xml:space="preserve">General Plan (2018) - </t>
    </r>
    <r>
      <rPr>
        <rFont val="Calibri"/>
        <sz val="8.0"/>
      </rPr>
      <t xml:space="preserve">
https://www.tustinca.org/DocumentCenter/View/713/City-of-Tustin-General-Plan-PDF?bidId=
</t>
    </r>
    <r>
      <rPr>
        <rFont val="Calibri"/>
        <sz val="8.0"/>
        <u/>
      </rPr>
      <t xml:space="preserve">City of Tustin LHMP (2018) - </t>
    </r>
    <r>
      <rPr>
        <rFont val="Calibri"/>
        <sz val="8.0"/>
      </rPr>
      <t xml:space="preserve">
https://www.tustinca.org/DocumentCenter/View/328/Tustin-Hazard-Mitigation-Plan---July-2018-PDF
</t>
    </r>
    <r>
      <rPr>
        <rFont val="Calibri"/>
        <sz val="8.0"/>
        <u/>
      </rPr>
      <t>Emergency Operations Plan (2019)</t>
    </r>
    <r>
      <rPr>
        <rFont val="Calibri"/>
        <sz val="8.0"/>
      </rPr>
      <t xml:space="preserve">
https://www.tustinca.org/DocumentCenter/View/570/Emergency-Operations-Plan-PDF</t>
    </r>
  </si>
  <si>
    <t>Villa Park</t>
  </si>
  <si>
    <t>Ray Pascua, Planning Manager
Tel: (714) 998-1500
ray@villapark.org</t>
  </si>
  <si>
    <t>2018 (Orange County's MJ LHMP - Serrano Water District Annex)</t>
  </si>
  <si>
    <t>Wildfire and Flood (Serrano Water District)</t>
  </si>
  <si>
    <r>
      <rPr>
        <rFont val="Calibri"/>
        <sz val="8.0"/>
        <u/>
      </rPr>
      <t>General Plan (2010) -</t>
    </r>
    <r>
      <rPr>
        <rFont val="Calibri"/>
        <sz val="8.0"/>
      </rPr>
      <t xml:space="preserve"> http://villapark.org/Departments/Planning/General-Plan?folderId=181&amp;view=gridview&amp;pageSize=10
</t>
    </r>
    <r>
      <rPr>
        <rFont val="Calibri"/>
        <sz val="8.0"/>
        <u/>
      </rPr>
      <t>LHMP - Seranno Water District (2018) -</t>
    </r>
    <r>
      <rPr>
        <rFont val="Calibri"/>
        <sz val="8.0"/>
      </rPr>
      <t xml:space="preserve">
https://www.mwdoc.com/wp-content/uploads/2018/08/O_Serrano-WD-Annex.pdf</t>
    </r>
  </si>
  <si>
    <t xml:space="preserve">Westminster </t>
  </si>
  <si>
    <t>Steven Ratkay, Planning Manager
Tel: (714) 548-3484
sratkay@westminster-ca.gov</t>
  </si>
  <si>
    <t>2018 (Orange County's MJ LHMP - Municpal Water District of Orange County)</t>
  </si>
  <si>
    <r>
      <rPr>
        <rFont val="Calibri"/>
        <sz val="8.0"/>
        <u/>
      </rPr>
      <t xml:space="preserve">General Plan (2016) - </t>
    </r>
    <r>
      <rPr>
        <rFont val="Calibri"/>
        <sz val="8.0"/>
      </rPr>
      <t xml:space="preserve">
https://www.westminster-ca.gov/Home/ShowDocument?id=522
</t>
    </r>
    <r>
      <rPr>
        <rFont val="Calibri"/>
        <sz val="8.0"/>
        <u/>
      </rPr>
      <t>Westminster LHMP (2015)</t>
    </r>
    <r>
      <rPr>
        <rFont val="Calibri"/>
        <sz val="8.0"/>
      </rPr>
      <t xml:space="preserve"> - not posted
</t>
    </r>
    <r>
      <rPr>
        <rFont val="Calibri"/>
        <sz val="8.0"/>
        <u/>
      </rPr>
      <t>OC Regional Water and Wastewater MJHMP (2020)</t>
    </r>
    <r>
      <rPr>
        <rFont val="Calibri"/>
        <sz val="8.0"/>
      </rPr>
      <t xml:space="preserve"> - upon request https://www.mwdoc.com/your-water/emergency-management/emergency-management-resources/</t>
    </r>
  </si>
  <si>
    <t>Incorporates disadvantaged commnities in line with SB 244 (2011), which specifically relates to infrastructure (water, wastewater, stormwater, and fire protection)
GP references the existence of an LHMP (2015), EOP (2016), and Energy Action Plan which are not posted on website.</t>
  </si>
  <si>
    <t xml:space="preserve">Yorba Linda </t>
  </si>
  <si>
    <t>Nate Farnsworth, Principal Planner
Tel: (714) 961-7130
nfarnsworth@yorbalindaca.gov</t>
  </si>
  <si>
    <t>2018 (Orange County's MJ LHMP - Yorba Linda Water District Annex)
2015 (Orange County's MJ LHMP)</t>
  </si>
  <si>
    <t>Flood and Wildland/Urban Fire (Yorba Linda Water District)</t>
  </si>
  <si>
    <r>
      <rPr>
        <rFont val="Calibri"/>
        <sz val="8.0"/>
        <u/>
      </rPr>
      <t xml:space="preserve">General Plan (2016) - </t>
    </r>
    <r>
      <rPr>
        <rFont val="Calibri"/>
        <sz val="8.0"/>
      </rPr>
      <t xml:space="preserve">
https://www.yorbalindaca.gov/DocumentCenter/View/475/2016-Yorba-Linda-General-Plan-PDF?bidId
</t>
    </r>
    <r>
      <rPr>
        <rFont val="Calibri"/>
        <sz val="8.0"/>
        <u/>
      </rPr>
      <t xml:space="preserve">
LHMP Yorba Linda Annex (2018) -</t>
    </r>
    <r>
      <rPr>
        <rFont val="Calibri"/>
        <sz val="8.0"/>
      </rPr>
      <t xml:space="preserve">
https://www.mwdoc.com/wp-content/uploads/2018/08/S_Yorba-Linda-WD-Annex.pdf
</t>
    </r>
    <r>
      <rPr>
        <rFont val="Calibri"/>
        <sz val="8.0"/>
        <u/>
      </rPr>
      <t xml:space="preserve">OC Regional Water and Wastewater MJHMP (2020) </t>
    </r>
    <r>
      <rPr>
        <rFont val="Calibri"/>
        <sz val="8.0"/>
      </rPr>
      <t>- upon request https://www.mwdoc.com/your-water/emergency-management/emergency-management-resources/</t>
    </r>
  </si>
  <si>
    <t>Anaheim</t>
  </si>
  <si>
    <t>Ted White, Planning Director 
Tel: (714) - 765-5011
tedwhite@anaheim.net</t>
  </si>
  <si>
    <t>2017 (Anaheim LHMP)</t>
  </si>
  <si>
    <t>Flood, Wildfire, Drought</t>
  </si>
  <si>
    <t>See All (Anaheim)</t>
  </si>
  <si>
    <r>
      <rPr>
        <rFont val="Calibri"/>
        <sz val="8.0"/>
        <u/>
      </rPr>
      <t xml:space="preserve">General Plan (2004) - </t>
    </r>
    <r>
      <rPr>
        <rFont val="Calibri"/>
        <sz val="8.0"/>
      </rPr>
      <t xml:space="preserve">
http://www.anaheim.net/712/General-Plan
</t>
    </r>
    <r>
      <rPr>
        <rFont val="Calibri"/>
        <sz val="8.0"/>
        <u/>
      </rPr>
      <t>Anaheim LHMP (2017)</t>
    </r>
    <r>
      <rPr>
        <rFont val="Calibri"/>
        <sz val="8.0"/>
      </rPr>
      <t xml:space="preserve"> - http://anaheim.net/DocumentCenter/View/27741/City-of-Anaheim-LHMP-2017
</t>
    </r>
    <r>
      <rPr>
        <rFont val="Calibri"/>
        <sz val="8.0"/>
        <u/>
      </rPr>
      <t xml:space="preserve">Emergency Operations Plan (2017) - </t>
    </r>
    <r>
      <rPr>
        <rFont val="Calibri"/>
        <sz val="8.0"/>
      </rPr>
      <t xml:space="preserve">
https://www.anaheim.net/DocumentCenter/View/21657/City-of-Anaheim-EOP-2017</t>
    </r>
  </si>
  <si>
    <r>
      <rPr>
        <rFont val="Calibri"/>
        <sz val="8.0"/>
      </rPr>
      <t xml:space="preserve">Recieved grant from SoCalGas towards CAP </t>
    </r>
    <r>
      <rPr>
        <rFont val="Calibri"/>
        <color rgb="FF1155CC"/>
        <sz val="8.0"/>
        <u/>
      </rPr>
      <t>https://www.prnewswire.com/news-releases/socalgas-supports-climate-adaptation-and-resiliency-planning-with-150-000-in-grants-to-local-governments-301205540.html</t>
    </r>
  </si>
  <si>
    <t>Brea</t>
  </si>
  <si>
    <t>Tracy Steinkruger, Community Development Director
tracys@cityofbrea.net
Tel: (714) 990-7758</t>
  </si>
  <si>
    <t>City of Brea
Southern California Edison Company
EcoMotion Incorporated</t>
  </si>
  <si>
    <r>
      <rPr>
        <rFont val="Calibri"/>
        <sz val="8.0"/>
        <u/>
      </rPr>
      <t>General Plan (2003) -</t>
    </r>
    <r>
      <rPr>
        <rFont val="Calibri"/>
        <sz val="8.0"/>
      </rPr>
      <t xml:space="preserve">
https://www.ci.brea.ca.us/DocumentCenter/View/61/General-Plan?bidId= 
</t>
    </r>
    <r>
      <rPr>
        <rFont val="Calibri"/>
        <sz val="8.0"/>
        <u/>
      </rPr>
      <t>Sustainability Plan (2012) -</t>
    </r>
    <r>
      <rPr>
        <rFont val="Calibri"/>
        <sz val="8.0"/>
      </rPr>
      <t xml:space="preserve">
https://www.ci.brea.ca.us/DocumentCenter/View/595/BreaSustainabilityPlan?bidId= 
</t>
    </r>
  </si>
  <si>
    <t>Fullerton</t>
  </si>
  <si>
    <t>Heather Allen, Planning Manager
Tel: (714) 738-6884
heathera@cityoffullerton.com</t>
  </si>
  <si>
    <t>City of Fullerton</t>
  </si>
  <si>
    <t>2020 (Fullerton LHMP)</t>
  </si>
  <si>
    <t xml:space="preserve">Dam Failure, Disease/Pests, Drought, Wildfire, Flood, Severe Weather, </t>
  </si>
  <si>
    <t>See All (Fullerton)</t>
  </si>
  <si>
    <t>Air Quality and Climate Change</t>
  </si>
  <si>
    <r>
      <rPr>
        <rFont val="Calibri"/>
        <sz val="8.0"/>
        <u/>
      </rPr>
      <t xml:space="preserve">General Plan (2012) - </t>
    </r>
    <r>
      <rPr>
        <rFont val="Calibri"/>
        <sz val="8.0"/>
      </rPr>
      <t xml:space="preserve">        https://www.cityoffullerton.com/gov/departments/dev_serv/general_plan_update/the_fullerton_plan.asp 
</t>
    </r>
    <r>
      <rPr>
        <rFont val="Calibri"/>
        <sz val="8.0"/>
        <u/>
      </rPr>
      <t xml:space="preserve">
Climate Action Plan (2012) - </t>
    </r>
    <r>
      <rPr>
        <rFont val="Calibri"/>
        <sz val="8.0"/>
      </rPr>
      <t xml:space="preserve">
https://www.cityoffullerton.com/civicax/filebank/blobdload.aspx?blobid=8991 
</t>
    </r>
    <r>
      <rPr>
        <rFont val="Calibri"/>
        <sz val="8.0"/>
        <u/>
      </rPr>
      <t xml:space="preserve">Fullerton LHMP (2020) </t>
    </r>
    <r>
      <rPr>
        <rFont val="Calibri"/>
        <sz val="8.0"/>
      </rPr>
      <t>- https://www.cityoffullerton.com/civicax/filebank/blobdload.aspx?BlobID=27643</t>
    </r>
  </si>
  <si>
    <t>CAP not technically standalone as it is an appendix of GP
GP Fullerton Natural Environment Element approximates a safety element as it includes natural hazards. This "master element" appears to have been updated in 2020 to include references to climate change from the 2019 LHMP
GP references EOP adopted in 2004. Not published on website</t>
  </si>
  <si>
    <t xml:space="preserve">La Habra </t>
  </si>
  <si>
    <t>Roy Ramsland, Planning Manager
rramsland@lahabraca.gov
Tel: (562) 383-4100</t>
  </si>
  <si>
    <t xml:space="preserve">Atkins 
City of La Habra </t>
  </si>
  <si>
    <t>2018 (Orange County's MJ LHMP - City of La Habra Annex)</t>
  </si>
  <si>
    <t>Drought, Wildland/Urban Fire, Climate Change (La Habra Annex)</t>
  </si>
  <si>
    <r>
      <rPr>
        <rFont val="Calibri"/>
        <sz val="8.0"/>
        <u/>
      </rPr>
      <t xml:space="preserve">General Plan (2015) - </t>
    </r>
    <r>
      <rPr>
        <rFont val="Calibri"/>
        <sz val="8.0"/>
      </rPr>
      <t xml:space="preserve">
https://www.lahabracity.com/DocumentCenter/View/197/LaHabraGeneralPlan-2035-PDF
</t>
    </r>
    <r>
      <rPr>
        <rFont val="Calibri"/>
        <sz val="8.0"/>
        <u/>
      </rPr>
      <t xml:space="preserve">Climate Action Plan (2014) </t>
    </r>
    <r>
      <rPr>
        <rFont val="Calibri"/>
        <sz val="8.0"/>
      </rPr>
      <t xml:space="preserve">- 
http://www.lahabracity.com/DocumentCenter/View/192/Climate-Action-Plan-PDF?bidId=  
</t>
    </r>
    <r>
      <rPr>
        <rFont val="Calibri"/>
        <sz val="8.0"/>
        <u/>
      </rPr>
      <t xml:space="preserve">LHMP City of La Habra Annex (2018) </t>
    </r>
    <r>
      <rPr>
        <rFont val="Calibri"/>
        <sz val="8.0"/>
      </rPr>
      <t xml:space="preserve">- 
https://www.mwdoc.com/wp-content/uploads/2018/08/H_CityofLaHabra_Annex.pdf
</t>
    </r>
    <r>
      <rPr>
        <rFont val="Calibri"/>
        <sz val="8.0"/>
        <u/>
      </rPr>
      <t xml:space="preserve">OC Regional Water and Wastewater MJHMP (2020) </t>
    </r>
    <r>
      <rPr>
        <rFont val="Calibri"/>
        <sz val="8.0"/>
      </rPr>
      <t xml:space="preserve">- upon request </t>
    </r>
    <r>
      <rPr>
        <rFont val="Calibri"/>
        <color rgb="FF000000"/>
        <sz val="8.0"/>
      </rPr>
      <t>https://www.mwdoc.com/your-water/emergency-management/emergency-management-resources/</t>
    </r>
  </si>
  <si>
    <t>Laguna Beach</t>
  </si>
  <si>
    <t>Scott Drapkin, Planning Manager
Tel: (949) 497-0362
sdrapkin@lagunabeachcity.net</t>
  </si>
  <si>
    <t>2018 (City of Laguna Beach)</t>
  </si>
  <si>
    <t>Coastal, Extreme Weather, Flood, and Wildfire (City of Laguna Beach)</t>
  </si>
  <si>
    <r>
      <rPr>
        <rFont val="Calibri"/>
        <sz val="8.0"/>
        <u/>
      </rPr>
      <t xml:space="preserve">General Plan (varies) - 
</t>
    </r>
    <r>
      <rPr>
        <rFont val="Calibri"/>
        <sz val="8.0"/>
      </rPr>
      <t xml:space="preserve">http://www.lagunabeachcity.net/cityhall/cd/planning/plans.htm
</t>
    </r>
    <r>
      <rPr>
        <rFont val="Calibri"/>
        <sz val="8.0"/>
        <u/>
      </rPr>
      <t xml:space="preserve">Climate Action Plan (2009) -
</t>
    </r>
    <r>
      <rPr>
        <rFont val="Calibri"/>
        <sz val="8.0"/>
      </rPr>
      <t xml:space="preserve">http://www.lagunabeachcity.net/civicax/filebank/blobdload.aspx?blobid=2332 
</t>
    </r>
    <r>
      <rPr>
        <rFont val="Calibri"/>
        <sz val="8.0"/>
        <u/>
      </rPr>
      <t xml:space="preserve">Laguna Beach LHMP (2018) - </t>
    </r>
    <r>
      <rPr>
        <rFont val="Calibri"/>
        <sz val="8.0"/>
      </rPr>
      <t xml:space="preserve">        http://www.lagunabeachcity.net/civicax/filebank/blobdload.aspx?blobid=20350 </t>
    </r>
  </si>
  <si>
    <t>GP Safety Element last updated 1995  https://www.lagunabeachcity.net/civicax/filebank/blobdload.aspx?BlobID=2689</t>
  </si>
  <si>
    <t xml:space="preserve">Mission Viejo </t>
  </si>
  <si>
    <t>Elaine Lister, Director of Community Development 
Tel: (949) 470-3053
elister@cityofmissionviejo.org</t>
  </si>
  <si>
    <t>City of Mission Viejo 
AECOM</t>
  </si>
  <si>
    <t xml:space="preserve">General Plan (2013) - 
https://cityofmissionviejo.org/departments/community-development/planning/general-plan
Sustainability Action Plan (2013) - 
https://cityofmissionviejo.org/sites/default/files/Sustainability%20Action%20Plan.pdf
</t>
  </si>
  <si>
    <t xml:space="preserve">Santa Ana </t>
  </si>
  <si>
    <t>Jill Arabe, Senior Planner
Tel: (714) 667-2707
jarabe@santa-ana.org</t>
  </si>
  <si>
    <t>City of Santa Ana
ICLEI Local Governments for Sustainability 
AECOM 
Global Green
Fehr + Peers 
Mariann Long and Associates</t>
  </si>
  <si>
    <t>2015 (Orange County's LHMP)</t>
  </si>
  <si>
    <r>
      <rPr>
        <rFont val="Calibri"/>
        <sz val="8.0"/>
        <u/>
      </rPr>
      <t xml:space="preserve">General Plan (2010) - </t>
    </r>
    <r>
      <rPr>
        <rFont val="Calibri"/>
        <sz val="8.0"/>
      </rPr>
      <t xml:space="preserve">
https://www.santa-ana.org/general-plan/current-general-plan
</t>
    </r>
    <r>
      <rPr>
        <rFont val="Calibri"/>
        <sz val="8.0"/>
        <u/>
      </rPr>
      <t xml:space="preserve">
CAP (2015) </t>
    </r>
    <r>
      <rPr>
        <rFont val="Calibri"/>
        <sz val="8.0"/>
      </rPr>
      <t xml:space="preserve">- 
https://www.santa-ana.org/sites/default/files/Documents/climate_action_plan.pdf
</t>
    </r>
    <r>
      <rPr>
        <rFont val="Calibri"/>
        <sz val="8.0"/>
        <u/>
      </rPr>
      <t xml:space="preserve">Multijurisdictional Hazard Mitigation Plan - County (2015) - </t>
    </r>
    <r>
      <rPr>
        <rFont val="Calibri"/>
        <sz val="8.0"/>
      </rPr>
      <t xml:space="preserve">
http://cams.ocgov.com/Web_Publisher/Agenda07_12_2016_files/images/O00216-000668A.PDF</t>
    </r>
  </si>
  <si>
    <t>Laguna Woods</t>
  </si>
  <si>
    <t>City of Laguna Woods
Tel: (949) 639-0500
cityhall@cityoflagunawoods.org</t>
  </si>
  <si>
    <t xml:space="preserve">City of Laguna Woods
PMC </t>
  </si>
  <si>
    <t>2018 (Orange County's MJ LHMP - El Torro Water District Annex)</t>
  </si>
  <si>
    <t>Flood, Fire and Drought (under Multi-Hazard) (El Torro Water District)</t>
  </si>
  <si>
    <r>
      <rPr>
        <rFont val="Calibri"/>
        <sz val="8.0"/>
        <u/>
      </rPr>
      <t xml:space="preserve">General Plan (2002, with varied updates) - </t>
    </r>
    <r>
      <rPr>
        <rFont val="Calibri"/>
        <sz val="8.0"/>
      </rPr>
      <t xml:space="preserve">
https://www.cityoflagunawoods.org/government/general-plan/
</t>
    </r>
  </si>
  <si>
    <t>ResilientCA.org indicates the City of Laguna Woods has a CAP from 2014 but links online are broken and no mention of it on City website
GP comprehensive update in progress.
GP Safety Element (updated 2016) references a City LHMP and an EOP which are not found on the City website or online
No department specific contact people listed</t>
  </si>
  <si>
    <t xml:space="preserve">Orange </t>
  </si>
  <si>
    <t xml:space="preserve">Placentia </t>
  </si>
  <si>
    <t>Joseph Lambert, Director of Development Services 
Tel: (714) 993-8124
jlambert@placentia.org</t>
  </si>
  <si>
    <t>Climate Change, Urban Fire Hazards, Flood and Dam Inundation, and Disaster Preparedness, Response and Recovery</t>
  </si>
  <si>
    <r>
      <rPr>
        <rFont val="Calibri"/>
        <sz val="8.0"/>
        <u/>
      </rPr>
      <t xml:space="preserve">General Plan (2019) - </t>
    </r>
    <r>
      <rPr>
        <rFont val="Calibri"/>
        <sz val="8.0"/>
      </rPr>
      <t xml:space="preserve">
https://www.placentia.org/166/General-Plan-Update</t>
    </r>
  </si>
  <si>
    <t xml:space="preserve">GP Safety Element has policy to start working on a CAP by mid-2020 and adopt by end of 2020. Does not appear to have happened
GP Ch 10  is Health, Wellness &amp; Environmental Justice https://www.placentia.org/DocumentCenter/View/8394/10-Heath-Wellness-and-Environmental-Justice?bidId= </t>
  </si>
  <si>
    <t>Riverside</t>
  </si>
  <si>
    <t>Coachella Valley COG</t>
  </si>
  <si>
    <t>Coachella Valley COG
Tel: (760) 346-1127
cvag@cvag.org</t>
  </si>
  <si>
    <r>
      <rPr>
        <rFont val="Calibri"/>
        <sz val="8.0"/>
        <u/>
      </rPr>
      <t>CVAG GHG Inventory (2011)</t>
    </r>
    <r>
      <rPr>
        <rFont val="Calibri"/>
        <sz val="8.0"/>
      </rPr>
      <t xml:space="preserve"> - https://www.cvag.org/library/pdf_files/enviro/CV%20GHG%20Inventory%20-%20Draft%20-%206-2011.pdf</t>
    </r>
  </si>
  <si>
    <t xml:space="preserve">County of Riverside </t>
  </si>
  <si>
    <t xml:space="preserve">Charissa Leach, Assistant Director of TMLA  Community Development
Tel: (951) 955-6097
planning@rivco.org
</t>
  </si>
  <si>
    <t>Riverside County Planning Department</t>
  </si>
  <si>
    <t>2018 (County of Riverside's MJ LHMP)</t>
  </si>
  <si>
    <t>Flood, Fire, and Drought</t>
  </si>
  <si>
    <r>
      <rPr>
        <rFont val="Calibri"/>
        <sz val="8.0"/>
        <u/>
      </rPr>
      <t xml:space="preserve">CAP Update(2019) </t>
    </r>
    <r>
      <rPr>
        <rFont val="Calibri"/>
        <sz val="8.0"/>
      </rPr>
      <t xml:space="preserve">- https://planning.rctlma.org/Portals/14/CAP/2019/2019_CAP_Update_Full.pdf 
</t>
    </r>
    <r>
      <rPr>
        <rFont val="Calibri"/>
        <sz val="8.0"/>
        <u/>
      </rPr>
      <t xml:space="preserve">General Plan (2015) - </t>
    </r>
    <r>
      <rPr>
        <rFont val="Calibri"/>
        <sz val="8.0"/>
      </rPr>
      <t xml:space="preserve">
https://planning.rctlma.org/General-Plan-Zoning/General-Plan
</t>
    </r>
    <r>
      <rPr>
        <rFont val="Calibri"/>
        <sz val="8.0"/>
        <u/>
      </rPr>
      <t xml:space="preserve">Riverside County Multi-Jurisdictional LHMP (2018) </t>
    </r>
    <r>
      <rPr>
        <rFont val="Calibri"/>
        <sz val="8.0"/>
      </rPr>
      <t xml:space="preserve">
https://www.rivcoemd.org/Portals/0/FINAL%20PUBLIC%20VERSION%20Riv_Co_%202018%20Multi%20Jurisdictional%20Local%20Hazard%20Mitigation%20Plan.pdf</t>
    </r>
  </si>
  <si>
    <t>Unincorporated Communities within SCE include:  Anza, Lakeview, Cabazon, Cherry Valley, French Valley, Murietta Hot Springs, Winchester, and Nuevo
Part of WRCOG but not participating in Subregional CAP</t>
  </si>
  <si>
    <t>Beaumont</t>
  </si>
  <si>
    <t>Christina Taylor, Community Development Director
Tel: (951) 769-8518
ctaylor@beaumontca.gov</t>
  </si>
  <si>
    <t>City of Beaumont, Planning Department
Southern California Edison
SoCalGas
AECOM</t>
  </si>
  <si>
    <t>2017 (As an Annex to County of Riverside's MJ LHMP)</t>
  </si>
  <si>
    <t>See All (County of Riverside)</t>
  </si>
  <si>
    <r>
      <rPr>
        <rFont val="Calibri"/>
        <sz val="8.0"/>
        <u/>
      </rPr>
      <t xml:space="preserve">Climate Action Plan (2015) - </t>
    </r>
    <r>
      <rPr>
        <rFont val="Calibri"/>
        <sz val="8.0"/>
      </rPr>
      <t xml:space="preserve">
http://beaumontca.gov/DocumentCenter/View/26628
</t>
    </r>
    <r>
      <rPr>
        <rFont val="Calibri"/>
        <sz val="8.0"/>
        <u/>
      </rPr>
      <t xml:space="preserve">General Plan (2020) - </t>
    </r>
    <r>
      <rPr>
        <rFont val="Calibri"/>
        <sz val="8.0"/>
      </rPr>
      <t xml:space="preserve">
https://www.beaumontca.gov/DocumentCenter/View/36923/Beaumont-GPU_Final-rev-22521
</t>
    </r>
    <r>
      <rPr>
        <rFont val="Calibri"/>
        <sz val="8.0"/>
        <u/>
      </rPr>
      <t xml:space="preserve">Riverside County Multi-Jurisdictional LHMP (2018) 
</t>
    </r>
    <r>
      <rPr>
        <rFont val="Calibri"/>
        <sz val="8.0"/>
      </rPr>
      <t>https://www.rivcoemd.org/Portals/0/FINAL%20PUBLIC%20VERSION%20Riv_Co_%202018%20Multi%20Jurisdictional%20Local%20Hazard%20Mitigation%20Plan.pdf</t>
    </r>
  </si>
  <si>
    <t>Coachella</t>
  </si>
  <si>
    <t>Luis Lopez, Development Service Director
Tel: (760) 398-3102
llopez@coachella.org</t>
  </si>
  <si>
    <t>Dudek
City of Coachella, Communtiy Services</t>
  </si>
  <si>
    <r>
      <rPr>
        <rFont val="Calibri"/>
        <sz val="8.0"/>
        <u/>
      </rPr>
      <t xml:space="preserve">Coachella Action Plan for Climate Resilience (2019) -
</t>
    </r>
    <r>
      <rPr>
        <rFont val="Calibri"/>
        <sz val="8.0"/>
      </rPr>
      <t xml:space="preserve">http://www.conservecoachella.com/wp-content/uploads/2019/06/CVAG-Action-Plan-June-17.pdf
</t>
    </r>
    <r>
      <rPr>
        <rFont val="Calibri"/>
        <sz val="8.0"/>
        <u/>
      </rPr>
      <t>General Plan (2015)</t>
    </r>
    <r>
      <rPr>
        <rFont val="Calibri"/>
        <sz val="8.0"/>
      </rPr>
      <t xml:space="preserve"> - https://www.coachella.org/home/showpublisheddocument/3221/635712771850800000
</t>
    </r>
    <r>
      <rPr>
        <rFont val="Calibri"/>
        <sz val="8.0"/>
        <u/>
      </rPr>
      <t xml:space="preserve">Riverside County Multi-Jurisdictional LHMP (2018) 
</t>
    </r>
    <r>
      <rPr>
        <rFont val="Calibri"/>
        <sz val="8.0"/>
      </rPr>
      <t xml:space="preserve">https://www.rivcoemd.org/Portals/0/FINAL%20PUBLIC%20VERSION%20Riv_Co_%202018%20Multi%20Jurisdictional%20Local%20Hazard%20Mitigation%20Plan.pdf
</t>
    </r>
  </si>
  <si>
    <t>Desert Hot Springs</t>
  </si>
  <si>
    <t>Patricial Villagomez, Associate Planner 
Tel: (760) 329-6411 x 243
pvillagomez@cityofdhs.org</t>
  </si>
  <si>
    <t>Yes (Within Safety Element)</t>
  </si>
  <si>
    <t>Extreme Heat</t>
  </si>
  <si>
    <t xml:space="preserve">See All </t>
  </si>
  <si>
    <t>No (No DACs)</t>
  </si>
  <si>
    <r>
      <rPr>
        <rFont val="Calibri"/>
        <sz val="8.0"/>
        <u/>
      </rPr>
      <t xml:space="preserve">General Plan (2020) - </t>
    </r>
    <r>
      <rPr>
        <rFont val="Calibri"/>
        <sz val="8.0"/>
      </rPr>
      <t xml:space="preserve">
https://f.hubspotusercontent30.net/hubfs/4435988/General%20Plan.pdf
</t>
    </r>
    <r>
      <rPr>
        <rFont val="Calibri"/>
        <sz val="8.0"/>
        <u/>
      </rPr>
      <t xml:space="preserve">Riverside County Multi-Jurisdictional LHMP (2018) </t>
    </r>
    <r>
      <rPr>
        <rFont val="Calibri"/>
        <sz val="8.0"/>
      </rPr>
      <t xml:space="preserve">
https://www.rivcoemd.org/Portals/0/FINAL%20PUBLIC%20VERSION%20Riv_Co_%202018%20Multi%20Jurisdictional%20Local%20Hazard%20Mitigation%20Plan.pdf</t>
    </r>
  </si>
  <si>
    <r>
      <rPr>
        <rFont val="Calibri"/>
        <sz val="8.0"/>
        <u/>
      </rPr>
      <t xml:space="preserve">
Climate Action Plan NOI and Initial Study (2013) </t>
    </r>
    <r>
      <rPr>
        <rFont val="Calibri"/>
        <sz val="8.0"/>
      </rPr>
      <t xml:space="preserve">
https://cdn2.hubspot.net/hubfs/4435988/pl%20DHS%20Climate%20Action%20Plan.pdf </t>
    </r>
  </si>
  <si>
    <t>Menifee</t>
  </si>
  <si>
    <t>Ryan Fowler, Acting Planning Manager
Tel: (951) 723-3740
rfowler@cityofmenifee.us</t>
  </si>
  <si>
    <r>
      <rPr>
        <rFont val="Calibri"/>
        <sz val="8.0"/>
        <u/>
      </rPr>
      <t>General Plan (2015) -</t>
    </r>
    <r>
      <rPr>
        <rFont val="Calibri"/>
        <sz val="8.0"/>
      </rPr>
      <t xml:space="preserve"> 
https://cityofmenifee.us/221/General-Plan
</t>
    </r>
    <r>
      <rPr>
        <rFont val="Calibri"/>
        <sz val="8.0"/>
        <u/>
      </rPr>
      <t>Menifee LHMP (Approval pending)</t>
    </r>
    <r>
      <rPr>
        <rFont val="Calibri"/>
        <sz val="8.0"/>
      </rPr>
      <t xml:space="preserve"> - https://www.cityofmenifee.us/DocumentCenter/View/12397/Local-Hazard-Mitigation-Plan-LHMP?bidId=
</t>
    </r>
    <r>
      <rPr>
        <rFont val="Calibri"/>
        <sz val="8.0"/>
        <u/>
      </rPr>
      <t xml:space="preserve">Riverside County Multi-Jurisdictional LHMP (2018) </t>
    </r>
    <r>
      <rPr>
        <rFont val="Calibri"/>
        <sz val="8.0"/>
      </rPr>
      <t xml:space="preserve">
https://www.rivcoemd.org/Portals/0/FINAL%20PUBLIC%20VERSION%20Riv_Co_%202018%20Multi%20Jurisdictional%20Local%20Hazard%20Mitigation%20Plan.pdf
</t>
    </r>
    <r>
      <rPr>
        <rFont val="Calibri"/>
        <sz val="8.0"/>
        <u/>
      </rPr>
      <t xml:space="preserve">EOP (2021) </t>
    </r>
    <r>
      <rPr>
        <rFont val="Calibri"/>
        <sz val="8.0"/>
      </rPr>
      <t>- https://www.cityofmenifee.us/DocumentCenter/View/12396/Emergency-Operations-Plan-EOP?bidId=</t>
    </r>
  </si>
  <si>
    <t>Part of WRCOG but not participating in Subregional CAP</t>
  </si>
  <si>
    <t>Blythe</t>
  </si>
  <si>
    <t xml:space="preserve">Armando Baldizzone, Development Services Department
Tel: (760) 922-6130 x 1228
baldizzone@cityofblythe.ca.gov </t>
  </si>
  <si>
    <t>City of Blythe
Coachella Valley Association of Governments
EcoMotion</t>
  </si>
  <si>
    <r>
      <rPr>
        <rFont val="Calibri"/>
        <sz val="8.0"/>
        <u/>
      </rPr>
      <t xml:space="preserve">General Plan (2007) - </t>
    </r>
    <r>
      <rPr>
        <rFont val="Calibri"/>
        <sz val="8.0"/>
      </rPr>
      <t xml:space="preserve">https://www.cityofblythe.ca.gov/DocumentCenter/View/302/General-Plan-2025---Entire-Document?bidId= 
</t>
    </r>
    <r>
      <rPr>
        <rFont val="Calibri"/>
        <sz val="8.0"/>
        <u/>
      </rPr>
      <t xml:space="preserve">Climate Action Plan (2013)- </t>
    </r>
    <r>
      <rPr>
        <rFont val="Calibri"/>
        <sz val="8.0"/>
      </rPr>
      <t xml:space="preserve">https://cdm16255.contentdm.oclc.org/digital/collection/p16255coll1/id/128/
</t>
    </r>
    <r>
      <rPr>
        <rFont val="Calibri"/>
        <sz val="8.0"/>
        <u/>
      </rPr>
      <t xml:space="preserve">Riverside County Multi-Jurisdictional LHMP (2018) </t>
    </r>
    <r>
      <rPr>
        <rFont val="Calibri"/>
        <sz val="8.0"/>
      </rPr>
      <t xml:space="preserve">
https://www.rivcoemd.org/LHMP</t>
    </r>
  </si>
  <si>
    <t xml:space="preserve">Corona </t>
  </si>
  <si>
    <t>Joanne Coletta, Director
Community Development Department
Tel: (951) 736-2434
jcoletta@discovercorona.com</t>
  </si>
  <si>
    <t>LSA Associates
Funded by SCAG</t>
  </si>
  <si>
    <r>
      <rPr>
        <rFont val="Calibri"/>
        <sz val="8.0"/>
        <u/>
      </rPr>
      <t xml:space="preserve">General Plan (2019) - </t>
    </r>
    <r>
      <rPr>
        <rFont val="Calibri"/>
        <sz val="8.0"/>
      </rPr>
      <t xml:space="preserve">
https://www.coronaca.gov/home/showpublisheddocument?id=17292
</t>
    </r>
    <r>
      <rPr>
        <rFont val="Calibri"/>
        <sz val="8.0"/>
        <u/>
      </rPr>
      <t>Climate Action Plan (2019)</t>
    </r>
    <r>
      <rPr>
        <rFont val="Calibri"/>
        <sz val="8.0"/>
      </rPr>
      <t xml:space="preserve"> - https://www.coronaca.gov/home/showpublisheddocument?id=18422
</t>
    </r>
    <r>
      <rPr>
        <rFont val="Calibri"/>
        <sz val="8.0"/>
        <u/>
      </rPr>
      <t>Corona LHMP (2017)</t>
    </r>
    <r>
      <rPr>
        <rFont val="Calibri"/>
        <sz val="8.0"/>
      </rPr>
      <t xml:space="preserve"> - https://www.coronaca.gov/home/showdocument?id=17063
</t>
    </r>
    <r>
      <rPr>
        <rFont val="Calibri"/>
        <sz val="8.0"/>
        <u/>
      </rPr>
      <t xml:space="preserve">Riverside County Multi-Jurisdictional LHMP (2018) </t>
    </r>
    <r>
      <rPr>
        <rFont val="Calibri"/>
        <sz val="8.0"/>
      </rPr>
      <t xml:space="preserve">
https://www.rivcoemd.org/LHMP</t>
    </r>
  </si>
  <si>
    <t>Part of WRCOG but not participating in Subregional CAP
General Plan update approved between 2019-2020, date unknown as it is not listed on document
Per General Plan and Fire Dept website the City has an EOP, but not published online https://www.coronaca.gov/government/departments-divisions/fire-department/emergency-preparedness/disaster-preparedness-emergency-information</t>
  </si>
  <si>
    <t>Eastvale</t>
  </si>
  <si>
    <t>Gustavo Gonzalez, Planning Manager
Tel: (951) 703-4499
ggonzalez@eastvaleca.gov</t>
  </si>
  <si>
    <r>
      <rPr>
        <rFont val="Calibri"/>
        <b/>
        <sz val="8.0"/>
      </rPr>
      <t>WRCOG (Subregional)</t>
    </r>
    <r>
      <rPr>
        <rFont val="Calibri"/>
        <sz val="8.0"/>
      </rPr>
      <t xml:space="preserve">
PMC 
AECOM 
Fehr + Peers
Atkins 
ICLEI </t>
    </r>
  </si>
  <si>
    <t>2018 (City of Eastvale)
2018 (County of Riverside's MJ LHMP)</t>
  </si>
  <si>
    <t>No (City of Eastvale)
Yes (County of Riverside)</t>
  </si>
  <si>
    <t>Flood, Fire, and Drought (County of Riverside)</t>
  </si>
  <si>
    <r>
      <rPr>
        <rFont val="Calibri"/>
        <sz val="8.0"/>
        <u/>
      </rPr>
      <t>WRCOG - Subregional Climate Plan (2014)-</t>
    </r>
    <r>
      <rPr>
        <rFont val="Calibri"/>
        <sz val="8.0"/>
      </rPr>
      <t xml:space="preserve">
http://www.wrcog.cog.ca.us/DocumentCenter/View/188/Subregional-Climate-Action-Plan-CAP-PDF
</t>
    </r>
    <r>
      <rPr>
        <rFont val="Calibri"/>
        <sz val="8.0"/>
        <u/>
      </rPr>
      <t xml:space="preserve">General Plan (2012)  - </t>
    </r>
    <r>
      <rPr>
        <rFont val="Calibri"/>
        <sz val="8.0"/>
      </rPr>
      <t xml:space="preserve">
https://www.eastvaleca.gov/home/showdocument?id=2360
</t>
    </r>
    <r>
      <rPr>
        <rFont val="Calibri"/>
        <sz val="8.0"/>
        <u/>
      </rPr>
      <t xml:space="preserve">Eastvale LHMP (2018) - </t>
    </r>
    <r>
      <rPr>
        <rFont val="Calibri"/>
        <sz val="8.0"/>
      </rPr>
      <t xml:space="preserve">
https://www.eastvaleca.gov/home/showdocument?id=12085
</t>
    </r>
    <r>
      <rPr>
        <rFont val="Calibri"/>
        <sz val="8.0"/>
        <u/>
      </rPr>
      <t xml:space="preserve">Riverside County Multi-Jurisdictional LHMP (2018) 
</t>
    </r>
    <r>
      <rPr>
        <rFont val="Calibri"/>
        <sz val="8.0"/>
      </rPr>
      <t xml:space="preserve">https://www.rivcoemd.org/LHMP
</t>
    </r>
    <r>
      <rPr>
        <rFont val="Calibri"/>
        <sz val="8.0"/>
        <u/>
      </rPr>
      <t xml:space="preserve">Emergency Operations Plan (2013) </t>
    </r>
    <r>
      <rPr>
        <rFont val="Calibri"/>
        <sz val="8.0"/>
      </rPr>
      <t>- 
https://www.eastvaleca.gov/home/showdocument?id=6349</t>
    </r>
  </si>
  <si>
    <t xml:space="preserve">Indian Wells </t>
  </si>
  <si>
    <t>Jon Berg, Community Development Director
Tel: (760) 776-0229
jberg@indianwells.com</t>
  </si>
  <si>
    <t xml:space="preserve">City of Indian Wells
EcoMotion 
Coachella Valley Association of Governments 
</t>
  </si>
  <si>
    <r>
      <rPr>
        <rFont val="Calibri"/>
        <sz val="8.0"/>
        <u/>
      </rPr>
      <t xml:space="preserve">General Plan (1996) - 
</t>
    </r>
    <r>
      <rPr>
        <rFont val="Calibri"/>
        <sz val="8.0"/>
      </rPr>
      <t xml:space="preserve">https://static1.squarespace.com/static/5f639a7de05d1e43d92ad6a5/t/5f7f8f3d8ecd9933dd0a4057/1602195361668/_General+Plan+Updated+2018.pdf
</t>
    </r>
    <r>
      <rPr>
        <rFont val="Calibri"/>
        <sz val="8.0"/>
        <u/>
      </rPr>
      <t>Climate Action Plan (2013) -</t>
    </r>
    <r>
      <rPr>
        <rFont val="Calibri"/>
        <sz val="8.0"/>
      </rPr>
      <t xml:space="preserve"> 
not available
</t>
    </r>
    <r>
      <rPr>
        <rFont val="Calibri"/>
        <sz val="8.0"/>
        <u/>
      </rPr>
      <t>Indian Wells LHMP (2017)</t>
    </r>
    <r>
      <rPr>
        <rFont val="Calibri"/>
        <sz val="8.0"/>
      </rPr>
      <t xml:space="preserve"> - https://www.cityofindianwells.org/home/showpublisheddocument?id=82#:~:text=The%20most%20prominent%20hazards%20faced,high%20wind%20storms%2C%20and%20drought.
</t>
    </r>
    <r>
      <rPr>
        <rFont val="Calibri"/>
        <sz val="8.0"/>
        <u/>
      </rPr>
      <t xml:space="preserve">Riverside County Multi-Jurisdictional LHMP (2018) 
</t>
    </r>
    <r>
      <rPr>
        <rFont val="Calibri"/>
        <sz val="8.0"/>
      </rPr>
      <t>https://www.rivcoemd.org/LHMP</t>
    </r>
  </si>
  <si>
    <t>General Plan update in progress, no draft available yet https://indianwells.generalplan.org/
CAP was made in 2013 but not found on website or online.
Was part of the Coachella Valley Greenhouse Gas Inventory Report (2011) prepared by Coachella Valley Assoc. of Governments https://www.cvag.org/library/pdf_files/enviro/CV%20GHG%20Inventory%20-%20Draft%20-%206-2011.pdf</t>
  </si>
  <si>
    <t>Indio</t>
  </si>
  <si>
    <t>Leila Namvar, Senior Planner
Tel: (760) 541-4258 
lnamvar@indio.org</t>
  </si>
  <si>
    <t>City of Indio, Planning Department</t>
  </si>
  <si>
    <r>
      <rPr>
        <rFont val="Calibri"/>
        <sz val="8.0"/>
        <u/>
      </rPr>
      <t xml:space="preserve">Climate Action Plan (2019) - </t>
    </r>
    <r>
      <rPr>
        <rFont val="Calibri"/>
        <sz val="8.0"/>
      </rPr>
      <t xml:space="preserve">
https://www.indio.org/civicax/filebank/blobdload.aspx?t=54675.67&amp;BlobID=29171
</t>
    </r>
    <r>
      <rPr>
        <rFont val="Calibri"/>
        <sz val="8.0"/>
        <u/>
      </rPr>
      <t xml:space="preserve">General Plan (2019) - </t>
    </r>
    <r>
      <rPr>
        <rFont val="Calibri"/>
        <sz val="8.0"/>
      </rPr>
      <t xml:space="preserve">
https://www.indio.org/civicax/filebank/blobdload.aspx?t=47082.25&amp;BlobID=29234
</t>
    </r>
    <r>
      <rPr>
        <rFont val="Calibri"/>
        <sz val="8.0"/>
        <u/>
      </rPr>
      <t>Riverside County Multi-Jurisdictional LHMP (2018) -</t>
    </r>
    <r>
      <rPr>
        <rFont val="Calibri"/>
        <sz val="8.0"/>
      </rPr>
      <t xml:space="preserve">
https://www.rivcoemd.org/LHMP</t>
    </r>
  </si>
  <si>
    <t xml:space="preserve">Lake Elsinore </t>
  </si>
  <si>
    <t>Richard MacHott, Planning Manager
Tel: (951) 674-3124 x 209
rmachott@lake-elsinore.org</t>
  </si>
  <si>
    <t xml:space="preserve">City of Lake Elsinore 
Rincon Consultants </t>
  </si>
  <si>
    <r>
      <rPr>
        <rFont val="Calibri"/>
        <sz val="8.0"/>
        <u/>
      </rPr>
      <t>Climate Action Plan (2011) -</t>
    </r>
    <r>
      <rPr>
        <rFont val="Calibri"/>
        <sz val="8.0"/>
      </rPr>
      <t xml:space="preserve"> 
http://www.lake-elsinore.org/home/showdocument?id=7249
General Plan (2011) - 
http://www.lake-elsinore.org/home/showdocument?id=7296 
</t>
    </r>
    <r>
      <rPr>
        <rFont val="Calibri"/>
        <sz val="8.0"/>
        <u/>
      </rPr>
      <t xml:space="preserve">Lake Elsinore Annex LHMP (2017) </t>
    </r>
    <r>
      <rPr>
        <rFont val="Calibri"/>
        <sz val="8.0"/>
      </rPr>
      <t xml:space="preserve">- http://www.lake-elsinore.org/home/showdocument?id=23038
</t>
    </r>
    <r>
      <rPr>
        <rFont val="Calibri"/>
        <sz val="8.0"/>
        <u/>
      </rPr>
      <t xml:space="preserve">Riverside County Multi-Jurisdictional LHMP (2018) 
</t>
    </r>
    <r>
      <rPr>
        <rFont val="Calibri"/>
        <color rgb="FF000000"/>
        <sz val="8.0"/>
      </rPr>
      <t>https://www.rivcoemd.org/LHMP</t>
    </r>
  </si>
  <si>
    <t xml:space="preserve">Part of WRCOG but not participating in Subregional CAP
</t>
  </si>
  <si>
    <t>Moreno Valley</t>
  </si>
  <si>
    <t>Patty Nevins, Planning Official
Tel: (951) 413-3206
pattyn@moval.org</t>
  </si>
  <si>
    <t>City of Moreno Valley Planning Division,
Energy Efficiency and Conservation Task Force</t>
  </si>
  <si>
    <t>2017 (City of Moreno Valley)</t>
  </si>
  <si>
    <t>Flood, Drought, and Wildland/Urban Fire (City of Moreno Valley)</t>
  </si>
  <si>
    <r>
      <rPr>
        <rFont val="Calibri"/>
        <sz val="8.0"/>
        <u/>
      </rPr>
      <t xml:space="preserve">General Plan (2006) - </t>
    </r>
    <r>
      <rPr>
        <rFont val="Calibri"/>
        <sz val="8.0"/>
      </rPr>
      <t xml:space="preserve">
http://www.moreno-valley.ca.us/city_hall/general-plan/06gpfinal/gp/gp-tot.pdf 
</t>
    </r>
    <r>
      <rPr>
        <rFont val="Calibri"/>
        <sz val="8.0"/>
        <u/>
      </rPr>
      <t xml:space="preserve">Energy Efficiency and Climate Action Plan (2012) - </t>
    </r>
    <r>
      <rPr>
        <rFont val="Calibri"/>
        <sz val="8.0"/>
      </rPr>
      <t xml:space="preserve">
http://www.moval.org/pdf/efficiency-climate112012nr.pdf
</t>
    </r>
    <r>
      <rPr>
        <rFont val="Calibri"/>
        <sz val="8.0"/>
        <u/>
      </rPr>
      <t xml:space="preserve">
Moreno Valley LHMP (2017) - </t>
    </r>
    <r>
      <rPr>
        <rFont val="Calibri"/>
        <sz val="8.0"/>
      </rPr>
      <t xml:space="preserve">
http://www.moval.org/city_hall/departments/fire/pdfs/haz-mit-plan.pdf
</t>
    </r>
    <r>
      <rPr>
        <rFont val="Calibri"/>
        <sz val="8.0"/>
        <u/>
      </rPr>
      <t xml:space="preserve">Emergency Operations Plan (2009) - 
</t>
    </r>
    <r>
      <rPr>
        <rFont val="Calibri"/>
        <color rgb="FF1155CC"/>
        <sz val="8.0"/>
        <u/>
      </rPr>
      <t>http://www.moval.org/city_hall/departments/fire/pdfs/mv-eop-0309.pdf</t>
    </r>
  </si>
  <si>
    <t>Part of WRCOG but not participating in Subregional CAP
GP update in progress http://www.moval.org/cdd/documents/general-plan-home.html</t>
  </si>
  <si>
    <t xml:space="preserve">Murrieta </t>
  </si>
  <si>
    <t>Jarrett Ramaiya, City Planner 
Tel: (951) 461-6060
jramaiya@MurrietaCA.gov</t>
  </si>
  <si>
    <t>RBF Consulting</t>
  </si>
  <si>
    <t>Yes (County of Riverside)</t>
  </si>
  <si>
    <r>
      <rPr>
        <rFont val="Calibri"/>
        <sz val="8.0"/>
        <u/>
      </rPr>
      <t xml:space="preserve">General Plan (2011) - 
</t>
    </r>
    <r>
      <rPr>
        <rFont val="Calibri"/>
        <sz val="8.0"/>
      </rPr>
      <t xml:space="preserve">https://www.murrietaca.gov/DocumentCenter/View/725/Murrieta-General-Plan-2035-PDF
</t>
    </r>
    <r>
      <rPr>
        <rFont val="Calibri"/>
        <sz val="8.0"/>
        <u/>
      </rPr>
      <t>CAP (2011) -</t>
    </r>
    <r>
      <rPr>
        <rFont val="Calibri"/>
        <sz val="8.0"/>
      </rPr>
      <t xml:space="preserve"> 
https://murrietaca.gov/DocumentCenter/View/806/P---Climate-Action-Plan-PDF
</t>
    </r>
    <r>
      <rPr>
        <rFont val="Calibri"/>
        <sz val="8.0"/>
        <u/>
      </rPr>
      <t xml:space="preserve">Murrieta LHMP (2017) - 
</t>
    </r>
    <r>
      <rPr>
        <rFont val="Calibri"/>
        <sz val="8.0"/>
      </rPr>
      <t xml:space="preserve">http://www.murrieta.org/321/Local-Hazard-Mitigation-Plan
</t>
    </r>
    <r>
      <rPr>
        <rFont val="Calibri"/>
        <sz val="8.0"/>
        <u/>
      </rPr>
      <t xml:space="preserve">Riverside County Multi-Jurisdictional LHMP (2018) </t>
    </r>
    <r>
      <rPr>
        <rFont val="Calibri"/>
        <sz val="8.0"/>
      </rPr>
      <t>- 
https://www.rivcoemd.org/LHMP</t>
    </r>
  </si>
  <si>
    <t>Part of WRCOG but not participating in Subregional CAP
CAP is not standalone, as it is Appendix P of the General Plan</t>
  </si>
  <si>
    <t xml:space="preserve">Calimesa </t>
  </si>
  <si>
    <t>Kelly Lucia, Planning Manager
Tel: (951) 795-9801 x 229
klucia@cityofcalimesa.net</t>
  </si>
  <si>
    <r>
      <rPr>
        <rFont val="Calibri"/>
        <b/>
        <sz val="8.0"/>
      </rPr>
      <t>WRCOG (Subregional)</t>
    </r>
    <r>
      <rPr>
        <rFont val="Calibri"/>
        <sz val="8.0"/>
      </rPr>
      <t xml:space="preserve">
PMC 
AECOM 
Fehr + Peers
Atkins 
ICLEI </t>
    </r>
  </si>
  <si>
    <r>
      <rPr>
        <rFont val="Calibri"/>
        <sz val="8.0"/>
        <u/>
      </rPr>
      <t>WRCOG - Subregional Climate Plan (2014)-</t>
    </r>
    <r>
      <rPr>
        <rFont val="Calibri"/>
        <sz val="8.0"/>
      </rPr>
      <t xml:space="preserve">
http://www.wrcog.cog.ca.us/DocumentCenter/View/188/Subregional-Climate-Action-Plan-CAP-PDF
</t>
    </r>
    <r>
      <rPr>
        <rFont val="Calibri"/>
        <sz val="8.0"/>
        <u/>
      </rPr>
      <t>General Plan (2014)</t>
    </r>
    <r>
      <rPr>
        <rFont val="Calibri"/>
        <sz val="8.0"/>
      </rPr>
      <t xml:space="preserve">- http://www.cityofcalimesa.net/Forms/Calimesa%20General%20Plan.pdf
</t>
    </r>
    <r>
      <rPr>
        <rFont val="Calibri"/>
        <sz val="8.0"/>
        <u/>
      </rPr>
      <t xml:space="preserve">Riverside County Multi-Jurisdictional LHMP (2018) 
</t>
    </r>
    <r>
      <rPr>
        <rFont val="Calibri"/>
        <sz val="8.0"/>
      </rPr>
      <t>https://www.rivcoemd.org/LHMP</t>
    </r>
  </si>
  <si>
    <t>Canyon Lake</t>
  </si>
  <si>
    <t>Jim Morrissey, City Planner
Tel: (951) 479-8005
jmorrissey@cityofcanyonlake.com</t>
  </si>
  <si>
    <r>
      <rPr>
        <rFont val="Calibri"/>
        <b/>
        <sz val="8.0"/>
      </rPr>
      <t>WRCOG (Subregional)</t>
    </r>
    <r>
      <rPr>
        <rFont val="Calibri"/>
        <sz val="8.0"/>
      </rPr>
      <t xml:space="preserve">
PMC 
AECOM 
Fehr + Peers
Atkins 
ICLEI </t>
    </r>
  </si>
  <si>
    <t>2018 (Riverside's MJ LHMP)</t>
  </si>
  <si>
    <r>
      <rPr>
        <rFont val="Calibri"/>
        <sz val="8.0"/>
        <u/>
      </rPr>
      <t>WRCOG - Subregional Climate Plan (2014)-</t>
    </r>
    <r>
      <rPr>
        <rFont val="Calibri"/>
        <sz val="8.0"/>
      </rPr>
      <t xml:space="preserve">
http://www.wrcog.cog.ca.us/DocumentCenter/View/188/Subregional-Climate-Action-Plan-CAP-PDF
</t>
    </r>
    <r>
      <rPr>
        <rFont val="Calibri"/>
        <sz val="8.0"/>
        <u/>
      </rPr>
      <t>General Plan (varies)</t>
    </r>
    <r>
      <rPr>
        <rFont val="Calibri"/>
        <sz val="8.0"/>
      </rPr>
      <t xml:space="preserve">
https://www.cityofcanyonlake.org/planning
</t>
    </r>
    <r>
      <rPr>
        <rFont val="Calibri"/>
        <sz val="8.0"/>
        <u/>
      </rPr>
      <t>Canyon Lake LHMP (2017) -</t>
    </r>
    <r>
      <rPr>
        <rFont val="Calibri"/>
        <sz val="8.0"/>
      </rPr>
      <t xml:space="preserve">
http://www.cityofcanyonlake.org/vertical/Sites/%7B914485A7-E93B-4BFA-A369-593050FBB784%7D/uploads/Local_Hazard_Mitigation_Plan_-_June_2017.pdf
</t>
    </r>
    <r>
      <rPr>
        <rFont val="Calibri"/>
        <sz val="8.0"/>
        <u/>
      </rPr>
      <t>Riverside County Multi-Jurisdictional LHMP (2018</t>
    </r>
    <r>
      <rPr>
        <rFont val="Calibri"/>
        <sz val="8.0"/>
      </rPr>
      <t>) 
https://www.rivcoemd.org/LHMP</t>
    </r>
  </si>
  <si>
    <t>Cathedral City</t>
  </si>
  <si>
    <t>Robert Rodriguez, Director of Planning/Building
Tel: (760) 770-0344
rrodriguez@cathedralcity.gov</t>
  </si>
  <si>
    <t>City of Cathedral City
EcoMotion Consulting Team
Coachella Valley Association of Governments 
Southern California Edison 
SunLine Transit Agency 
Burrtec</t>
  </si>
  <si>
    <r>
      <rPr>
        <rFont val="Calibri"/>
        <sz val="8.0"/>
        <u/>
      </rPr>
      <t>General Plan (2009) -</t>
    </r>
    <r>
      <rPr>
        <rFont val="Calibri"/>
        <sz val="8.0"/>
      </rPr>
      <t xml:space="preserve"> 
https://www.cathedralcity.gov/services/planning/documents/general-plan
</t>
    </r>
    <r>
      <rPr>
        <rFont val="Calibri"/>
        <sz val="8.0"/>
        <u/>
      </rPr>
      <t xml:space="preserve">Climate Action Plan (2013)- </t>
    </r>
    <r>
      <rPr>
        <rFont val="Calibri"/>
        <sz val="8.0"/>
      </rPr>
      <t xml:space="preserve">
http://www.cathedralcity.gov/home/showdocument?id=5048
</t>
    </r>
    <r>
      <rPr>
        <rFont val="Calibri"/>
        <sz val="8.0"/>
        <u/>
      </rPr>
      <t>Cathedral City LHMP (2017) -</t>
    </r>
    <r>
      <rPr>
        <rFont val="Calibri"/>
        <sz val="8.0"/>
      </rPr>
      <t xml:space="preserve"> 
http://www.cathedralcity.gov/home/showdocument?id=6670
</t>
    </r>
    <r>
      <rPr>
        <rFont val="Calibri"/>
        <sz val="8.0"/>
        <u/>
      </rPr>
      <t xml:space="preserve">Riverside County Multi-Jurisdictional LHMP (2018) - </t>
    </r>
    <r>
      <rPr>
        <rFont val="Calibri"/>
        <sz val="8.0"/>
      </rPr>
      <t xml:space="preserve">
https://www.rivcoemd.org/LHMP</t>
    </r>
  </si>
  <si>
    <t>Hemet</t>
  </si>
  <si>
    <t>H.P Kang, Principal Planner 
Tel: (951) 765-2456
hkang@cityofhemet.org</t>
  </si>
  <si>
    <r>
      <rPr>
        <rFont val="Calibri"/>
        <b/>
        <sz val="8.0"/>
      </rPr>
      <t>WRCOG (Subregional)</t>
    </r>
    <r>
      <rPr>
        <rFont val="Calibri"/>
        <sz val="8.0"/>
      </rPr>
      <t xml:space="preserve">
PMC 
AECOM 
Fehr + Peers
Atkins 
ICLEI </t>
    </r>
  </si>
  <si>
    <r>
      <rPr>
        <rFont val="Calibri"/>
        <sz val="8.0"/>
        <u/>
      </rPr>
      <t>WRCOG - Subregional Climate Plan (2014)-</t>
    </r>
    <r>
      <rPr>
        <rFont val="Calibri"/>
        <sz val="8.0"/>
      </rPr>
      <t xml:space="preserve">
http://www.wrcog.cog.ca.us/DocumentCenter/View/188/Subregional-Climate-Action-Plan-CAP-PDF
</t>
    </r>
    <r>
      <rPr>
        <rFont val="Calibri"/>
        <sz val="8.0"/>
        <u/>
      </rPr>
      <t>Hemet CAP (2018)</t>
    </r>
    <r>
      <rPr>
        <rFont val="Calibri"/>
        <sz val="8.0"/>
      </rPr>
      <t xml:space="preserve"> - https://www.hemetca.gov/DocumentCenter/View/5086/082118-PC-Agenda-No-7-Climate-Action-Plan?bidId=
</t>
    </r>
    <r>
      <rPr>
        <rFont val="Calibri"/>
        <sz val="8.0"/>
        <u/>
      </rPr>
      <t>General Plan (2012) -</t>
    </r>
    <r>
      <rPr>
        <rFont val="Calibri"/>
        <sz val="8.0"/>
      </rPr>
      <t xml:space="preserve">
https://www.hemetca.gov/534/Final-General-Plan-2030
</t>
    </r>
    <r>
      <rPr>
        <rFont val="Calibri"/>
        <sz val="8.0"/>
        <u/>
      </rPr>
      <t>Hemet Annex LHMP (2012)</t>
    </r>
    <r>
      <rPr>
        <rFont val="Calibri"/>
        <sz val="8.0"/>
      </rPr>
      <t xml:space="preserve"> - https://www.hemetca.gov/DocumentCenter/View/4222/Hemet-LHMP-2012-Annex--Rev-102313?bidId=  
</t>
    </r>
    <r>
      <rPr>
        <rFont val="Calibri"/>
        <sz val="8.0"/>
        <u/>
      </rPr>
      <t>Riverside County Multi-Jurisdictional LHMP</t>
    </r>
    <r>
      <rPr>
        <rFont val="Calibri"/>
        <sz val="8.0"/>
      </rPr>
      <t xml:space="preserve"> (2018) 
https://www.rivcoemd.org/LHMP</t>
    </r>
  </si>
  <si>
    <t>City of Hemet CAP is "a participatory effort with the WRCOG Sub-Regional CAP" https://www.hemetca.gov/DocumentCenter/View/5087/082118-PC-Agenda-No-7-Staff-Report?bidId=</t>
  </si>
  <si>
    <t>Jurupa Valley</t>
  </si>
  <si>
    <t>Tamara Campbell, Principal Planner, Advance Planning
Tel: (951) 332-6464
tcampbell@jurupavalley.org</t>
  </si>
  <si>
    <r>
      <rPr>
        <rFont val="Calibri"/>
        <b/>
        <sz val="8.0"/>
      </rPr>
      <t>WRCOG (Subregional)</t>
    </r>
    <r>
      <rPr>
        <rFont val="Calibri"/>
        <sz val="8.0"/>
      </rPr>
      <t xml:space="preserve">
PMC 
AECOM 
Fehr + Peers
Atkins 
ICLEI </t>
    </r>
  </si>
  <si>
    <t>2018 (City of Jurupa Valley)
2018 (County of Riverside's MJ LHMP)</t>
  </si>
  <si>
    <t>No (City of Jurupa Valley)
Yes (County of Riverside)</t>
  </si>
  <si>
    <t>Flood Hazards and Inundation and 
Fire Hazards</t>
  </si>
  <si>
    <r>
      <rPr>
        <rFont val="Calibri"/>
        <sz val="8.0"/>
        <u/>
      </rPr>
      <t>WRCOG - Subregional Climate Plan (2014)-</t>
    </r>
    <r>
      <rPr>
        <rFont val="Calibri"/>
        <sz val="8.0"/>
      </rPr>
      <t xml:space="preserve">
http://www.wrcog.cog.ca.us/DocumentCenter/View/188/Subregional-Climate-Action-Plan-CAP-PDF
</t>
    </r>
    <r>
      <rPr>
        <rFont val="Calibri"/>
        <sz val="8.0"/>
        <u/>
      </rPr>
      <t xml:space="preserve">General Plan (2017) - </t>
    </r>
    <r>
      <rPr>
        <rFont val="Calibri"/>
        <sz val="8.0"/>
      </rPr>
      <t xml:space="preserve">
https://www.jurupavalley.org/DocumentCenter/View/254/General-Plan-PDF
</t>
    </r>
    <r>
      <rPr>
        <rFont val="Calibri"/>
        <sz val="8.0"/>
        <u/>
      </rPr>
      <t xml:space="preserve">Jurupa Valley LHMP (2018) - 
</t>
    </r>
    <r>
      <rPr>
        <rFont val="Calibri"/>
        <sz val="8.0"/>
      </rPr>
      <t xml:space="preserve">https://www.jurupavalley.org/DocumentCenter/View/990/2018-Local-Hazard-Mitigation-Plan_Jurupa-Valley?bidId=
</t>
    </r>
    <r>
      <rPr>
        <rFont val="Calibri"/>
        <sz val="8.0"/>
        <u/>
      </rPr>
      <t xml:space="preserve">Riverside County Multi-Jurisdictional LHMP (2018) 
</t>
    </r>
    <r>
      <rPr>
        <rFont val="Calibri"/>
        <sz val="8.0"/>
      </rPr>
      <t>https://www.rivcoemd.org/LHMP</t>
    </r>
  </si>
  <si>
    <t>La Quinta</t>
  </si>
  <si>
    <t>Cheri Flores, Planning Manager
Tel: (760) 777-7067
cflores@laquintaca.gov</t>
  </si>
  <si>
    <t>2017 (City of La Quinta)
2018 (County of Riverside's MJHMP)</t>
  </si>
  <si>
    <t>No (City of La Quinta)
Yes (County of Riverside)</t>
  </si>
  <si>
    <r>
      <rPr>
        <rFont val="Calibri"/>
        <sz val="8.0"/>
        <u/>
      </rPr>
      <t>General Plan (2013)</t>
    </r>
    <r>
      <rPr>
        <rFont val="Calibri"/>
        <sz val="8.0"/>
      </rPr>
      <t xml:space="preserve"> - https://www.laquintaca.gov/business/design-and-development/planning-division/2035-la-quinta-general-plan
La Quinta LHMP (2017) </t>
    </r>
    <r>
      <rPr>
        <rFont val="Calibri"/>
        <sz val="8.0"/>
        <u/>
      </rPr>
      <t xml:space="preserve">- https://www.laquintaca.gov/home/showpublisheddocument?id=42153
</t>
    </r>
    <r>
      <rPr>
        <rFont val="Calibri"/>
        <sz val="8.0"/>
      </rPr>
      <t xml:space="preserve">
</t>
    </r>
    <r>
      <rPr>
        <rFont val="Calibri"/>
        <sz val="8.0"/>
        <u/>
      </rPr>
      <t xml:space="preserve">Riverside County Multi-Jurisdictional LHMP (2018) 
</t>
    </r>
    <r>
      <rPr>
        <rFont val="Calibri"/>
        <sz val="8.0"/>
      </rPr>
      <t xml:space="preserve">https://www.rivcoemd.org/LHMP
</t>
    </r>
    <r>
      <rPr>
        <rFont val="Calibri"/>
        <sz val="8.0"/>
        <u/>
      </rPr>
      <t>EOP (2010</t>
    </r>
    <r>
      <rPr>
        <rFont val="Calibri"/>
        <sz val="8.0"/>
      </rPr>
      <t xml:space="preserve">) - https://www.laquintaca.gov/home/showdocument?id=12446 </t>
    </r>
  </si>
  <si>
    <t xml:space="preserve">Not in SCE service area but part of SCAG
GHG reduction plan does not appear to be in the city's "approved documents," so "CAP" fields are marked as "No." Does not appear they are part of GP appendices either. 
GHG Reduction Plan (Draft) (2012) - https://www.laquintaca.gov/home/showpublisheddocument/15955/635338594527270000
</t>
  </si>
  <si>
    <t>Western Riverside COG</t>
  </si>
  <si>
    <t>Rick Bishop, Executive Director
Tel: (951) 405-6701
rbishop@wrcog.us</t>
  </si>
  <si>
    <r>
      <rPr>
        <rFont val="Calibri"/>
        <b/>
        <sz val="8.0"/>
      </rPr>
      <t>WRCOG (Subregional)</t>
    </r>
    <r>
      <rPr>
        <rFont val="Calibri"/>
        <sz val="8.0"/>
      </rPr>
      <t xml:space="preserve">
PMC 
AECOM 
Fehr + Peers
Atkins 
ICLEI </t>
    </r>
  </si>
  <si>
    <r>
      <rPr>
        <rFont val="Calibri"/>
        <sz val="8.0"/>
        <u/>
      </rPr>
      <t>WRCOG - Subregional Climate Plan (2014)-</t>
    </r>
    <r>
      <rPr>
        <rFont val="Calibri"/>
        <sz val="8.0"/>
      </rPr>
      <t xml:space="preserve">
http://www.wrcog.cog.ca.us/DocumentCenter/View/188/Subregional-Climate-Action-Plan-CAP-PDF</t>
    </r>
  </si>
  <si>
    <t>Comprised of: Banning, Calimesa, Canyon Lake, Eastvale, Hemet, Jurupa Valley, Norco, Perris, Riverside, San Jacinto, Temecula, Wildomar</t>
  </si>
  <si>
    <t>Banning</t>
  </si>
  <si>
    <t>Adam Rush, Community Development Director
Tel: (951) 922-3131
arush@banningca.gov</t>
  </si>
  <si>
    <t xml:space="preserve">WRCOG (Subregional)
PMC 
AECOM 
Fehr + Peers
Atkins 
ICLEI </t>
  </si>
  <si>
    <r>
      <rPr>
        <rFont val="Calibri"/>
        <sz val="8.0"/>
        <u/>
      </rPr>
      <t xml:space="preserve">General Plan (2006) - </t>
    </r>
    <r>
      <rPr>
        <rFont val="Calibri"/>
        <sz val="8.0"/>
      </rPr>
      <t xml:space="preserve">
http://banning.ca.us/DocumentCenter/View/660/GP-Table-of-Contents?bidId=
</t>
    </r>
    <r>
      <rPr>
        <rFont val="Calibri"/>
        <sz val="8.0"/>
        <u/>
      </rPr>
      <t xml:space="preserve">Subregional Climate Action Plan (2014) - </t>
    </r>
    <r>
      <rPr>
        <rFont val="Calibri"/>
        <sz val="8.0"/>
      </rPr>
      <t xml:space="preserve">
http://www.wrcog.cog.ca.us/DocumentCenter/View/188/Subregional-Climate-Action-Plan-CAP-PDF?bidId=
</t>
    </r>
    <r>
      <rPr>
        <rFont val="Calibri"/>
        <sz val="8.0"/>
        <u/>
      </rPr>
      <t>LHMP (2017)</t>
    </r>
    <r>
      <rPr>
        <rFont val="Calibri"/>
        <sz val="8.0"/>
      </rPr>
      <t xml:space="preserve"> - https://banningca.gov/DocumentCenter/View/5100/2017-LHMP-FINAL?bidId=
</t>
    </r>
    <r>
      <rPr>
        <rFont val="Calibri"/>
        <sz val="8.0"/>
        <u/>
      </rPr>
      <t xml:space="preserve">EOP (2014) </t>
    </r>
    <r>
      <rPr>
        <rFont val="Calibri"/>
        <sz val="8.0"/>
      </rPr>
      <t xml:space="preserve">- 
Part 1 - https://banningca.gov/DocumentCenter/View/2776/Banning-EOP---Final-Part-1---Rev-1212?bidId=
Part 2 -  https://banningca.gov/DocumentCenter/View/2777/Banning-EOP---Final-Part-2--Rev1212?bidId=
</t>
    </r>
  </si>
  <si>
    <t>City of Banning LHMP in the process of being updated https://banningca.gov/496/Local-Hazard-Mitigation-Plan</t>
  </si>
  <si>
    <t xml:space="preserve">Riverside </t>
  </si>
  <si>
    <t>Palm Desert</t>
  </si>
  <si>
    <t>Ryan Stendell, Director of Community Development 
Tel: (760) 346-0611
rstendell@ci.palm-desert.ca.us</t>
  </si>
  <si>
    <t>EcoMotion</t>
  </si>
  <si>
    <r>
      <rPr>
        <rFont val="Calibri"/>
        <sz val="8.0"/>
        <u/>
      </rPr>
      <t>Environmental Sustainability Plan (2010) -</t>
    </r>
    <r>
      <rPr>
        <rFont val="Calibri"/>
        <sz val="8.0"/>
      </rPr>
      <t xml:space="preserve">
https://www.cityofpalmdesert.org/home/showdocument?id=10652
</t>
    </r>
    <r>
      <rPr>
        <rFont val="Calibri"/>
        <sz val="8.0"/>
        <u/>
      </rPr>
      <t xml:space="preserve">
General Plan (2016) - </t>
    </r>
    <r>
      <rPr>
        <rFont val="Calibri"/>
        <sz val="8.0"/>
      </rPr>
      <t xml:space="preserve">
https://www.cityofpalmdesert.org/home/showdocument?id=16858
</t>
    </r>
    <r>
      <rPr>
        <rFont val="Calibri"/>
        <sz val="8.0"/>
        <u/>
      </rPr>
      <t xml:space="preserve">Riverside County Multi-Jurisdictional LHMP (2018) </t>
    </r>
    <r>
      <rPr>
        <rFont val="Calibri"/>
        <sz val="8.0"/>
      </rPr>
      <t xml:space="preserve">
https://www.rivcoemd.org/Portals/0/FINAL%20PUBLIC%20VERSION%20Riv_Co_%202018%20Multi%20Jurisdictional%20Local%20Hazard%20Mitigation%20Plan.pdf</t>
    </r>
  </si>
  <si>
    <t xml:space="preserve">GHG Inventory accompanies sustainability plan (2008) https://www.cityofpalmdesert.org/home/showdocument?id=10651 </t>
  </si>
  <si>
    <t xml:space="preserve">Perris </t>
  </si>
  <si>
    <t>Kenneth Phung, Planning Manager 
Tel: (951) 943-5003 x 257
kphung@cityofperris.org</t>
  </si>
  <si>
    <t>City of Perris 
WRCOG</t>
  </si>
  <si>
    <r>
      <rPr>
        <rFont val="Calibri"/>
        <sz val="8.0"/>
        <u/>
      </rPr>
      <t xml:space="preserve">General Plan (2005) - 
</t>
    </r>
    <r>
      <rPr>
        <rFont val="Calibri"/>
        <sz val="8.0"/>
      </rPr>
      <t xml:space="preserve">https://www.cityofperris.org/departments/development-services/general-plan
</t>
    </r>
    <r>
      <rPr>
        <rFont val="Calibri"/>
        <sz val="8.0"/>
        <u/>
      </rPr>
      <t xml:space="preserve">CAP (2016) - 
</t>
    </r>
    <r>
      <rPr>
        <rFont val="Calibri"/>
        <sz val="8.0"/>
      </rPr>
      <t xml:space="preserve">https://www.cityofperris.org/Home/ShowDocument?id=12935
</t>
    </r>
    <r>
      <rPr>
        <rFont val="Calibri"/>
        <sz val="8.0"/>
        <u/>
      </rPr>
      <t xml:space="preserve">City of Perris Annex LHMP (2017) - 
</t>
    </r>
    <r>
      <rPr>
        <rFont val="Calibri"/>
        <sz val="8.0"/>
      </rPr>
      <t xml:space="preserve">https://www.cityofperris.org/home/showpublisheddocument?id=370
</t>
    </r>
    <r>
      <rPr>
        <rFont val="Calibri"/>
        <sz val="8.0"/>
        <u/>
      </rPr>
      <t xml:space="preserve">Emergency Operations Plan (2013) - 
</t>
    </r>
    <r>
      <rPr>
        <rFont val="Calibri"/>
        <sz val="8.0"/>
      </rPr>
      <t xml:space="preserve">http://www.cityofperris.org/departments/development/emergency-plans/PerrisEmergencyOperationsPlan-I.pdf
</t>
    </r>
    <r>
      <rPr>
        <rFont val="Calibri"/>
        <sz val="8.0"/>
        <u/>
      </rPr>
      <t xml:space="preserve">Riverside County Multi-Jurisdictional LHMP (2018) 
</t>
    </r>
    <r>
      <rPr>
        <rFont val="Calibri"/>
        <sz val="8.0"/>
      </rPr>
      <t>https://www.rivcoemd.org/LHMP</t>
    </r>
  </si>
  <si>
    <t>Palm Springs</t>
  </si>
  <si>
    <t>Flinn Fagg, Director of Planning Services
Tel: (760) 323-8245
Flinn.Fagg@palmspringsca.gov</t>
  </si>
  <si>
    <r>
      <rPr>
        <rFont val="Calibri"/>
        <b/>
        <sz val="8.0"/>
      </rPr>
      <t xml:space="preserve">CAP (2013): 
</t>
    </r>
    <r>
      <rPr>
        <rFont val="Calibri"/>
        <sz val="8.0"/>
      </rPr>
      <t xml:space="preserve">City of Palm Springs 
EcoMotion 
Coachella Valley Association of Governments 
</t>
    </r>
    <r>
      <rPr>
        <rFont val="Calibri"/>
        <b/>
        <sz val="8.0"/>
      </rPr>
      <t>Sustainability Plan (2016):</t>
    </r>
    <r>
      <rPr>
        <rFont val="Calibri"/>
        <sz val="8.0"/>
      </rPr>
      <t xml:space="preserve">
City of Palm Springs 
Raimi + Associates
Nelson Nygaard
Blinktag
</t>
    </r>
  </si>
  <si>
    <r>
      <rPr>
        <rFont val="Calibri"/>
        <sz val="8.0"/>
        <u/>
      </rPr>
      <t xml:space="preserve">General Plan (2007) </t>
    </r>
    <r>
      <rPr>
        <rFont val="Calibri"/>
        <sz val="8.0"/>
      </rPr>
      <t xml:space="preserve">- 
http://www.palmspringsca.gov/government/departments/planning/general-plan
</t>
    </r>
    <r>
      <rPr>
        <rFont val="Calibri"/>
        <sz val="8.0"/>
        <u/>
      </rPr>
      <t>Sustainability Plan (2016) -</t>
    </r>
    <r>
      <rPr>
        <rFont val="Calibri"/>
        <sz val="8.0"/>
      </rPr>
      <t xml:space="preserve"> https://www.palmspringsca.gov/home/showpublisheddocument?id=44449
</t>
    </r>
    <r>
      <rPr>
        <rFont val="Calibri"/>
        <sz val="8.0"/>
        <u/>
      </rPr>
      <t xml:space="preserve">CAP (2013) - </t>
    </r>
    <r>
      <rPr>
        <rFont val="Calibri"/>
        <sz val="8.0"/>
      </rPr>
      <t xml:space="preserve">
https://www.palmspringsca.gov/home/showpublisheddocument?id=71620
</t>
    </r>
    <r>
      <rPr>
        <rFont val="Calibri"/>
        <sz val="8.0"/>
        <u/>
      </rPr>
      <t xml:space="preserve">Riverside County Multi-Jurisdictional LHMP (2018) </t>
    </r>
    <r>
      <rPr>
        <rFont val="Calibri"/>
        <sz val="8.0"/>
      </rPr>
      <t xml:space="preserve">
https://www.rivcoemd.org/LHMP</t>
    </r>
  </si>
  <si>
    <t>GP Update in progress https://www.psgeneralplan.com/
Climate Action Plan Roadmap (2020): a summary of existing Palm Springs climate and sustainability actions/plans.  https://www.palmspringsca.gov/home/showpublisheddocument?id=44449
States that City will update Sustainability Plan in 2021</t>
  </si>
  <si>
    <t xml:space="preserve">Rancho Mirage </t>
  </si>
  <si>
    <t>Jeremy Gleim, Director of Development Services
Tel: (760) 328-2266
jeremyg@ranchomirageca.gov</t>
  </si>
  <si>
    <t>City of Rancho Mirage 
Coachella Valley Association of Governments 
EcoMotion
SCE</t>
  </si>
  <si>
    <r>
      <rPr>
        <rFont val="Calibri"/>
        <sz val="8.0"/>
        <u/>
      </rPr>
      <t xml:space="preserve">General Plan (2017) - </t>
    </r>
    <r>
      <rPr>
        <rFont val="Calibri"/>
        <sz val="8.0"/>
      </rPr>
      <t xml:space="preserve">
https://ranchomirageca.gov/content_files/pdf/departments/community_development/rm-general-plan-17.pdf
</t>
    </r>
    <r>
      <rPr>
        <rFont val="Calibri"/>
        <sz val="8.0"/>
        <u/>
      </rPr>
      <t xml:space="preserve">Sustainability Plan (2013) - 
</t>
    </r>
    <r>
      <rPr>
        <rFont val="Calibri"/>
        <sz val="8.0"/>
      </rPr>
      <t xml:space="preserve">https://www.ranchomirageca.gov/wp-content/uploads/2016/03/Sustainability-Plan.pdf
</t>
    </r>
    <r>
      <rPr>
        <rFont val="Calibri"/>
        <sz val="8.0"/>
        <u/>
      </rPr>
      <t xml:space="preserve">Riverside County Multi-Jurisdictional LHMP (2018) </t>
    </r>
    <r>
      <rPr>
        <rFont val="Calibri"/>
        <sz val="8.0"/>
      </rPr>
      <t xml:space="preserve">
https://www.rivcoemd.org/LHMP</t>
    </r>
  </si>
  <si>
    <t>Planning Department
Tel: (951) 826-5371
CDDinfo@riversideca.gov</t>
  </si>
  <si>
    <t>Environmental Science Associates
National Community Renaissance
Three Squares, Inc
Fehr &amp; Peers
City of Riverside CEDD
Riverside Public Utilities
Funding:
SCAG
US FTA/DOT</t>
  </si>
  <si>
    <t>2018 (City of Riverside Annex) 
2018 (County of Riverside's MJ LHMP)</t>
  </si>
  <si>
    <t>No (City of Riverside)
Yes (County)</t>
  </si>
  <si>
    <r>
      <rPr>
        <rFont val="Calibri"/>
        <sz val="8.0"/>
        <u/>
      </rPr>
      <t>Economic Prosperity Action Plan and Climate Action Plan (2016</t>
    </r>
    <r>
      <rPr>
        <rFont val="Calibri"/>
        <sz val="8.0"/>
      </rPr>
      <t xml:space="preserve">) - https://corweb.riversideca.gov/cedd/sites/riversideca.gov.cedd/files/pdf/planning/other-plans/2016%20Riverside%20Restorative%20Growthprint%20Economic%20Proposerity%20Action%20Plan%20and%20Climate%20Action%20Plan.pdf
</t>
    </r>
    <r>
      <rPr>
        <rFont val="Calibri"/>
        <sz val="8.0"/>
        <u/>
      </rPr>
      <t>WRCOG - Subregional Climate Plan (2014)-</t>
    </r>
    <r>
      <rPr>
        <rFont val="Calibri"/>
        <sz val="8.0"/>
      </rPr>
      <t xml:space="preserve">
http://www.wrcog.cog.ca.us/DocumentCenter/View/188/Subregional-Climate-Action-Plan-CAP-PDF
</t>
    </r>
    <r>
      <rPr>
        <rFont val="Calibri"/>
        <sz val="8.0"/>
        <u/>
      </rPr>
      <t>General Plan (2007)</t>
    </r>
    <r>
      <rPr>
        <rFont val="Calibri"/>
        <sz val="8.0"/>
      </rPr>
      <t xml:space="preserve"> - https://riversideca.gov/cedd/planning/city-plans/general-plan-0
</t>
    </r>
    <r>
      <rPr>
        <rFont val="Calibri"/>
        <sz val="8.0"/>
        <u/>
      </rPr>
      <t>City of Riverside LHMP (2018)</t>
    </r>
    <r>
      <rPr>
        <rFont val="Calibri"/>
        <sz val="8.0"/>
      </rPr>
      <t xml:space="preserve"> - https://riversideca.gov/fire/sites/riversideca.gov.fire/files/fire/pdf/Riverside%202018%20LHMP%20County%20Revised%20APA.pdf
</t>
    </r>
    <r>
      <rPr>
        <rFont val="Calibri"/>
        <sz val="8.0"/>
        <u/>
      </rPr>
      <t>Riverside County Multi-Jurisdictional LHMP (2018)</t>
    </r>
    <r>
      <rPr>
        <rFont val="Calibri"/>
        <sz val="8.0"/>
      </rPr>
      <t xml:space="preserve"> 
https://www.rivcoemd.org/LHMP</t>
    </r>
  </si>
  <si>
    <t>Not in SCE service area but part of SCAG
City CAP references integration with WRCOG Subregional CAP
Update in progress to Public Safety and Environmental Justice policies in the GP https://riversideca.gov/cedd/planning/riverside-housing-public-safety-element-and-environmental-justice-approach
No contact information for department staff</t>
  </si>
  <si>
    <t xml:space="preserve">Temecula </t>
  </si>
  <si>
    <t>Matt Peters, Senior Planner 
Tel: (951) 694-6400 
matt.peters@temeculaca.gov</t>
  </si>
  <si>
    <r>
      <rPr>
        <rFont val="Calibri"/>
        <b/>
        <sz val="8.0"/>
      </rPr>
      <t>WRCOG (Subregional)</t>
    </r>
    <r>
      <rPr>
        <rFont val="Calibri"/>
        <sz val="8.0"/>
      </rPr>
      <t xml:space="preserve">
PMC 
AECOM 
Fehr + Peers
Atkins 
ICLEI </t>
    </r>
  </si>
  <si>
    <r>
      <rPr>
        <rFont val="Calibri"/>
        <sz val="8.0"/>
        <u/>
      </rPr>
      <t>WRCOG - Subregional Climate Plan (2014)</t>
    </r>
    <r>
      <rPr>
        <rFont val="Calibri"/>
        <sz val="8.0"/>
      </rPr>
      <t xml:space="preserve">-
http://www.wrcog.cog.ca.us/DocumentCenter/View/188/Subregional-Climate-Action-Plan-CAP-PDF
</t>
    </r>
    <r>
      <rPr>
        <rFont val="Calibri"/>
        <sz val="8.0"/>
        <u/>
      </rPr>
      <t>Sustainability Plan (2010) -</t>
    </r>
    <r>
      <rPr>
        <rFont val="Calibri"/>
        <sz val="8.0"/>
      </rPr>
      <t xml:space="preserve"> 
http://laserfiche.cityoftemecula.org/weblink/2/doc/241368/Electronic.aspx
</t>
    </r>
    <r>
      <rPr>
        <rFont val="Calibri"/>
        <sz val="8.0"/>
        <u/>
      </rPr>
      <t>General Plan (N/A)</t>
    </r>
    <r>
      <rPr>
        <rFont val="Calibri"/>
        <sz val="8.0"/>
      </rPr>
      <t xml:space="preserve"> - 
https://temeculaca.gov/345/General-Plan
</t>
    </r>
    <r>
      <rPr>
        <rFont val="Calibri"/>
        <sz val="8.0"/>
        <u/>
      </rPr>
      <t>LHMP - City of Temecula Annex (2017) -</t>
    </r>
    <r>
      <rPr>
        <rFont val="Calibri"/>
        <sz val="8.0"/>
      </rPr>
      <t xml:space="preserve"> 
https://temeculaca.gov/DocumentCenter/View/2698/Local-Hazard-Mitigation-Plan?bidId
</t>
    </r>
    <r>
      <rPr>
        <rFont val="Calibri"/>
        <sz val="8.0"/>
        <u/>
      </rPr>
      <t xml:space="preserve">Riverside County Multi-Jurisdictional LHMP (2018) </t>
    </r>
    <r>
      <rPr>
        <rFont val="Calibri"/>
        <sz val="8.0"/>
      </rPr>
      <t xml:space="preserve">-
https://www.rivcoemd.org/LHMP
</t>
    </r>
    <r>
      <rPr>
        <rFont val="Calibri"/>
        <sz val="8.0"/>
        <u/>
      </rPr>
      <t>Emergency Operations Plan (2019) -</t>
    </r>
    <r>
      <rPr>
        <rFont val="Calibri"/>
        <sz val="8.0"/>
      </rPr>
      <t xml:space="preserve"> 
https://temeculaca.gov/DocumentCenter/View/6741/EOP-2019-
</t>
    </r>
  </si>
  <si>
    <t xml:space="preserve">Wildomar </t>
  </si>
  <si>
    <t xml:space="preserve">Matthew Bassi, Planning Director
Tel: (951) 677-7751 x 213
mbassi@cityofwildomar.org    </t>
  </si>
  <si>
    <r>
      <rPr>
        <rFont val="Calibri"/>
        <b/>
        <sz val="8.0"/>
      </rPr>
      <t>WRCOG (Subregional)</t>
    </r>
    <r>
      <rPr>
        <rFont val="Calibri"/>
        <sz val="8.0"/>
      </rPr>
      <t xml:space="preserve">
PMC 
AECOM 
Fehr + Peers
Atkins 
ICLEI </t>
    </r>
  </si>
  <si>
    <r>
      <rPr>
        <rFont val="Calibri"/>
        <sz val="8.0"/>
        <u/>
      </rPr>
      <t>WRCOG - Subregional Climate Plan (2014)-</t>
    </r>
    <r>
      <rPr>
        <rFont val="Calibri"/>
        <sz val="8.0"/>
      </rPr>
      <t xml:space="preserve">
http://www.wrcog.cog.ca.us/DocumentCenter/View/188/Subregional-Climate-Action-Plan-CAP-PDF
</t>
    </r>
    <r>
      <rPr>
        <rFont val="Calibri"/>
        <sz val="8.0"/>
        <u/>
      </rPr>
      <t xml:space="preserve">General Plan (2003) - </t>
    </r>
    <r>
      <rPr>
        <rFont val="Calibri"/>
        <sz val="8.0"/>
      </rPr>
      <t xml:space="preserve">
http://www.cityofwildomar.org/UserFiles/Servers/Server_9894739/File/Government/Departments/Planning/General%20Plan.pdf
</t>
    </r>
    <r>
      <rPr>
        <rFont val="Calibri"/>
        <sz val="8.0"/>
        <u/>
      </rPr>
      <t xml:space="preserve">Riverside County Multi-Jurisdictional LHMP (2018) </t>
    </r>
    <r>
      <rPr>
        <rFont val="Calibri"/>
        <sz val="8.0"/>
      </rPr>
      <t xml:space="preserve">
https://www.rivcoemd.org/LHMP</t>
    </r>
  </si>
  <si>
    <t xml:space="preserve">Norco </t>
  </si>
  <si>
    <t>Alma Robles, Interim Planning Director
Tel: (951) 270-5682
arobles@ci.norco.ca.us</t>
  </si>
  <si>
    <r>
      <rPr>
        <rFont val="Calibri"/>
        <b/>
        <sz val="8.0"/>
      </rPr>
      <t>WRCOG (Subregional)</t>
    </r>
    <r>
      <rPr>
        <rFont val="Calibri"/>
        <sz val="8.0"/>
      </rPr>
      <t xml:space="preserve">
PMC 
AECOM 
Fehr + Peers
Atkins 
ICLEI </t>
    </r>
  </si>
  <si>
    <t>2017 (Norco LHMP)</t>
  </si>
  <si>
    <r>
      <rPr>
        <rFont val="Calibri"/>
        <sz val="8.0"/>
        <u/>
      </rPr>
      <t xml:space="preserve">WRCOG - Subregional Climate Plan (2014)-
</t>
    </r>
    <r>
      <rPr>
        <rFont val="Calibri"/>
        <sz val="8.0"/>
      </rPr>
      <t xml:space="preserve">http://www.wrcog.cog.ca.us/DocumentCenter/View/188/Subregional-Climate-Action-Plan-CAP-PDF
</t>
    </r>
    <r>
      <rPr>
        <rFont val="Calibri"/>
        <sz val="8.0"/>
        <u/>
      </rPr>
      <t>General Plan (2014) -</t>
    </r>
    <r>
      <rPr>
        <rFont val="Calibri"/>
        <sz val="8.0"/>
      </rPr>
      <t xml:space="preserve"> 
http://www.norco.ca.us/depts/planning/general.asp
</t>
    </r>
    <r>
      <rPr>
        <rFont val="Calibri"/>
        <sz val="8.0"/>
        <u/>
      </rPr>
      <t>City of Norco Annex LHMP (2017) -</t>
    </r>
    <r>
      <rPr>
        <rFont val="Calibri"/>
        <sz val="8.0"/>
      </rPr>
      <t xml:space="preserve"> 
http://www.norco.ca.us/civicax/filebank/blobdload.aspx?BlobID=24754
</t>
    </r>
    <r>
      <rPr>
        <rFont val="Calibri"/>
        <sz val="8.0"/>
        <u/>
      </rPr>
      <t xml:space="preserve">Riverside County Multi-Jurisdictional LHMP (2018) 
</t>
    </r>
    <r>
      <rPr>
        <rFont val="Calibri"/>
        <sz val="8.0"/>
      </rPr>
      <t>https://www.rivcoemd.org/LHMP</t>
    </r>
  </si>
  <si>
    <t>Norco LHMP states that the City shared information with the Riverside MJHMP and is listed as a "Participant" in the Riverside County MJHMP</t>
  </si>
  <si>
    <t>San Jacinto</t>
  </si>
  <si>
    <t>Travis Randel, Community Development and Planning Director
Tel: (951) 487-7330
trandel@sanjacinto.com</t>
  </si>
  <si>
    <r>
      <rPr>
        <rFont val="Calibri"/>
        <b/>
        <sz val="8.0"/>
      </rPr>
      <t>WRCOG (Subregional)</t>
    </r>
    <r>
      <rPr>
        <rFont val="Calibri"/>
        <sz val="8.0"/>
      </rPr>
      <t xml:space="preserve">
PMC 
AECOM 
Fehr + Peers
Atkins 
ICLEI </t>
    </r>
  </si>
  <si>
    <r>
      <rPr>
        <rFont val="Calibri"/>
        <sz val="8.0"/>
        <u/>
      </rPr>
      <t>General Plan (2012) -</t>
    </r>
    <r>
      <rPr>
        <rFont val="Calibri"/>
        <sz val="8.0"/>
      </rPr>
      <t xml:space="preserve">
https://www.sanjacintoca.gov/cms/One.aspx?portalId=10384430&amp;pageId=12929181
</t>
    </r>
    <r>
      <rPr>
        <rFont val="Calibri"/>
        <sz val="8.0"/>
        <u/>
      </rPr>
      <t>WRCOG SubRegional Climate Action Plan - (2014)</t>
    </r>
    <r>
      <rPr>
        <rFont val="Calibri"/>
        <sz val="8.0"/>
      </rPr>
      <t xml:space="preserve">
http://www.wrcog.cog.ca.us/DocumentCenter/View/188/Subregional-Climate-Action-Plan-CAP-PDF
Riverside County Multi-Jurisdictional LHMP (2018) 
https://www.rivcoemd.org/LHMP</t>
    </r>
  </si>
  <si>
    <t>San Bernardino</t>
  </si>
  <si>
    <t>Adelanto</t>
  </si>
  <si>
    <t>Nyeka Allen	
nallen@ci.adelanto.ca.us
Tel: (760)246-2300 x 11189</t>
  </si>
  <si>
    <r>
      <rPr>
        <rFont val="Calibri"/>
        <sz val="8.0"/>
        <u/>
      </rPr>
      <t>General Plan (1994)</t>
    </r>
    <r>
      <rPr>
        <rFont val="Calibri"/>
        <sz val="8.0"/>
      </rPr>
      <t xml:space="preserve"> -
https://www.ci.adelanto.ca.us/DocumentCenter/View/579/General-Plan-Update </t>
    </r>
  </si>
  <si>
    <t xml:space="preserve">Barstow </t>
  </si>
  <si>
    <t xml:space="preserve">Planning Department
Tel: (760) 255 - 5153
email: N/A
</t>
  </si>
  <si>
    <t>2018 (Barstow LHMP)</t>
  </si>
  <si>
    <t>Climate Change</t>
  </si>
  <si>
    <r>
      <rPr>
        <rFont val="Calibri"/>
        <sz val="8.0"/>
        <u/>
      </rPr>
      <t xml:space="preserve">General Plan (2015) </t>
    </r>
    <r>
      <rPr>
        <rFont val="Calibri"/>
        <sz val="8.0"/>
      </rPr>
      <t xml:space="preserve"> - 
https://www.barstowca.org/departments/community-development-department/planning/general-plan-and-master-environmental-impact-report
</t>
    </r>
    <r>
      <rPr>
        <rFont val="Calibri"/>
        <sz val="8.0"/>
        <u/>
      </rPr>
      <t xml:space="preserve">Barstow LHMP (2018) </t>
    </r>
    <r>
      <rPr>
        <rFont val="Calibri"/>
        <sz val="8.0"/>
      </rPr>
      <t xml:space="preserve">- http://barstowcityca.iqm2.com/Citizens/FileOpen.aspx?Type=4&amp;ID=4832
</t>
    </r>
    <r>
      <rPr>
        <rFont val="Calibri"/>
        <sz val="8.0"/>
        <u/>
      </rPr>
      <t>EOP (2015</t>
    </r>
    <r>
      <rPr>
        <rFont val="Calibri"/>
        <sz val="8.0"/>
      </rPr>
      <t xml:space="preserve">) - https://www.barstowca.org/home/showpublisheddocument?id=4112 </t>
    </r>
  </si>
  <si>
    <t>No specific contact people listed and no email. Online contact through a form on the website only. No staff directory</t>
  </si>
  <si>
    <t xml:space="preserve">Chino Hills </t>
  </si>
  <si>
    <t>Joann Lombardo, Community Development Director
Tel: (909) 364-2740
jlombardo@chinohills.org</t>
  </si>
  <si>
    <t>2020 (City of Chino Hills LHMP)</t>
  </si>
  <si>
    <r>
      <rPr>
        <rFont val="Calibri"/>
        <sz val="8.0"/>
        <u/>
      </rPr>
      <t>General Plan (2015) -</t>
    </r>
    <r>
      <rPr>
        <rFont val="Calibri"/>
        <sz val="8.0"/>
      </rPr>
      <t xml:space="preserve"> 
https://www.chinohills.org/DocumentCenter/View/11275  
</t>
    </r>
    <r>
      <rPr>
        <rFont val="Calibri"/>
        <sz val="8.0"/>
        <u/>
      </rPr>
      <t>Chino Hills LHMP (2020)</t>
    </r>
    <r>
      <rPr>
        <rFont val="Calibri"/>
        <sz val="8.0"/>
      </rPr>
      <t xml:space="preserve"> - https://www.chinohills.org/DocumentCenter/View/23701/2020-Complete-Final-Hazard-Mitigation-Plan
</t>
    </r>
    <r>
      <rPr>
        <rFont val="Calibri"/>
        <sz val="8.0"/>
        <u/>
      </rPr>
      <t>EOP (2014)</t>
    </r>
    <r>
      <rPr>
        <rFont val="Calibri"/>
        <sz val="8.0"/>
      </rPr>
      <t>- https://www.chinohills.org/DocumentCenter/View/11080/Dec-2014-Part-I--Basic-Plan-Final?bidId=</t>
    </r>
  </si>
  <si>
    <t xml:space="preserve">GP update Conservation Element had Policy CN-3.2 to develop and implement a CAP
GP update had a GHG study (2014) https://www.chinohills.org/DocumentCenter/View/9802/Appendix-G---Greenhouse-Gas-Study?bidId= 
</t>
  </si>
  <si>
    <t>County of San Bernardino</t>
  </si>
  <si>
    <t>Terri Rahhal, Director Land Use Services
Tel: (909) 387-4431
terri.rahhal@lus.sbcounty.gov</t>
  </si>
  <si>
    <t xml:space="preserve">Consultants:
ICF International
Atkins
Randy Scott
Cox, Castle and Nicholson LLP
</t>
  </si>
  <si>
    <t>2017 (San Bernardinos's MJ LHMP)</t>
  </si>
  <si>
    <t>reduced water supply, 
extreme-heat conditions, 
air pollution, heat-related deaths, 
and wildfires</t>
  </si>
  <si>
    <r>
      <rPr>
        <rFont val="Calibri"/>
        <sz val="8.0"/>
        <u/>
      </rPr>
      <t xml:space="preserve">GHG Emissions Reduction Plan (2011) </t>
    </r>
    <r>
      <rPr>
        <rFont val="Calibri"/>
        <sz val="8.0"/>
      </rPr>
      <t xml:space="preserve">-  http://www.sbcounty.gov/Uploads/lus/GreenhouseGas/FinalGHGFull.pdf
</t>
    </r>
    <r>
      <rPr>
        <rFont val="Calibri"/>
        <sz val="8.0"/>
        <u/>
      </rPr>
      <t>General Plan (2007) -</t>
    </r>
    <r>
      <rPr>
        <rFont val="Calibri"/>
        <sz val="8.0"/>
      </rPr>
      <t xml:space="preserve">
http://www.sbcounty.gov/Uploads/lus/GeneralPlan/FINALGP.pdf 
</t>
    </r>
    <r>
      <rPr>
        <rFont val="Calibri"/>
        <sz val="8.0"/>
        <u/>
      </rPr>
      <t>San Bernardino County MJHMP (2017) -</t>
    </r>
    <r>
      <rPr>
        <rFont val="Calibri"/>
        <sz val="8.0"/>
      </rPr>
      <t xml:space="preserve"> 
http://cms.sbcounty.gov/portals/58/Documents/Emergency_Services/Hazard-Mitigation-Plan.pdf
</t>
    </r>
    <r>
      <rPr>
        <rFont val="Calibri"/>
        <sz val="8.0"/>
        <u/>
      </rPr>
      <t xml:space="preserve">Emergency Operations Plan (2013) - </t>
    </r>
    <r>
      <rPr>
        <rFont val="Calibri"/>
        <sz val="8.0"/>
      </rPr>
      <t xml:space="preserve">
http://cms.sbcounty.gov/portals/58/Documents/Emergency_Services/Emergency-Operations-Plan.pdf</t>
    </r>
  </si>
  <si>
    <t>GHG Reduction Plan update in progress http://cms.sbcounty.gov/lus/Planning/Environmental.aspx
MJHMP includes Unincorporated, SBC Fire Protection District, SBC Flood Control District, and SBC Special Districts Department. Flood Control district covers the entire county, including incorporated cities
Unincorporated Communities within SCE include:  Amboy, Phelan, Bloomington, HInkley, Cadiz, Daggett, Johnson Valley, Devore, El Mirage, Landers, Mt. Baldy, Wonder Valley, Newberry Springs, Wrightwood, Lake Arrowhead, Pinon HIlls, Baker, Running Springs, Lucerne Valley, Lytle Creek, Crestline, Lake Gregory, Helendale, Joshua Tree, Oak Hills, Pinon Hills, and Yermo</t>
  </si>
  <si>
    <t>Fontana</t>
  </si>
  <si>
    <t>Orlando Hernandez, Planning Manager
Tel: (909) 350-6602
ohernandez@fontana.org</t>
  </si>
  <si>
    <t>2018 (Fontana LHMP)</t>
  </si>
  <si>
    <t>Climate Change/Drought, Flood, Wildfire</t>
  </si>
  <si>
    <t>Resource Efficiency, GHG reduction, Flood and Drought</t>
  </si>
  <si>
    <r>
      <rPr>
        <rFont val="Calibri"/>
        <sz val="8.0"/>
        <u/>
      </rPr>
      <t xml:space="preserve">General Plan (2018) - </t>
    </r>
    <r>
      <rPr>
        <rFont val="Calibri"/>
        <sz val="8.0"/>
      </rPr>
      <t xml:space="preserve">
https://www.fontana.org/2632/General-Plan-Update-2015---2035
</t>
    </r>
    <r>
      <rPr>
        <rFont val="Calibri"/>
        <sz val="8.0"/>
        <u/>
      </rPr>
      <t xml:space="preserve">
Fontana LHMP (2018) -</t>
    </r>
    <r>
      <rPr>
        <rFont val="Calibri"/>
        <sz val="8.0"/>
      </rPr>
      <t xml:space="preserve">
https://www.fontana.org/DocumentCenter/View/28274/2017-Local-Hazard-Mitigation-Plan
</t>
    </r>
  </si>
  <si>
    <t>CA Attorney General letter regarding SB 1000 compliance in GP draft: https://oag.ca.gov/sites/all/files/agweb/pdfs/environment/sb1000-letter-fontana.pdf
Introduction says EJ incorporated in elements 3-3, 15-16, however, no mention specifically of policies for DACs</t>
  </si>
  <si>
    <t>Grand Terrace</t>
  </si>
  <si>
    <t xml:space="preserve">Steven Weiss, Planning and Department Services Director
Tel: (909) 824 - 6621 x 225
sweiss@grandterrace-ca.gov
</t>
  </si>
  <si>
    <t>2017 (Grand Terrace LHMP)</t>
  </si>
  <si>
    <t>Climate change, wildfire, flood</t>
  </si>
  <si>
    <r>
      <rPr>
        <rFont val="Calibri"/>
        <sz val="8.0"/>
        <u/>
      </rPr>
      <t xml:space="preserve">General Plan (2010) - </t>
    </r>
    <r>
      <rPr>
        <rFont val="Calibri"/>
        <sz val="8.0"/>
      </rPr>
      <t xml:space="preserve">
https://www.grandterrace-ca.gov/UserFiles/Servers/Server_12337255/File/Departments/Planning%20&amp;%20Development/city_of_gt_general_plan.pdf
</t>
    </r>
    <r>
      <rPr>
        <rFont val="Calibri"/>
        <sz val="8.0"/>
        <u/>
      </rPr>
      <t xml:space="preserve">Grand Terrace LHMP (2017) - </t>
    </r>
    <r>
      <rPr>
        <rFont val="Calibri"/>
        <sz val="8.0"/>
      </rPr>
      <t xml:space="preserve">
https://www.grandterrace-ca.gov/UserFiles/Servers/Server_12337255/File/Departments/Planning%20&amp;%20Development/Planning/Local%20Hazard%20Mitigation%202017_Including%20Appendix%20_Complete%20Document.pdf</t>
    </r>
  </si>
  <si>
    <t>Highland</t>
  </si>
  <si>
    <t>Kim Stater, Assistant Cmmunity Development Director
Tel: (909) 864-6861 x 213
kstater@cityofhighland.org</t>
  </si>
  <si>
    <r>
      <rPr>
        <rFont val="Calibri"/>
        <sz val="8.0"/>
        <u/>
      </rPr>
      <t xml:space="preserve">General Plan (2012) - </t>
    </r>
    <r>
      <rPr>
        <rFont val="Calibri"/>
        <sz val="8.0"/>
      </rPr>
      <t xml:space="preserve">
https://www.cityofhighland.org/191/General-Plan</t>
    </r>
  </si>
  <si>
    <t>Safety Element being updated to incorporate EJ. No drafts available, so SB 1000 Pt 2 is left with default "No." https://www.cityofhighland.org/318/Safety-Element</t>
  </si>
  <si>
    <t xml:space="preserve">Loma Linda </t>
  </si>
  <si>
    <t>Konrad Bolowich, Community Development Director 
Tel: (909) 799-2830 
kbolowich@lomalinda-ca.gov</t>
  </si>
  <si>
    <t>2011 (Loma Linda LHMP)</t>
  </si>
  <si>
    <r>
      <rPr>
        <rFont val="Calibri"/>
        <sz val="8.0"/>
        <u/>
      </rPr>
      <t>General Plan (2009) -</t>
    </r>
    <r>
      <rPr>
        <rFont val="Calibri"/>
        <sz val="8.0"/>
      </rPr>
      <t xml:space="preserve"> 
http://www.lomalinda-ca.gov/UserFiles/Servers/Server_7279443/File/Our%20City/General%20Plan/GP-Adopted-May09.pdf 
</t>
    </r>
    <r>
      <rPr>
        <rFont val="Calibri"/>
        <sz val="8.0"/>
        <u/>
      </rPr>
      <t>Loma Linda LHMP (2011)</t>
    </r>
    <r>
      <rPr>
        <rFont val="Calibri"/>
        <sz val="8.0"/>
      </rPr>
      <t xml:space="preserve"> - http://www.lomalinda-ca.gov/UserFiles/Servers/Server_7279443/File/Departments/Fire/09-07-2011%20Loma%20Linda%20LHMP.pdf</t>
    </r>
  </si>
  <si>
    <t>City is preparing an LHMP with anticipated completion in Spring 2021 https://www.lomalinda-ca.gov/our_city/departments/community_development/hazard_mitigation_plan</t>
  </si>
  <si>
    <t xml:space="preserve">Montclair </t>
  </si>
  <si>
    <t>Michael Diaz, Planning Manager 
Tel: (909) 625-9432
mdiaz@cityofmontclair.org</t>
  </si>
  <si>
    <t>2012 (Montclair LHMP)</t>
  </si>
  <si>
    <r>
      <rPr>
        <rFont val="Calibri"/>
        <sz val="8.0"/>
        <u/>
      </rPr>
      <t xml:space="preserve">General Plan (1999) - 
</t>
    </r>
    <r>
      <rPr>
        <rFont val="Calibri"/>
        <sz val="8.0"/>
      </rPr>
      <t xml:space="preserve">https://www.cityofmontclair.org/general-and-specific-plans/
</t>
    </r>
    <r>
      <rPr>
        <rFont val="Calibri"/>
        <sz val="8.0"/>
        <u/>
      </rPr>
      <t xml:space="preserve">Montclair LHMP (2012) </t>
    </r>
    <r>
      <rPr>
        <rFont val="Calibri"/>
        <sz val="8.0"/>
      </rPr>
      <t xml:space="preserve">-https://storage.googleapis.com/proudcity/montclairca/uploads/2021/03/Hazard-Mitigation-Plan.pdf
</t>
    </r>
    <r>
      <rPr>
        <rFont val="Calibri"/>
        <sz val="8.0"/>
        <u/>
      </rPr>
      <t xml:space="preserve">Emergency Operations Plan (2008) - 
</t>
    </r>
    <r>
      <rPr>
        <rFont val="Calibri"/>
        <sz val="8.0"/>
      </rPr>
      <t xml:space="preserve">https://www.cityofmontclair.org/city-plans/
</t>
    </r>
  </si>
  <si>
    <t>Needles</t>
  </si>
  <si>
    <t xml:space="preserve">Cindy Semione, Community Development Assistant
Tel: (760) 326-3805 x 127
csemione@cityofneedles.com  </t>
  </si>
  <si>
    <r>
      <rPr>
        <rFont val="Calibri"/>
        <sz val="8.0"/>
        <u/>
      </rPr>
      <t xml:space="preserve">Needles Public Utility Authority Wildfire Mitigation Plan (2019) </t>
    </r>
    <r>
      <rPr>
        <rFont val="Calibri"/>
        <sz val="8.0"/>
      </rPr>
      <t xml:space="preserve">- 
http://cityofneedles.com/wp-content/uploads/2020/06/NPUA-Wildfire-Mitigation-Plan-Draft-2019_Final.pdf
</t>
    </r>
  </si>
  <si>
    <t>Not in SCE service area but part of SCAG
No general plan available online http://cityofneedles.com/services/planning-department/</t>
  </si>
  <si>
    <t xml:space="preserve">Rialto </t>
  </si>
  <si>
    <t xml:space="preserve">Karen Peterson, Community Development Manager
Tel: (909) 820-2505
kpeterson@rialtoca.gov
</t>
  </si>
  <si>
    <t>2012 (Rialto LHMP)</t>
  </si>
  <si>
    <r>
      <rPr>
        <rFont val="Calibri"/>
        <sz val="8.0"/>
        <u/>
      </rPr>
      <t xml:space="preserve">General Plan (2010) - 
</t>
    </r>
    <r>
      <rPr>
        <rFont val="Calibri"/>
        <sz val="8.0"/>
      </rPr>
      <t xml:space="preserve">http://yourrialto.com/wp-content/uploads/2016/08/General-Plan-Update-2010.pdf
</t>
    </r>
    <r>
      <rPr>
        <rFont val="Calibri"/>
        <sz val="8.0"/>
        <u/>
      </rPr>
      <t xml:space="preserve">Rialto LHMP (2012) - 
</t>
    </r>
    <r>
      <rPr>
        <rFont val="Calibri"/>
        <sz val="8.0"/>
      </rPr>
      <t xml:space="preserve">http://yourrialto.com/wp-content/uploads/2017/01/Rialto-2012-Hazard-Mitigation-Plan.pdf
</t>
    </r>
    <r>
      <rPr>
        <rFont val="Calibri"/>
        <sz val="8.0"/>
        <u/>
      </rPr>
      <t xml:space="preserve">Emergency Operations Plan (2017) </t>
    </r>
    <r>
      <rPr>
        <rFont val="Calibri"/>
        <sz val="8.0"/>
      </rPr>
      <t xml:space="preserve">- https://www.yourrialto.com/wp-content/uploads/2017/01/EOP-2013.pdf
</t>
    </r>
  </si>
  <si>
    <t>Survey regarding a future Climate Action Plan - https://www.yourrialto.com/climate-adaptation-plan/</t>
  </si>
  <si>
    <t xml:space="preserve">San Bernardino </t>
  </si>
  <si>
    <t>Oliver Mujica, Planning Division Manager
Tel: (909) 384-5357
mujica_ol@sbcity.org</t>
  </si>
  <si>
    <t>2017 (City of San Bernardino LHMP)</t>
  </si>
  <si>
    <r>
      <rPr>
        <rFont val="Calibri"/>
        <sz val="8.0"/>
        <u/>
      </rPr>
      <t xml:space="preserve">General Plan (2005) - </t>
    </r>
    <r>
      <rPr>
        <rFont val="Calibri"/>
        <sz val="8.0"/>
      </rPr>
      <t xml:space="preserve">
http://www.sbcity.org/civicax/filebank/blobdload.aspx?blobid=26199
</t>
    </r>
    <r>
      <rPr>
        <rFont val="Calibri"/>
        <sz val="8.0"/>
        <u/>
      </rPr>
      <t xml:space="preserve">City of San Bernardino LHMP (2017) - </t>
    </r>
    <r>
      <rPr>
        <rFont val="Calibri"/>
        <sz val="8.0"/>
      </rPr>
      <t xml:space="preserve">
http://sanbernardinocityca.iqm2.com/Citizens/FileOpen.aspx?Type=4&amp;ID=13344 
</t>
    </r>
  </si>
  <si>
    <t xml:space="preserve">Twentynine Palms </t>
  </si>
  <si>
    <t xml:space="preserve">Travis Clark, Community Development Director 
Tel: (760) 367-6799 x 1008
tclark@29palms.org
</t>
  </si>
  <si>
    <r>
      <rPr>
        <rFont val="Calibri"/>
        <sz val="8.0"/>
        <u/>
      </rPr>
      <t xml:space="preserve">General Plan (2012) - 
</t>
    </r>
    <r>
      <rPr>
        <rFont val="Calibri"/>
        <sz val="8.0"/>
      </rPr>
      <t xml:space="preserve">https://www.ci.twentynine-palms.ca.us/generalplan
</t>
    </r>
    <r>
      <rPr>
        <rFont val="Calibri"/>
        <sz val="8.0"/>
        <u/>
      </rPr>
      <t>EOP (2013)</t>
    </r>
    <r>
      <rPr>
        <rFont val="Calibri"/>
        <sz val="8.0"/>
      </rPr>
      <t xml:space="preserve"> - https://app.box.com/s/q4w04nu1cs0p0uup1gyty1ju2vjv8ijw
</t>
    </r>
  </si>
  <si>
    <t>Yucca Valley</t>
  </si>
  <si>
    <t>Jared Jerome, Associate Planner
Tel: (760) 369-6575 x 317
jjerome@yucca-valley.org</t>
  </si>
  <si>
    <t>2010 (Yucca Valley)</t>
  </si>
  <si>
    <r>
      <rPr>
        <rFont val="Calibri"/>
        <sz val="8.0"/>
        <u/>
      </rPr>
      <t xml:space="preserve">General Plan (2014) </t>
    </r>
    <r>
      <rPr>
        <rFont val="Calibri"/>
        <sz val="8.0"/>
      </rPr>
      <t xml:space="preserve">- https://www.yucca-valley.org/our-town/departments/community-development/planning/general-plan-update
</t>
    </r>
    <r>
      <rPr>
        <rFont val="Calibri"/>
        <sz val="8.0"/>
        <u/>
      </rPr>
      <t>Yucca Valley LHMP (2010)</t>
    </r>
    <r>
      <rPr>
        <rFont val="Calibri"/>
        <sz val="8.0"/>
      </rPr>
      <t xml:space="preserve"> - https://docplayer.net/56115064-Town-of-yucca-valley-hazard-mitigation-plan.html</t>
    </r>
  </si>
  <si>
    <t>GP Safety Element references an EOP but does not exist on website or online</t>
  </si>
  <si>
    <t>Big Bear Lake</t>
  </si>
  <si>
    <t>Janice Etter, Senior Principal Planner
Tel: (909) 866 - 5831
jetter@citybigbearlake.com</t>
  </si>
  <si>
    <t>City of Big Bear
San Bernardino Association of Governments (SANBAG)
ICF International
Atkins North America</t>
  </si>
  <si>
    <t>2020 (Big Bear MJHMP)</t>
  </si>
  <si>
    <r>
      <rPr>
        <rFont val="Calibri"/>
        <sz val="8.0"/>
        <u/>
      </rPr>
      <t xml:space="preserve">General Plan (n.d.) </t>
    </r>
    <r>
      <rPr>
        <rFont val="Calibri"/>
        <sz val="8.0"/>
      </rPr>
      <t xml:space="preserve">- https://www.citybigbearlake.com/index.php/departments/planning-inspections/planning
</t>
    </r>
    <r>
      <rPr>
        <rFont val="Calibri"/>
        <sz val="8.0"/>
        <u/>
      </rPr>
      <t xml:space="preserve">Greenhouse Gas Reduction Compliance Action Plan (2015) -
</t>
    </r>
    <r>
      <rPr>
        <rFont val="Calibri"/>
        <sz val="8.0"/>
      </rPr>
      <t xml:space="preserve">https://www.citybigbearlake.com/index.php/component/easyfolderlistingpro/?view=download&amp;format=raw&amp;data=eNpNj1FvgyAUhf-K4Q-o2dJu9Imh6cwsmurS7IkwvVYSRSPYNVn23we1Jn2Ce-75OAeBwxD_arzBqBm6Gia003i7xUj24gzaj7ITSzMSFT5Nyi8exTk5loeYlYX_9lkkLC4KP08J4_Q9ph_WlR3yNCGMxpzQMskYd1v3qM1Bs4ZpidE3CaNgXZ1n0OahAkac3zQ3vSyoEj24McDIHZtFlTXaSRws0ATdKEz74LJsIztY2Wdr2k9cMKodLOzthfaOUM-VkYPy6NCPnRSqAo8sSt4J5bBcJ4zgau63sW7uHeE6ygn0WiC0mcIYUbU9KOv-vqmvlpjgXCLhZ_mb7a2EkRfb5-8fywl4VA
</t>
    </r>
    <r>
      <rPr>
        <rFont val="Calibri"/>
        <sz val="8.0"/>
        <u/>
      </rPr>
      <t>Big Bear MJHMP (2020)</t>
    </r>
    <r>
      <rPr>
        <rFont val="Calibri"/>
        <sz val="8.0"/>
      </rPr>
      <t xml:space="preserve"> - https://www.citybigbearlake.com/images/DOWNLOADS/PLANS/2020/2020_MJHMP.pdf</t>
    </r>
  </si>
  <si>
    <t xml:space="preserve">MJHMP includes Big Bear Fire Authority, City of Big Bear Lake, and Big Bear City Community Services District. Doe not appear to be approved yet
</t>
  </si>
  <si>
    <t xml:space="preserve">Ontario </t>
  </si>
  <si>
    <t>Ruby Zeledon, Planning Director
Tel: (909) 395-2036
rzeledon@ci.ontario.ca.us</t>
  </si>
  <si>
    <t xml:space="preserve">ICF International 
ATKINS 
Placeworks
City of Ontario </t>
  </si>
  <si>
    <t>2018 (Ontario LHMP)</t>
  </si>
  <si>
    <t>See All (Ontario)</t>
  </si>
  <si>
    <r>
      <rPr>
        <rFont val="Calibri"/>
        <sz val="8.0"/>
        <u/>
      </rPr>
      <t>General Plan (N/A) -</t>
    </r>
    <r>
      <rPr>
        <rFont val="Calibri"/>
        <sz val="8.0"/>
      </rPr>
      <t xml:space="preserve"> 
http://www.ontarioplan.org/policy-plan/
</t>
    </r>
    <r>
      <rPr>
        <rFont val="Calibri"/>
        <sz val="8.0"/>
        <u/>
      </rPr>
      <t>CAP (2014) -</t>
    </r>
    <r>
      <rPr>
        <rFont val="Calibri"/>
        <sz val="8.0"/>
      </rPr>
      <t xml:space="preserve"> 
https://www.ontarioca.gov/sites/default/files/Ontario-Files/Planning/Applications/Community%20Climate%20Action%20Plan.pdf
</t>
    </r>
    <r>
      <rPr>
        <rFont val="Calibri"/>
        <sz val="8.0"/>
        <u/>
      </rPr>
      <t xml:space="preserve">Ontario LHMP (2018) </t>
    </r>
    <r>
      <rPr>
        <rFont val="Calibri"/>
        <sz val="8.0"/>
      </rPr>
      <t>- https://www.ontarioca.gov/sites/default/files/Ontario-Files/Emergency-Management/ReadyOntario/city_of_ontario_2018_hmp.pdf</t>
    </r>
  </si>
  <si>
    <t xml:space="preserve">Rancho Cucamonga </t>
  </si>
  <si>
    <t>Planning Department
Tel: (909) 477-2750
Planning@cityofrc.us</t>
  </si>
  <si>
    <t>Raimi + Associates 
Brendle 
Fehr + Peers
City of Rancho Cucamonga</t>
  </si>
  <si>
    <r>
      <rPr>
        <rFont val="Calibri"/>
        <sz val="8.0"/>
        <u/>
      </rPr>
      <t xml:space="preserve">General Plan (2010) - </t>
    </r>
    <r>
      <rPr>
        <rFont val="Calibri"/>
        <sz val="8.0"/>
      </rPr>
      <t xml:space="preserve">
https://www.cityofrc.us/sites/default/files/2020-12/General%20Plan_4.pdf
</t>
    </r>
    <r>
      <rPr>
        <rFont val="Calibri"/>
        <sz val="8.0"/>
        <u/>
      </rPr>
      <t xml:space="preserve">Sustainable Community Action Plan (2017) - </t>
    </r>
    <r>
      <rPr>
        <rFont val="Calibri"/>
        <sz val="8.0"/>
      </rPr>
      <t xml:space="preserve">
https://www.raimiassociates.com/ranchocucamongasmp</t>
    </r>
  </si>
  <si>
    <t xml:space="preserve">GP update in process https://www.cityofrc.us/GeneralPlan
No reference to Sustainable Action Plan on City website </t>
  </si>
  <si>
    <t xml:space="preserve">Redlands </t>
  </si>
  <si>
    <t>Brian Foote, City Planner/Planning Manager
Tel: (909) 798-7555 option 2
bfoote@cityofredlands.org</t>
  </si>
  <si>
    <t xml:space="preserve">City of Redlands 
Dyett &amp; Bhatia </t>
  </si>
  <si>
    <t>2015 (Redlands LHMP)</t>
  </si>
  <si>
    <r>
      <rPr>
        <rFont val="Calibri"/>
        <sz val="8.0"/>
        <u/>
      </rPr>
      <t xml:space="preserve">General Plan (2017) - 
</t>
    </r>
    <r>
      <rPr>
        <rFont val="Calibri"/>
        <sz val="8.0"/>
      </rPr>
      <t xml:space="preserve">https://www.cityofredlands.org/sites/main/files/file-attachments/gp2035.pdf?1554321255
</t>
    </r>
    <r>
      <rPr>
        <rFont val="Calibri"/>
        <sz val="8.0"/>
        <u/>
      </rPr>
      <t xml:space="preserve">CAP (2017) </t>
    </r>
    <r>
      <rPr>
        <rFont val="Calibri"/>
        <sz val="8.0"/>
      </rPr>
      <t xml:space="preserve">- 
https://www.ca-ilg.org/sites/main/files/file-attachments/final_redlands_cap_with_appendices_011718.pdf?1591222345
</t>
    </r>
    <r>
      <rPr>
        <rFont val="Calibri"/>
        <sz val="8.0"/>
        <u/>
      </rPr>
      <t xml:space="preserve">Redlands LHMP (2015) - 
</t>
    </r>
    <r>
      <rPr>
        <rFont val="Calibri"/>
        <sz val="8.0"/>
      </rPr>
      <t xml:space="preserve">https://www.cityofredlands.org/sites/main/files/file-attachments/redlands_final_hmp_april_2015.pdf?1552928023
</t>
    </r>
  </si>
  <si>
    <t xml:space="preserve">Upland </t>
  </si>
  <si>
    <t>Planning Division 
Tel: (909) 931-4130
email: N/A</t>
  </si>
  <si>
    <r>
      <rPr>
        <rFont val="Calibri"/>
        <sz val="8.0"/>
        <u/>
      </rPr>
      <t xml:space="preserve">General Plan (2015) - </t>
    </r>
    <r>
      <rPr>
        <rFont val="Calibri"/>
        <sz val="8.0"/>
      </rPr>
      <t xml:space="preserve">
https://www.uplandca.gov/general-plan-map</t>
    </r>
  </si>
  <si>
    <t xml:space="preserve">
Climate Action Plan (GP Apppendix) (2015) http://donturbanizeupland.com/wp-content/uploads/2015/04/Draft-Climate-Action-Plan-032515.pdf
Was an appendix to the GP update but does not appear to have been approved
No specific contact people listed for department. No email, only online form</t>
  </si>
  <si>
    <t xml:space="preserve">Victorville </t>
  </si>
  <si>
    <t>Scott Webb, City Planner
Tel: (760) 955-5135
swebb@victorvilleca.gov</t>
  </si>
  <si>
    <t>City of Victorville
Atkins 
ICF
SANBAG</t>
  </si>
  <si>
    <r>
      <rPr>
        <rFont val="Calibri"/>
        <sz val="8.0"/>
        <u/>
      </rPr>
      <t xml:space="preserve">General Plan (2008) - 
</t>
    </r>
    <r>
      <rPr>
        <rFont val="Calibri"/>
        <sz val="8.0"/>
      </rPr>
      <t xml:space="preserve">https://www.victorvilleca.gov/home/showdocument?id=1730
</t>
    </r>
    <r>
      <rPr>
        <rFont val="Calibri"/>
        <sz val="8.0"/>
        <u/>
      </rPr>
      <t xml:space="preserve">CAP (2015) - 
</t>
    </r>
    <r>
      <rPr>
        <rFont val="Calibri"/>
        <sz val="8.0"/>
      </rPr>
      <t>https://www.victorvilleca.gov/home/showdocument?id=309
https://www.victorvilleca.gov/home/showpublisheddocument?id=311</t>
    </r>
  </si>
  <si>
    <t>City is in the process of updating the Housing Element, Land Use Element, Safety Element, and making an EJ element. No drafts available, so SB 1000 Pt 2 is left with default "No." https://www.victorvilleca.gov/government/city-departments/development/planning/housing-element-update
Had put out an RFT for a LHMP update in 2020 https://www.victorvilleca.gov/Home/Components/RFP/RFP/241/</t>
  </si>
  <si>
    <t>Yucaipa</t>
  </si>
  <si>
    <t>Ben Matlock, Planning Manager/City Planner
Tel: (909) 797-2489 x 261
bmatlock@yupaica.org</t>
  </si>
  <si>
    <t>San Bernardino Association of Governments (SANBAG)
ICF 
Atkins 
City of Yucaipa</t>
  </si>
  <si>
    <t>2016 (Yucaipa LHMP)</t>
  </si>
  <si>
    <t>Climate adaptation and its components (GHGs, Drought, Groundwater Resource Reductions, Energy Shortage, Extreme Heat, Winds)</t>
  </si>
  <si>
    <t>See all (Yucaipa)</t>
  </si>
  <si>
    <r>
      <rPr>
        <rFont val="Calibri"/>
        <sz val="8.0"/>
        <u/>
      </rPr>
      <t xml:space="preserve">General Plan (2015) - </t>
    </r>
    <r>
      <rPr>
        <rFont val="Calibri"/>
        <sz val="8.0"/>
      </rPr>
      <t xml:space="preserve">
http://yucaipa.org/development/general-plan/ 
</t>
    </r>
    <r>
      <rPr>
        <rFont val="Calibri"/>
        <sz val="8.0"/>
        <u/>
      </rPr>
      <t>CAP (2015) -</t>
    </r>
    <r>
      <rPr>
        <rFont val="Calibri"/>
        <sz val="8.0"/>
      </rPr>
      <t xml:space="preserve"> 
http://www.yucaipa.org/wp-content/uploads/disaster_prep/Yucaipa_Climate_Action_Plan_Annex.pdf
</t>
    </r>
    <r>
      <rPr>
        <rFont val="Calibri"/>
        <sz val="8.0"/>
        <u/>
      </rPr>
      <t>Yucaipa LHMP (2016</t>
    </r>
    <r>
      <rPr>
        <rFont val="Calibri"/>
        <sz val="8.0"/>
      </rPr>
      <t>) - http://www.yucaipa.org/wp-content/uploads/disaster_prep/Yucaipa_HMP_2016_FINAL.pdf</t>
    </r>
  </si>
  <si>
    <t>Colton</t>
  </si>
  <si>
    <t>Steve Gonzales, Associate Planner
Tel: (909) 370-5527
sgonzales@coltonca.gov</t>
  </si>
  <si>
    <t xml:space="preserve">Atkins
ICF
SANBAG
</t>
  </si>
  <si>
    <t>2019 (City of Colton)</t>
  </si>
  <si>
    <t>Drought, Flooding, Severe Weather, Wildfire</t>
  </si>
  <si>
    <t>See All (Colton)</t>
  </si>
  <si>
    <t>See all</t>
  </si>
  <si>
    <r>
      <rPr>
        <rFont val="Calibri"/>
        <sz val="8.0"/>
        <u/>
      </rPr>
      <t xml:space="preserve">CAP (2015) - </t>
    </r>
    <r>
      <rPr>
        <rFont val="Calibri"/>
        <sz val="8.0"/>
      </rPr>
      <t xml:space="preserve">
https://www.ci.colton.ca.us/DocumentCenter/View/2774/58470_ClimateActionPlan?bidId=
</t>
    </r>
    <r>
      <rPr>
        <rFont val="Calibri"/>
        <sz val="8.0"/>
        <u/>
      </rPr>
      <t>General Plan - https://www.ci.colton.ca.us/778/Planning-Documents</t>
    </r>
    <r>
      <rPr>
        <rFont val="Calibri"/>
        <sz val="8.0"/>
      </rPr>
      <t xml:space="preserve">
Safety Element (2018) - https://www.ci.colton.ca.us/DocumentCenter/View/4275/Safety-Element_Adopted-December-18-2018?bidId=
</t>
    </r>
    <r>
      <rPr>
        <rFont val="Calibri"/>
        <sz val="8.0"/>
        <u/>
      </rPr>
      <t xml:space="preserve">Colton LHMP (2019) - </t>
    </r>
    <r>
      <rPr>
        <rFont val="Calibri"/>
        <sz val="8.0"/>
      </rPr>
      <t xml:space="preserve">
https://www.ci.colton.ca.us/DocumentCenter/View/3948/Public-Review-Draft-LHMP_Complete?bidId= 
</t>
    </r>
  </si>
  <si>
    <t>Colton LHMP was last updated recently (approved 2019) but is currently working on another update https://www.ci.colton.ca.us/820/Local-Hazard-Mitigation</t>
  </si>
  <si>
    <t>Apple Valley</t>
  </si>
  <si>
    <t>Daniel Alcayaga, Planning Manager
Tel: (760) 240-7000 x 7205
dalcagaya@applevalley.org</t>
  </si>
  <si>
    <t xml:space="preserve">Town Departments - Finance and Environmental and Regulatory Compliance
Southern California Edison 
Southwest Gas Corporation
CalRecyle 
Victor Valley Transit Agency </t>
  </si>
  <si>
    <t xml:space="preserve">2017 (City of Apple Valley) </t>
  </si>
  <si>
    <t>Flood and Wildfire</t>
  </si>
  <si>
    <r>
      <rPr>
        <rFont val="Calibri"/>
        <sz val="8.0"/>
        <u/>
      </rPr>
      <t xml:space="preserve">General Plan (2009) </t>
    </r>
    <r>
      <rPr>
        <rFont val="Calibri"/>
        <sz val="8.0"/>
      </rPr>
      <t xml:space="preserve">- http://www.applevalley.org/services/planning-division/2009-general-plan 
</t>
    </r>
    <r>
      <rPr>
        <rFont val="Calibri"/>
        <sz val="8.0"/>
        <u/>
      </rPr>
      <t>Climate Action Plan</t>
    </r>
    <r>
      <rPr>
        <rFont val="Calibri"/>
        <sz val="8.0"/>
      </rPr>
      <t xml:space="preserve"> (2018) - https://www.applevalley.org/home/showpublisheddocument?id=26449
</t>
    </r>
    <r>
      <rPr>
        <rFont val="Calibri"/>
        <sz val="8.0"/>
        <u/>
      </rPr>
      <t>Apple Valley LHMP</t>
    </r>
    <r>
      <rPr>
        <rFont val="Calibri"/>
        <sz val="8.0"/>
      </rPr>
      <t xml:space="preserve"> (2017) -  https://www.applevalley.org/home/showpublisheddocument?id=24623
</t>
    </r>
    <r>
      <rPr>
        <rFont val="Calibri"/>
        <sz val="8.0"/>
        <u/>
      </rPr>
      <t>Emergency Operations Pla</t>
    </r>
    <r>
      <rPr>
        <rFont val="Calibri"/>
        <sz val="8.0"/>
      </rPr>
      <t xml:space="preserve">n (2014) - </t>
    </r>
    <r>
      <rPr>
        <rFont val="Calibri"/>
        <color rgb="FF000000"/>
        <sz val="8.0"/>
      </rPr>
      <t>https://www.applevalley.org/home/showpublisheddocument?id=16896</t>
    </r>
  </si>
  <si>
    <t>Chino</t>
  </si>
  <si>
    <t>Nick Liguori, Director of Development Services
Tel: (909) 334-3314
nliguori@cityofchino.org</t>
  </si>
  <si>
    <t xml:space="preserve">ARUP North America Ltd
Atkins North America
Chino City Council
Chino Planning Commission 
</t>
  </si>
  <si>
    <t>2018 (City of Chino LHMP)</t>
  </si>
  <si>
    <t>Temperature, Precipitation, Heat Waves, Snowpack, Wildfire Risk</t>
  </si>
  <si>
    <t>See All (Chino)</t>
  </si>
  <si>
    <r>
      <rPr>
        <rFont val="Calibri"/>
        <sz val="8.0"/>
        <u/>
      </rPr>
      <t xml:space="preserve">General Plan (2007)- </t>
    </r>
    <r>
      <rPr>
        <rFont val="Calibri"/>
        <sz val="8.0"/>
      </rPr>
      <t xml:space="preserve">
https://www.cityofchino.org/city_hall/departments/community_development/planning/plans/general
</t>
    </r>
    <r>
      <rPr>
        <rFont val="Calibri"/>
        <sz val="8.0"/>
        <u/>
      </rPr>
      <t xml:space="preserve">Climate Action Plan (2020) - </t>
    </r>
    <r>
      <rPr>
        <rFont val="Calibri"/>
        <sz val="8.0"/>
      </rPr>
      <t xml:space="preserve">
cityofchino.org/UserFiles/Servers/Server_10382578/File/City%20Hall/Departments/Community%20Development/Environmental%20Documents/CAP%20Update%202020-2030/5765%20-%20Chino%20CAP%20Update%20FINAL%20with%20Appendix%2020201117.pdf
</t>
    </r>
    <r>
      <rPr>
        <rFont val="Calibri"/>
        <sz val="8.0"/>
        <u/>
      </rPr>
      <t>Chino LHMP (2018) -</t>
    </r>
    <r>
      <rPr>
        <rFont val="Calibri"/>
        <sz val="8.0"/>
      </rPr>
      <t xml:space="preserve"> https://www.cityofchino.org/UserFiles/Servers/Server_10382578/File/City%20Hall/Departments/Police/Emergency%20Preparedness/city%20of%20chino%20local%20hazard%20mitigation%20plan%20%202018.pdf </t>
    </r>
  </si>
  <si>
    <t>LHMP refers to the 2013 CAP for climate change measures and has entire CAP as an appendix</t>
  </si>
  <si>
    <t>Hesperia</t>
  </si>
  <si>
    <t>Chris Borchert, Principal Planner 
Tel: (760) 947-1231
cborchert@cityofhesperia.us</t>
  </si>
  <si>
    <t xml:space="preserve">City of Hesperia, Planning Division
Michael Brandman Associates
</t>
  </si>
  <si>
    <t>2017 (Hesperia LHMP)</t>
  </si>
  <si>
    <t>See All (Hesperia)</t>
  </si>
  <si>
    <r>
      <rPr>
        <rFont val="Calibri"/>
        <sz val="8.0"/>
        <u/>
      </rPr>
      <t xml:space="preserve">General Plan (2010) -  </t>
    </r>
    <r>
      <rPr>
        <rFont val="Calibri"/>
        <sz val="8.0"/>
      </rPr>
      <t xml:space="preserve">
https://www.cityofhesperia.us/DocumentCenter/View/15728/General-Plan-Update-August-2019
</t>
    </r>
    <r>
      <rPr>
        <rFont val="Calibri"/>
        <sz val="8.0"/>
        <u/>
      </rPr>
      <t>Climate Action Plan (2010</t>
    </r>
    <r>
      <rPr>
        <rFont val="Calibri"/>
        <sz val="8.0"/>
      </rPr>
      <t xml:space="preserve">) - https://www.cityofhesperia.us/DocumentCenter/View/1587/Climate-Action-Plan-7210?bidId=
</t>
    </r>
    <r>
      <rPr>
        <rFont val="Calibri"/>
        <sz val="8.0"/>
        <u/>
      </rPr>
      <t>EOP (2008) -</t>
    </r>
    <r>
      <rPr>
        <rFont val="Calibri"/>
        <sz val="8.0"/>
      </rPr>
      <t xml:space="preserve"> 
https://www.cityofhesperia.us/DocumentCenter/View/1559/2008-EOP?bidId=
</t>
    </r>
    <r>
      <rPr>
        <rFont val="Calibri"/>
        <sz val="8.0"/>
        <u/>
      </rPr>
      <t>Hesperia LHMP (2017)</t>
    </r>
    <r>
      <rPr>
        <rFont val="Calibri"/>
        <sz val="8.0"/>
      </rPr>
      <t xml:space="preserve"> - https://www.cityofhesperia.us/DocumentCenter/View/14830/2017-Hazard-Mitigation-Plan?bidId=
</t>
    </r>
  </si>
  <si>
    <t>Santa Barbara</t>
  </si>
  <si>
    <t>County of Santa Barbara</t>
  </si>
  <si>
    <t>Kelly Hubbard, Director 
Office of Emergency Management 
Tel: (805) 681-5526 
khubbard@sbcoem.org</t>
  </si>
  <si>
    <t>County of Santa Barbara
Department of Community Services
Energy and Sustainability Intiatives Division</t>
  </si>
  <si>
    <t>2017 (County of Santa Barbara LHMP)</t>
  </si>
  <si>
    <t>Wildfire, Flood, and Climate-Related (SLR, Drought, Severe Weather)</t>
  </si>
  <si>
    <r>
      <rPr>
        <rFont val="Calibri"/>
        <sz val="8.0"/>
        <u/>
      </rPr>
      <t>Comprehensive Plan -</t>
    </r>
    <r>
      <rPr>
        <rFont val="Calibri"/>
        <sz val="8.0"/>
      </rPr>
      <t xml:space="preserve"> 
https://www.countyofsb.org/plndev/policy/comprehensiveplan/comprehensiveplan.sbc
</t>
    </r>
    <r>
      <rPr>
        <rFont val="Calibri"/>
        <sz val="8.0"/>
        <u/>
      </rPr>
      <t xml:space="preserve">Multijurisidctional Hazard Mitigation Plan (2017) - </t>
    </r>
    <r>
      <rPr>
        <rFont val="Calibri"/>
        <sz val="8.0"/>
      </rPr>
      <t xml:space="preserve">
http://www.countyofsb.org/ceo/asset.c/3416
Emergency Management Plan (2013) -</t>
    </r>
    <r>
      <rPr>
        <rFont val="Calibri"/>
        <sz val="8.0"/>
        <u/>
      </rPr>
      <t xml:space="preserve"> </t>
    </r>
    <r>
      <rPr>
        <rFont val="Calibri"/>
        <sz val="8.0"/>
      </rPr>
      <t xml:space="preserve">
https://www.countyofsb.org/uploadedFiles/ceo/OEM/Docs/OEM_EMP_Final-2013.pdf
</t>
    </r>
    <r>
      <rPr>
        <rFont val="Calibri"/>
        <sz val="8.0"/>
        <u/>
      </rPr>
      <t>Energy and Climate Action Plan (2016)</t>
    </r>
    <r>
      <rPr>
        <rFont val="Calibri"/>
        <sz val="8.0"/>
      </rPr>
      <t xml:space="preserve"> - https://www.countyofsb.org/csd/asset.c/217
Energy and Climate Action Homepage - http://www.countyofsb.org/sustainability/ecap/</t>
    </r>
  </si>
  <si>
    <t xml:space="preserve">Unincorporated Communities within SCE include:  Hope Ranch, Isla Vista, Gaviota, Summerland, and Montecito
MJHMP includes Unincorporated, Buellton, Carpinteria, Goleta, Guadalupe, Lompoc, City of Santa Barbara, Santa Maria, Solvang </t>
  </si>
  <si>
    <t>Goleta</t>
  </si>
  <si>
    <t xml:space="preserve">Anne Wells, Planning Manager, Planning and Environmental Review 
Tel: (805) 961-7557
awells@cityofgoleta.org </t>
  </si>
  <si>
    <t xml:space="preserve">City of Goleta, Planning &amp; Environmental Review Department 
ICF International 
Fehr &amp; Peers
Innovative Workshop Consulting, LLC </t>
  </si>
  <si>
    <t>Yes  (reference to LHMP)</t>
  </si>
  <si>
    <r>
      <rPr>
        <rFont val="Calibri"/>
        <sz val="8.0"/>
        <u/>
      </rPr>
      <t xml:space="preserve">General Plan (2006) - </t>
    </r>
    <r>
      <rPr>
        <rFont val="Calibri"/>
        <sz val="8.0"/>
      </rPr>
      <t xml:space="preserve">
https://www.cityofgoleta.org/city-hall/planning-and-environmental-review/general-plan 
</t>
    </r>
    <r>
      <rPr>
        <rFont val="Calibri"/>
        <sz val="8.0"/>
        <u/>
      </rPr>
      <t xml:space="preserve">Climate Action Plan (2014) - </t>
    </r>
    <r>
      <rPr>
        <rFont val="Calibri"/>
        <sz val="8.0"/>
      </rPr>
      <t xml:space="preserve">
https://www.cityofgoleta.org/home/showdocument?id=9735
</t>
    </r>
    <r>
      <rPr>
        <rFont val="Calibri"/>
        <sz val="8.0"/>
        <u/>
      </rPr>
      <t xml:space="preserve">Multijurisidctional Hazard Mitigation Plan (2017) - </t>
    </r>
    <r>
      <rPr>
        <rFont val="Calibri"/>
        <sz val="8.0"/>
      </rPr>
      <t xml:space="preserve">
http://www.countyofsb.org/ceo/asset.c/3416</t>
    </r>
  </si>
  <si>
    <t>Dan Gullett, Principal Planner
Tel: (805) 564-5470
dgullett@santabarbaraca.gov</t>
  </si>
  <si>
    <t>City of Santa Barbara Planning Division
AMEC Environment and Infrastructure, Inc
Funded in part by U. S. Department of Energy EECDGB Grant</t>
  </si>
  <si>
    <t>2017 (County of Santa Barbara LHMP) 
2017 (CI Santa Barbara Annex)</t>
  </si>
  <si>
    <r>
      <rPr>
        <rFont val="Calibri"/>
        <sz val="8.0"/>
        <u/>
      </rPr>
      <t xml:space="preserve">General Plan (2011) - </t>
    </r>
    <r>
      <rPr>
        <rFont val="Calibri"/>
        <sz val="8.0"/>
      </rPr>
      <t xml:space="preserve">
https://civicaweb.santabarbaraca.gov/civicax/filebank/blobdload.aspx?BlobID=170409
</t>
    </r>
    <r>
      <rPr>
        <rFont val="Calibri"/>
        <sz val="8.0"/>
        <u/>
      </rPr>
      <t xml:space="preserve">CAP (2012) - </t>
    </r>
    <r>
      <rPr>
        <rFont val="Calibri"/>
        <sz val="8.0"/>
      </rPr>
      <t xml:space="preserve">
https://www.santabarbaraca.gov/civicax/filebank/blobdload.aspx?BlobID=17720
</t>
    </r>
    <r>
      <rPr>
        <rFont val="Calibri"/>
        <sz val="8.0"/>
        <u/>
      </rPr>
      <t xml:space="preserve">Emergency Management Plan (2013) - </t>
    </r>
    <r>
      <rPr>
        <rFont val="Calibri"/>
        <sz val="8.0"/>
      </rPr>
      <t xml:space="preserve">
https://www.santabarbaraca.gov/civicax/filebank/blobdload.aspx?BlobID=39294
</t>
    </r>
    <r>
      <rPr>
        <rFont val="Calibri"/>
        <sz val="8.0"/>
        <u/>
      </rPr>
      <t xml:space="preserve">Multijurisidctional Hazard Mitigation Plan (2017) - </t>
    </r>
    <r>
      <rPr>
        <rFont val="Calibri"/>
        <sz val="8.0"/>
      </rPr>
      <t xml:space="preserve">
http://www.countyofsb.org/ceo/asset.c/3416
</t>
    </r>
    <r>
      <rPr>
        <rFont val="Calibri"/>
        <sz val="8.0"/>
        <u/>
      </rPr>
      <t>City of Santa Barbara LHMP Annex (2017)</t>
    </r>
    <r>
      <rPr>
        <rFont val="Calibri"/>
        <sz val="8.0"/>
      </rPr>
      <t xml:space="preserve"> - https://www.santabarbaraca.gov/civicax/inc/blobfetch.aspx?BlobID=201651 </t>
    </r>
  </si>
  <si>
    <t>Sustainability and Resilience Department webpage: https://sustainability.santabarbaraca.gov/</t>
  </si>
  <si>
    <t>Carpinteria</t>
  </si>
  <si>
    <t>Nick Bobroff, Principal Planner
Tel: (805) 755-4407
nickb@ci.carpinteria.ca.us</t>
  </si>
  <si>
    <t>City of Carpinteria
Revell Coastal
California Coastal Commission
Wood</t>
  </si>
  <si>
    <t>2017 (City of Carpinteria)</t>
  </si>
  <si>
    <t>Wildfire, landslides, extreme weather events and sea-level rise (City of Carpinteria)</t>
  </si>
  <si>
    <r>
      <rPr>
        <rFont val="Calibri"/>
        <sz val="8.0"/>
        <u/>
      </rPr>
      <t>General Plan (2003)</t>
    </r>
    <r>
      <rPr>
        <rFont val="Calibri"/>
        <sz val="8.0"/>
      </rPr>
      <t xml:space="preserve"> - https://carpinteriaca.gov/wp-content/uploads/2020/03/cd_General-Plan.pdf
</t>
    </r>
    <r>
      <rPr>
        <rFont val="Calibri"/>
        <sz val="8.0"/>
        <u/>
      </rPr>
      <t>Sea Level Rise Vulnerability Assessment &amp; Adaptation Project (2019)</t>
    </r>
    <r>
      <rPr>
        <rFont val="Calibri"/>
        <sz val="8.0"/>
      </rPr>
      <t xml:space="preserve"> - https://carpinteriaca.gov/city-hall/community-development/planning/general-plan-local-coastal-plan-update/
</t>
    </r>
    <r>
      <rPr>
        <rFont val="Calibri"/>
        <sz val="8.0"/>
        <u/>
      </rPr>
      <t>Carpinteria LHMP (2017)</t>
    </r>
    <r>
      <rPr>
        <rFont val="Calibri"/>
        <sz val="8.0"/>
      </rPr>
      <t xml:space="preserve"> - https://carpinteriaca.gov/wp-content/uploads/2020/03/emergency-prep_Hazard-Mitigation-Plan.pdf
</t>
    </r>
    <r>
      <rPr>
        <rFont val="Calibri"/>
        <sz val="8.0"/>
        <u/>
      </rPr>
      <t xml:space="preserve">Emergency Operations Plan (2014) - </t>
    </r>
    <r>
      <rPr>
        <rFont val="Calibri"/>
        <sz val="8.0"/>
      </rPr>
      <t xml:space="preserve">
http://cahttps://carpinteriaca.gov/wp-content/uploads/2020/03/emergency-prep_EOP.pdfrpinteria.ca.us/PDFs/emergency%20prep_EOP.pdf</t>
    </r>
  </si>
  <si>
    <t>City currently updating the GP/Local Coastal Plan. Will include two new elements: Climate Change and Resiliency Element and Healthy Community Element https://carpinteriaca.gov/city-hall/community-development/planning/general-plan-local-coastal-plan-update/
LHMP is an annex to the Santa Barbara County MJHMP</t>
  </si>
  <si>
    <t>Tulare</t>
  </si>
  <si>
    <t>County of Tulare</t>
  </si>
  <si>
    <t>Reed Schneke, RMA Director
Tel: (559) 624-7000
rma@co.tulare.ca.us</t>
  </si>
  <si>
    <t>Prepared for:
Tulare County Resource Management Agency
Prepared by:
Mitchell Air Quality Consulting</t>
  </si>
  <si>
    <t>2018 (Tulare County's MJ LHMP)</t>
  </si>
  <si>
    <t>Drought, Flooding, Fire and Extreme Heat</t>
  </si>
  <si>
    <r>
      <rPr>
        <rFont val="Calibri"/>
        <sz val="8.0"/>
        <u/>
      </rPr>
      <t>Tulare County CAP</t>
    </r>
    <r>
      <rPr>
        <rFont val="Calibri"/>
        <sz val="8.0"/>
      </rPr>
      <t xml:space="preserve"> (2018) - http://generalplan.co.tulare.ca.us/documents/GP/001Adopted%20Tulare%20County%20General%20Plan%20Materials/220Climate%20Action%20Plan/CLIMATE%20ACTION%20PLAN%202018%20UPDATE.pdf
</t>
    </r>
    <r>
      <rPr>
        <rFont val="Calibri"/>
        <sz val="8.0"/>
        <u/>
      </rPr>
      <t xml:space="preserve">General Plan (2012) </t>
    </r>
    <r>
      <rPr>
        <rFont val="Calibri"/>
        <sz val="8.0"/>
      </rPr>
      <t xml:space="preserve">- 
http://generalplan.co.tulare.ca.us/
</t>
    </r>
    <r>
      <rPr>
        <rFont val="Calibri"/>
        <sz val="8.0"/>
        <u/>
      </rPr>
      <t xml:space="preserve">Tulare County Multijurisdictional Hazard Mitigation Plan (2018) - 
</t>
    </r>
    <r>
      <rPr>
        <rFont val="Calibri"/>
        <color rgb="FF000000"/>
        <sz val="8.0"/>
      </rPr>
      <t>http://www.dinuba.org/images/2018/Tulare_County_MJLHMP-COMP-2018.pdf</t>
    </r>
    <r>
      <rPr>
        <rFont val="Calibri"/>
        <sz val="8.0"/>
      </rPr>
      <t xml:space="preserve"> </t>
    </r>
  </si>
  <si>
    <t xml:space="preserve">Unincorporated Communities within SCE include: Pixley, Springville, Strathmore, and Three Rivers
Jurisdictions in MJHMP: • Tulare County
City of Dinuba, City of Exeter, City of Farmersville, City of Lindsay, City of Porterville, City of Tulare, City of Visalia, City of Woodlake
Tulare County Office of Education (participating on behalf of the various County school districts), Tule River Tribe
Website says BOS approved an EOP but document not posted
</t>
  </si>
  <si>
    <t>Exeter</t>
  </si>
  <si>
    <t>Greg Collins, Contract City Planner
Tel: (559) 592-558
greg@weplancities.com</t>
  </si>
  <si>
    <r>
      <rPr>
        <rFont val="Calibri"/>
        <sz val="8.0"/>
        <u/>
      </rPr>
      <t xml:space="preserve">General Plan (2000) - </t>
    </r>
    <r>
      <rPr>
        <rFont val="Calibri"/>
        <sz val="8.0"/>
      </rPr>
      <t xml:space="preserve">
https://cityofexeter.com/wp-content/uploads/2018/07/Exeter_General_Plan_2000-2020.pdf 
</t>
    </r>
    <r>
      <rPr>
        <rFont val="Calibri"/>
        <sz val="8.0"/>
        <u/>
      </rPr>
      <t xml:space="preserve">Multijurisdictional Hazard Mitigation Plan (2018) - </t>
    </r>
    <r>
      <rPr>
        <rFont val="Calibri"/>
        <sz val="8.0"/>
      </rPr>
      <t xml:space="preserve">
http://www.dinuba.org/images/2018/Tulare_County_MJLHMP-COMP-2018.pdf</t>
    </r>
  </si>
  <si>
    <t>Farmersville</t>
  </si>
  <si>
    <t>Karl Schoettler, Contract Planning Services
Tel: (559) 734-8737
karl@weplancities.com</t>
  </si>
  <si>
    <r>
      <rPr>
        <rFont val="Calibri"/>
        <sz val="8.0"/>
        <u/>
      </rPr>
      <t xml:space="preserve">General Plan (2015) - </t>
    </r>
    <r>
      <rPr>
        <rFont val="Calibri"/>
        <sz val="8.0"/>
      </rPr>
      <t xml:space="preserve">
https://www.cityoffarmersville-ca.gov/315/2025-General-Plan
</t>
    </r>
    <r>
      <rPr>
        <rFont val="Calibri"/>
        <sz val="8.0"/>
        <u/>
      </rPr>
      <t xml:space="preserve">Tulare County Multijurisdictional Hazard Mitigation Plan (2018) - </t>
    </r>
    <r>
      <rPr>
        <rFont val="Calibri"/>
        <sz val="8.0"/>
      </rPr>
      <t xml:space="preserve">
http://www.dinuba.org/images/2018/Tulare_County_MJLHMP-COMP-2018.pdf</t>
    </r>
  </si>
  <si>
    <t>Per website, The City has adopted Tulare County's Noise and Safety Elements</t>
  </si>
  <si>
    <t xml:space="preserve">Lindsay </t>
  </si>
  <si>
    <t>Brian Spaunhurst, Director of Planning and Economic Development 
Tel: (559) 562-7102 x 8032
bspaunhurst@lindsay.ca.us</t>
  </si>
  <si>
    <t>Yes (reference to MJHMP)</t>
  </si>
  <si>
    <r>
      <rPr>
        <rFont val="Calibri"/>
        <sz val="8.0"/>
        <u/>
      </rPr>
      <t>General Plan (1989) -</t>
    </r>
    <r>
      <rPr>
        <rFont val="Calibri"/>
        <sz val="8.0"/>
      </rPr>
      <t xml:space="preserve"> https://www.lindsay.ca.us/sites/default/files/fileattachments/planning/page/4141/lindsay_general_plan_1989.pdf
</t>
    </r>
    <r>
      <rPr>
        <rFont val="Calibri"/>
        <sz val="8.0"/>
        <u/>
      </rPr>
      <t>GP Safety Element (Draft 2020)</t>
    </r>
    <r>
      <rPr>
        <rFont val="Calibri"/>
        <sz val="8.0"/>
      </rPr>
      <t xml:space="preserve"> - https://www.lindsay.ca.us/sites/default/files/fileattachments/planning/page/7171/safety_element-_public_review_draft.pdf
</t>
    </r>
    <r>
      <rPr>
        <rFont val="Calibri"/>
        <sz val="8.0"/>
        <u/>
      </rPr>
      <t>GP Environmental Justice Element (2019)</t>
    </r>
    <r>
      <rPr>
        <rFont val="Calibri"/>
        <sz val="8.0"/>
      </rPr>
      <t xml:space="preserve"> - https://www.lindsay.ca.us/sites/default/files/fileattachments/planning/page/4141/final-environmental-justice-element-adopted-121019.pdf
</t>
    </r>
    <r>
      <rPr>
        <rFont val="Calibri"/>
        <sz val="8.0"/>
        <u/>
      </rPr>
      <t>Tulare County Multijurisdictional Hazard Mitigation Plan (2018) -</t>
    </r>
    <r>
      <rPr>
        <rFont val="Calibri"/>
        <sz val="8.0"/>
      </rPr>
      <t xml:space="preserve"> 
http://www.dinuba.org/images/2018/Tulare_County_MJLHMP-COMP-2018.pdf</t>
    </r>
  </si>
  <si>
    <t xml:space="preserve">Per GP EJ Element, DACs identified are no within the City limits but are within the City's sphere of influence. City has limited authority to determine EJ for those areas. </t>
  </si>
  <si>
    <t xml:space="preserve">Porterville </t>
  </si>
  <si>
    <t xml:space="preserve">Jenni Byers, Community Development Director 
Tel: (559) 782-7460
planning@ci.porterville.ca.us
</t>
  </si>
  <si>
    <r>
      <rPr>
        <rFont val="Calibri"/>
        <sz val="8.0"/>
        <u/>
      </rPr>
      <t xml:space="preserve">General Plan (2002) - 
</t>
    </r>
    <r>
      <rPr>
        <rFont val="Calibri"/>
        <sz val="8.0"/>
      </rPr>
      <t xml:space="preserve">http://www.ci.porterville.ca.us/depts/communitydevelopment/generalplan.cfm
</t>
    </r>
    <r>
      <rPr>
        <rFont val="Calibri"/>
        <sz val="8.0"/>
        <u/>
      </rPr>
      <t xml:space="preserve">Tulare County Multijurisdictional Hazard Mitigation Plan (2018) - </t>
    </r>
    <r>
      <rPr>
        <rFont val="Calibri"/>
        <sz val="8.0"/>
      </rPr>
      <t xml:space="preserve">
http://www.dinuba.org/images/2018/Tulare_County_MJLHMP-COMP-2018.pdf</t>
    </r>
  </si>
  <si>
    <t xml:space="preserve">Tulare </t>
  </si>
  <si>
    <t>Traci Myers, Community &amp; Economic Development Director 
Tel: (559) 684-4230
tmyers@tulare.ca.gov</t>
  </si>
  <si>
    <t>Prepared by: 
PMC
Funded by: DOE Energy Efficiency and Block Gant Program</t>
  </si>
  <si>
    <r>
      <rPr>
        <rFont val="Calibri"/>
        <sz val="8.0"/>
        <u/>
      </rPr>
      <t>CAP (2011)</t>
    </r>
    <r>
      <rPr>
        <rFont val="Calibri"/>
        <sz val="8.0"/>
      </rPr>
      <t xml:space="preserve"> - https://www.tulare.ca.gov/home/showpublisheddocument?id=7484
</t>
    </r>
    <r>
      <rPr>
        <rFont val="Calibri"/>
        <sz val="8.0"/>
        <u/>
      </rPr>
      <t xml:space="preserve">General Plan (2014) - 
</t>
    </r>
    <r>
      <rPr>
        <rFont val="Calibri"/>
        <sz val="8.0"/>
      </rPr>
      <t xml:space="preserve">https://www.tulare.ca.gov/home/showpublisheddocument?id=2393
</t>
    </r>
    <r>
      <rPr>
        <rFont val="Calibri"/>
        <sz val="8.0"/>
        <u/>
      </rPr>
      <t xml:space="preserve">Tulare County Multijurisdictional Hazard Mitigation Plan (2018) - 
</t>
    </r>
    <r>
      <rPr>
        <rFont val="Calibri"/>
        <sz val="8.0"/>
      </rPr>
      <t>http://www.dinuba.org/images/2018/Tulare_County_MJLHMP-COMP-2018.pdf</t>
    </r>
  </si>
  <si>
    <t xml:space="preserve">Visalia </t>
  </si>
  <si>
    <t>Paul Bernal, City Planner
Tel: (559) 713-4025
Paul.Bernal@visalia.city</t>
  </si>
  <si>
    <t>Strategic Energy Innovations</t>
  </si>
  <si>
    <r>
      <rPr>
        <rFont val="Calibri"/>
        <sz val="8.0"/>
        <u/>
      </rPr>
      <t xml:space="preserve">General Plan (2014) - </t>
    </r>
    <r>
      <rPr>
        <rFont val="Calibri"/>
        <sz val="8.0"/>
      </rPr>
      <t xml:space="preserve">
https://www.visalia.city/depts/community_development/planning/gp.asp
</t>
    </r>
    <r>
      <rPr>
        <rFont val="Calibri"/>
        <sz val="8.0"/>
        <u/>
      </rPr>
      <t xml:space="preserve">
CAP (2013) - </t>
    </r>
    <r>
      <rPr>
        <rFont val="Calibri"/>
        <sz val="8.0"/>
      </rPr>
      <t xml:space="preserve">
https://www.visalia.city/civicax/filebank/blobdload.aspx?blobid=28939
</t>
    </r>
    <r>
      <rPr>
        <rFont val="Calibri"/>
        <sz val="8.0"/>
        <u/>
      </rPr>
      <t xml:space="preserve">Emergnecy Operations Plan (2011) - 
</t>
    </r>
    <r>
      <rPr>
        <rFont val="Calibri"/>
        <sz val="8.0"/>
      </rPr>
      <t xml:space="preserve">https://www.visalia.city/documents/Engineering/Flood%20Info/Complete%20EOP%20Binder%202011.pdf
</t>
    </r>
    <r>
      <rPr>
        <rFont val="Calibri"/>
        <sz val="8.0"/>
        <u/>
      </rPr>
      <t xml:space="preserve">Tulare County Multijurisdictional Hazard Mitigation Plan (2018) - </t>
    </r>
    <r>
      <rPr>
        <rFont val="Calibri"/>
        <sz val="8.0"/>
      </rPr>
      <t xml:space="preserve">
http://www.dinuba.org/images/2018/Tulare_County_MJLHMP-COMP-2018.pdf</t>
    </r>
  </si>
  <si>
    <t xml:space="preserve">Woodlake (Three Rivers) </t>
  </si>
  <si>
    <t>Jason Waters, Community Development Director
Tel: (559) 564-8055
jwaters@ci.woodlake.ca.us</t>
  </si>
  <si>
    <t>2018 (Uses Tulare County MJ LJMP)</t>
  </si>
  <si>
    <r>
      <rPr>
        <rFont val="Calibri"/>
        <sz val="8.0"/>
        <u/>
      </rPr>
      <t>General Plan (2008) -</t>
    </r>
    <r>
      <rPr>
        <rFont val="Calibri"/>
        <sz val="8.0"/>
      </rPr>
      <t xml:space="preserve">
https://drive.google.com/drive/folders/1ZAd1A87WFgFuGhKkeB60qssQZQN1V5px
</t>
    </r>
    <r>
      <rPr>
        <rFont val="Calibri"/>
        <sz val="8.0"/>
        <u/>
      </rPr>
      <t xml:space="preserve">Tulare County Multijurisdictional Hazard Mitigation Plan (2018) - 
</t>
    </r>
    <r>
      <rPr>
        <rFont val="Calibri"/>
        <sz val="8.0"/>
      </rPr>
      <t>http://www.dinuba.org/images/2018/Tulare_County_MJLHMP-COMP-2018.pdf</t>
    </r>
  </si>
  <si>
    <t>Per GP table of contents, there is no Safety Element https://drive.google.com/drive/folders/1ZAd1A87WFgFuGhKkeB60qssQZQN1V5px</t>
  </si>
  <si>
    <t>Tuolumne</t>
  </si>
  <si>
    <t>County of Tuolumne</t>
  </si>
  <si>
    <t>Quincy Yaley, Community Development Department Director
Tel: (209) 533-5961
qyaley@co.tuolumne.ca.us</t>
  </si>
  <si>
    <t>2018 (Tuolumne County MJHMP)</t>
  </si>
  <si>
    <t>Yes (within Climate Change element)</t>
  </si>
  <si>
    <r>
      <rPr>
        <rFont val="Calibri"/>
        <sz val="8.0"/>
        <u/>
      </rPr>
      <t xml:space="preserve">General Plan (2018) </t>
    </r>
    <r>
      <rPr>
        <rFont val="Calibri"/>
        <sz val="8.0"/>
      </rPr>
      <t xml:space="preserve">- 
https://www.tuolumnecounty.ca.gov/DocumentCenter/View/11752/Vol-I-Goals-Policies-Policies-Final
</t>
    </r>
    <r>
      <rPr>
        <rFont val="Calibri"/>
        <sz val="8.0"/>
        <u/>
      </rPr>
      <t xml:space="preserve">Climate Action Plan (In-Development; 2021) </t>
    </r>
    <r>
      <rPr>
        <rFont val="Calibri"/>
        <sz val="8.0"/>
      </rPr>
      <t xml:space="preserve">- https://www.tuolumnecounty.ca.gov/1332/Climate-Action-Plan
</t>
    </r>
    <r>
      <rPr>
        <rFont val="Calibri"/>
        <sz val="8.0"/>
        <u/>
      </rPr>
      <t xml:space="preserve">MJHMP (2018) </t>
    </r>
    <r>
      <rPr>
        <rFont val="Calibri"/>
        <sz val="8.0"/>
      </rPr>
      <t xml:space="preserve">- https://www.tuolumnecounty.ca.gov/1184/Multi-Jurisdictional-Hazard-Mitigation-P
</t>
    </r>
    <r>
      <rPr>
        <rFont val="Calibri"/>
        <sz val="8.0"/>
        <u/>
      </rPr>
      <t xml:space="preserve">Countywide Elements - </t>
    </r>
    <r>
      <rPr>
        <rFont val="Calibri"/>
        <sz val="8.0"/>
      </rPr>
      <t xml:space="preserve">https://www.tuolumnecounty.ca.gov/DocumentCenter/View/8045/TuolumneLHMP2018?bidId=
</t>
    </r>
    <r>
      <rPr>
        <rFont val="Calibri"/>
        <sz val="8.0"/>
        <u/>
      </rPr>
      <t>Emergency Operations Plan (2012)</t>
    </r>
    <r>
      <rPr>
        <rFont val="Calibri"/>
        <sz val="8.0"/>
      </rPr>
      <t xml:space="preserve"> - https://www.tuolumnecounty.ca.gov/DocumentCenter/View/6165/Tuolumne-County-EOP?bidId=
</t>
    </r>
  </si>
  <si>
    <t>Unincorporated Communities within SCE include:  N/A
LHMP states that climate change exists. However in the analysis of individual hazards (wildfire, extreme weather, etc) it is not addressed.</t>
  </si>
  <si>
    <t>Ventura</t>
  </si>
  <si>
    <t>Camarillo</t>
  </si>
  <si>
    <t>Joe Vacca, Director of Planning
Tel: (805) 388-5362
planning@cityofcamarillo.org</t>
  </si>
  <si>
    <t>2015 (Ventura County LHMP)</t>
  </si>
  <si>
    <t>Sea Level Rise, Drought, Flooding, Wildfire</t>
  </si>
  <si>
    <r>
      <rPr>
        <rFont val="Calibri"/>
        <sz val="8.0"/>
        <u/>
      </rPr>
      <t xml:space="preserve">General Plan (2007) - </t>
    </r>
    <r>
      <rPr>
        <rFont val="Calibri"/>
        <sz val="8.0"/>
      </rPr>
      <t xml:space="preserve">
https://www.cityofcamarillo.org/departments/community_development/general_plan_test/index.php
</t>
    </r>
    <r>
      <rPr>
        <rFont val="Calibri"/>
        <sz val="8.0"/>
        <u/>
      </rPr>
      <t>Ventura County Multijurisdictional Hazard Mitigation Plan (2015) -</t>
    </r>
    <r>
      <rPr>
        <rFont val="Calibri"/>
        <sz val="8.0"/>
      </rPr>
      <t xml:space="preserve">
https://www.readyventuracounty.org/wp-content/uploads/2018/05/ventura-hmp_main-body_september-2015.pdf </t>
    </r>
  </si>
  <si>
    <t xml:space="preserve">County of Ventura </t>
  </si>
  <si>
    <t>Hugh Riley, Executive Director
Tel: (805) 217-9448
ridgeriley@msn.com</t>
  </si>
  <si>
    <t>Yes (reference to CAP)</t>
  </si>
  <si>
    <r>
      <rPr>
        <rFont val="Calibri"/>
        <sz val="8.0"/>
        <u/>
      </rPr>
      <t>Climate Action Plan (2019)</t>
    </r>
    <r>
      <rPr>
        <rFont val="Calibri"/>
        <sz val="8.0"/>
      </rPr>
      <t xml:space="preserve"> - https://docs.vcrma.org/images/pdf/planning/plans/Final_2040_General_Plan_docs/VCGPU_B_Climate_Change_2020_09_15_web.pdf
</t>
    </r>
    <r>
      <rPr>
        <rFont val="Calibri"/>
        <sz val="8.0"/>
        <u/>
      </rPr>
      <t xml:space="preserve">General Plan (2019) - 
</t>
    </r>
    <r>
      <rPr>
        <rFont val="Calibri"/>
        <sz val="8.0"/>
      </rPr>
      <t xml:space="preserve">https://docs.vcrma.org/images/pdf/planning/plans/Final_2040_General_Plan_docs/Ventura_County_2040_General_Plan_web_link.pdf
</t>
    </r>
    <r>
      <rPr>
        <rFont val="Calibri"/>
        <sz val="8.0"/>
        <u/>
      </rPr>
      <t xml:space="preserve">Ventura County Multijurisdictional Hazard Mitigation Plan (2015) -
</t>
    </r>
    <r>
      <rPr>
        <rFont val="Calibri"/>
        <sz val="8.0"/>
      </rPr>
      <t xml:space="preserve">https://www.readyventuracounty.org/wp-content/uploads/2018/05/ventura-hmp_main-body_september-2015.pdf </t>
    </r>
  </si>
  <si>
    <r>
      <rPr>
        <rFont val="Calibri"/>
        <sz val="8.0"/>
      </rPr>
      <t xml:space="preserve">CAP is not technically standalone. From the GP: "The County developed an integrated approach to addressing climate change in the General Plan by incorporating related policies and programs throughout the General Plan elements, </t>
    </r>
    <r>
      <rPr>
        <rFont val="Calibri"/>
        <b/>
        <sz val="8.0"/>
      </rPr>
      <t>such that the General Plan will also serve as the County’s Climate Action Plan (CAP)</t>
    </r>
    <r>
      <rPr>
        <rFont val="Calibri"/>
        <sz val="8.0"/>
      </rPr>
      <t>. The purpose of this Climate Change Appendix is to provide further details regarding the General Plan’s integrated climate action strategy, including a summary of results of key technical analyses used to develop the strategy"
Ventura County MJHMP Participating Jurisdictions: Unincorporated Ventura County, City of Camarillo, City of Fillmore, City of Moorpark, City of Ojai, City of Oxnard, City of Port Hueneme, City of Santa Paula, City of Thousand Oaks, City of Venrua + special districts</t>
    </r>
  </si>
  <si>
    <t>Filmore</t>
  </si>
  <si>
    <t>Brian McCarthy, Senior Planner
Tel: (805) 946-1846
bmccarthy@fillmoreca.gov</t>
  </si>
  <si>
    <r>
      <rPr>
        <rFont val="Calibri"/>
        <sz val="8.0"/>
        <u/>
      </rPr>
      <t>General Plan (1988)</t>
    </r>
    <r>
      <rPr>
        <rFont val="Calibri"/>
        <sz val="8.0"/>
      </rPr>
      <t xml:space="preserve"> - https://www.fillmoreca.com/departments/planning-department/document-download-page 
</t>
    </r>
    <r>
      <rPr>
        <rFont val="Calibri"/>
        <sz val="8.0"/>
        <u/>
      </rPr>
      <t>Ventura County Multijurisdictional Hazard Mitigation Plan (2015) -</t>
    </r>
    <r>
      <rPr>
        <rFont val="Calibri"/>
        <sz val="8.0"/>
      </rPr>
      <t xml:space="preserve">
https://www.readyventuracounty.org/wp-content/uploads/2018/05/ventura-hmp_main-body_september-2015.pdf </t>
    </r>
  </si>
  <si>
    <t>Moorpark</t>
  </si>
  <si>
    <t>Karen Vaughn, Community Development Director 
Tel: (805) 517-6281
kvaughn@moorparkca.gov</t>
  </si>
  <si>
    <r>
      <rPr>
        <rFont val="Calibri"/>
        <sz val="8.0"/>
        <u/>
      </rPr>
      <t xml:space="preserve">General Plan (1992) - </t>
    </r>
    <r>
      <rPr>
        <rFont val="Calibri"/>
        <sz val="8.0"/>
      </rPr>
      <t xml:space="preserve">
https://www.moorparkca.gov/212/General-Plan 
</t>
    </r>
    <r>
      <rPr>
        <rFont val="Calibri"/>
        <sz val="8.0"/>
        <u/>
      </rPr>
      <t>Ventura County Multijurisdictional Hazard Mitigation Plan (2015) -</t>
    </r>
    <r>
      <rPr>
        <rFont val="Calibri"/>
        <sz val="8.0"/>
      </rPr>
      <t xml:space="preserve">
https://www.readyventuracounty.org/wp-content/uploads/2018/05/ventura-hmp_main-body_september-2015.pdf </t>
    </r>
  </si>
  <si>
    <t>GP Update in progress, adoption expected Summer/Fall 2022  http://moorparkgeneralplan.com/
Resolution in 2016 adopted an amendment to GP that included the2015 Ventura County MJHMP into the Safety Element http://www.moorparkca.gov/DocumentCenter/View/7344/Multi-Hazard-Mitigation-Plan-RES-CC-2016-3556-2016-1116?bidId=</t>
  </si>
  <si>
    <t xml:space="preserve">Ojai </t>
  </si>
  <si>
    <t>Lucas Seibert, Community Development Director
Tel: (805) 646-5581 x 113
seibert@ojaicity.org</t>
  </si>
  <si>
    <r>
      <rPr>
        <rFont val="Calibri"/>
        <sz val="8.0"/>
        <u/>
      </rPr>
      <t xml:space="preserve">General Plan (2014) - 
</t>
    </r>
    <r>
      <rPr>
        <rFont val="Calibri"/>
        <sz val="8.0"/>
      </rPr>
      <t xml:space="preserve">http://ojaicity.org/ojais-general-plan/
</t>
    </r>
    <r>
      <rPr>
        <rFont val="Calibri"/>
        <sz val="8.0"/>
        <u/>
      </rPr>
      <t xml:space="preserve">Emergency Operations Plan (2013) - 
</t>
    </r>
    <r>
      <rPr>
        <rFont val="Calibri"/>
        <sz val="8.0"/>
      </rPr>
      <t xml:space="preserve">https://drive.google.com/file/d/0B4XeZkDjLEVwMGoteC1HQjh3aWs/view
</t>
    </r>
    <r>
      <rPr>
        <rFont val="Calibri"/>
        <sz val="8.0"/>
        <u/>
      </rPr>
      <t>Ventura County Multijurisdictional Hazard Mitigation Plan (2015) -</t>
    </r>
    <r>
      <rPr>
        <rFont val="Calibri"/>
        <sz val="8.0"/>
      </rPr>
      <t xml:space="preserve">
https://www.readyventuracounty.org/wp-content/uploads/2018/05/ventura-hmp_main-body_september-2015.pdf 
</t>
    </r>
  </si>
  <si>
    <t>GP update launched in October 2020 https://drive.google.com/file/d/1xyU8YszaUzBtEXndqXqAJR4Owlwy51QY/view
ILG Sustainable Best Practices (2017) - 
https://www.ca-ilg.org/sites/main/files/file-attachments/ojajfinal.pdf
Adopted resolution declaring climate emergeny in 2019 https://drive.google.com/file/d/1xIHdh1riRbl_FJlTiP4wBuq0gzZ1ILZz/view</t>
  </si>
  <si>
    <t xml:space="preserve">Oxnard </t>
  </si>
  <si>
    <t>Scott Kolwitz, Planning &amp; Environmental Services Manager
Tel: (805) 385-3919
scott.kolwitz@oxnard.org</t>
  </si>
  <si>
    <t>Environmental Science Associates (ESA)</t>
  </si>
  <si>
    <r>
      <rPr>
        <rFont val="Calibri"/>
        <sz val="8.0"/>
        <u/>
      </rPr>
      <t xml:space="preserve">General Plan (2011) - </t>
    </r>
    <r>
      <rPr>
        <rFont val="Calibri"/>
        <sz val="8.0"/>
      </rPr>
      <t xml:space="preserve">
https://www.oxnard.org/wp-content/uploads/2017/06/Oxnard-2030-General-Plan-Amend-06.2017-SM.pdf
</t>
    </r>
    <r>
      <rPr>
        <rFont val="Calibri"/>
        <sz val="8.0"/>
        <u/>
      </rPr>
      <t xml:space="preserve">Energy Action Plan (2013) - 
</t>
    </r>
    <r>
      <rPr>
        <rFont val="Calibri"/>
        <sz val="8.0"/>
      </rPr>
      <t xml:space="preserve">https://www.oxnard.org/wp-content/uploads/2016/04/OxnardEAP4.2013.pdf
</t>
    </r>
    <r>
      <rPr>
        <rFont val="Calibri"/>
        <sz val="8.0"/>
        <u/>
      </rPr>
      <t xml:space="preserve">Ventura County Multijurisdictional Hazard Mitigation Plan (2015) -
</t>
    </r>
    <r>
      <rPr>
        <rFont val="Calibri"/>
        <sz val="8.0"/>
      </rPr>
      <t xml:space="preserve">https://www.readyventuracounty.org/wp-content/uploads/2018/05/ventura-hmp_main-body_september-2015.pdf 
</t>
    </r>
  </si>
  <si>
    <t>CAP being developed with anticipated adoption in early 2022 https://www.oxnard.org/climate-action-plan/
No drafts available so CAP mitigation and adaptation fields have default "No"</t>
  </si>
  <si>
    <t xml:space="preserve">Port Hueneme </t>
  </si>
  <si>
    <t>Tony Stewart, Community Development Director/City Planning
Tel: (805) 986-6500
tstewart@cityofporthueneme.org</t>
  </si>
  <si>
    <r>
      <rPr>
        <rFont val="Calibri"/>
        <sz val="8.0"/>
        <u/>
      </rPr>
      <t xml:space="preserve">General Plan (2015)- 
</t>
    </r>
    <r>
      <rPr>
        <rFont val="Calibri"/>
        <sz val="8.0"/>
      </rPr>
      <t xml:space="preserve">https://www.ci.port-hueneme.ca.us/DocumentCenter/Index/133
</t>
    </r>
    <r>
      <rPr>
        <rFont val="Calibri"/>
        <sz val="8.0"/>
        <u/>
      </rPr>
      <t>Ventura County Multijurisdictional Hazard Mitigation Plan (2015) -</t>
    </r>
    <r>
      <rPr>
        <rFont val="Calibri"/>
        <sz val="8.0"/>
      </rPr>
      <t xml:space="preserve">
https://www.readyventuracounty.org/wp-content/uploads/2018/05/ventura-hmp_main-body_september-2015.pdf 
</t>
    </r>
  </si>
  <si>
    <t>Updating the GP. Will include an update to Local Coastal Program and CAP (will be an element) https://www.ci.port-hueneme.ca.us/DocumentCenter/View/3403/Port-Hueneme-2045-General-Plan-Overview?bidId=</t>
  </si>
  <si>
    <t xml:space="preserve">Santa Paula </t>
  </si>
  <si>
    <t>Jeff Mitchem, Community and Economic Development Manager 
Tel: (805) 933-4214 x 284
plan@spcity.org</t>
  </si>
  <si>
    <r>
      <rPr>
        <rFont val="Calibri"/>
        <sz val="8.0"/>
        <u/>
      </rPr>
      <t xml:space="preserve">General Plan (2020) </t>
    </r>
    <r>
      <rPr>
        <rFont val="Calibri"/>
        <sz val="8.0"/>
      </rPr>
      <t xml:space="preserve">- https://www.spcity.org/DocumentCenter/View/1700/City-of-Santa-Paula-2040-General-Plan---Final-Adopted-2020-03-04
</t>
    </r>
    <r>
      <rPr>
        <rFont val="Calibri"/>
        <sz val="8.0"/>
        <u/>
      </rPr>
      <t xml:space="preserve">Ventura County Multijurisdictional Hazard Mitigation Plan (2015) -
</t>
    </r>
    <r>
      <rPr>
        <rFont val="Calibri"/>
        <sz val="8.0"/>
      </rPr>
      <t xml:space="preserve">https://www.readyventuracounty.org/wp-content/uploads/2018/05/ventura-hmp_main-body_september-2015.pdf 
</t>
    </r>
    <r>
      <rPr>
        <rFont val="Calibri"/>
        <sz val="8.0"/>
        <u/>
      </rPr>
      <t>EOP (2018) -</t>
    </r>
    <r>
      <rPr>
        <rFont val="Calibri"/>
        <sz val="8.0"/>
      </rPr>
      <t xml:space="preserve"> 
http://www.ci.santa-paula.ca.us/EmergencyOperationsPlan.pdf
</t>
    </r>
  </si>
  <si>
    <t xml:space="preserve">Simi Valley </t>
  </si>
  <si>
    <t>Ted Drago, Planning Services Director
Tel: (805) 583-6769
enviroservices@simivalley.org</t>
  </si>
  <si>
    <t>Atkins</t>
  </si>
  <si>
    <t xml:space="preserve">2015 (Ventura County LHMP)    </t>
  </si>
  <si>
    <t>Yes (Ventura County LHMP)</t>
  </si>
  <si>
    <r>
      <rPr>
        <rFont val="Calibri"/>
        <sz val="8.0"/>
        <u/>
      </rPr>
      <t xml:space="preserve">General Plan (2016) - </t>
    </r>
    <r>
      <rPr>
        <rFont val="Calibri"/>
        <sz val="8.0"/>
      </rPr>
      <t xml:space="preserve">
https://www.simivalley.org/home/showdocument?id=6862
</t>
    </r>
    <r>
      <rPr>
        <rFont val="Calibri"/>
        <sz val="8.0"/>
        <u/>
      </rPr>
      <t>CAP (2012) -</t>
    </r>
    <r>
      <rPr>
        <rFont val="Calibri"/>
        <sz val="8.0"/>
      </rPr>
      <t xml:space="preserve"> 
https://www.simivalley.org/home/showpublisheddocument?id=6906
</t>
    </r>
    <r>
      <rPr>
        <rFont val="Calibri"/>
        <sz val="8.0"/>
        <u/>
      </rPr>
      <t xml:space="preserve">Simi Valley LHMP (2015) </t>
    </r>
    <r>
      <rPr>
        <rFont val="Calibri"/>
        <sz val="8.0"/>
      </rPr>
      <t xml:space="preserve">- 
https://www.simivalley.org/home/showdocument?id=11648
</t>
    </r>
    <r>
      <rPr>
        <rFont val="Calibri"/>
        <sz val="8.0"/>
        <u/>
      </rPr>
      <t xml:space="preserve">Ventura County Multijurisdictional Hazard Mitigation Plan (2015) -
</t>
    </r>
    <r>
      <rPr>
        <rFont val="Calibri"/>
        <sz val="8.0"/>
      </rPr>
      <t xml:space="preserve">https://www.readyventuracounty.org/wp-content/uploads/2018/05/ventura-hmp_main-body_september-2015.pdf 
</t>
    </r>
    <r>
      <rPr>
        <rFont val="Calibri"/>
        <sz val="8.0"/>
        <u/>
      </rPr>
      <t xml:space="preserve">Emergency Operations Plan (2001) </t>
    </r>
    <r>
      <rPr>
        <rFont val="Calibri"/>
        <sz val="8.0"/>
      </rPr>
      <t>- 
https://www.simivalley.org/home/showdocument?id=8043</t>
    </r>
  </si>
  <si>
    <t>Peter Gilli, Community Development Director
Tel: (805) 658-4723
pgilli@cityofventura.ca.gov</t>
  </si>
  <si>
    <r>
      <rPr>
        <rFont val="Calibri"/>
        <sz val="8.0"/>
        <u/>
      </rPr>
      <t xml:space="preserve">General Plan (2005) - </t>
    </r>
    <r>
      <rPr>
        <rFont val="Calibri"/>
        <sz val="8.0"/>
      </rPr>
      <t xml:space="preserve">
https://www.cityofventura.ca.gov/DocumentCenter/View/28/2005-General-Plan-PDF?bidId
</t>
    </r>
    <r>
      <rPr>
        <rFont val="Calibri"/>
        <sz val="8.0"/>
        <u/>
      </rPr>
      <t xml:space="preserve">Climate Action Plan (2019) - </t>
    </r>
    <r>
      <rPr>
        <rFont val="Calibri"/>
        <sz val="8.0"/>
      </rPr>
      <t xml:space="preserve">
https://vc2040.org/images/2040_General_Plan_Files_-_May_2019/Appendix_B_CAP_2019-05-09.pdf</t>
    </r>
  </si>
  <si>
    <t>City launched the first phase of its GP update in November 2020. Adoption expected Winter 2023 https://www.planventura.com/ 
Energy Action Plan in development https://www.cityofventura.ca.gov/1499/Energy-Action-Plan 
Climate Action Plan will be developed (no date) https://www.planventura.com/related-projects
GP Update, Local Coastal Plan, and Climate Action Plan development are supported by Institute for Local Government BOOST Program https://www.ca-ilg.org/beacon-participant-profile/boost-participant-city-ventura</t>
  </si>
  <si>
    <t xml:space="preserve">Ventura </t>
  </si>
  <si>
    <t xml:space="preserve">Thousand Oaks </t>
  </si>
  <si>
    <t>Helen Cox, Sustainability Division Manager
Tel: (805) 449-2471
hcox@toaks.org</t>
  </si>
  <si>
    <t xml:space="preserve">City of Thousand Oaks
22 community stakeholders </t>
  </si>
  <si>
    <r>
      <rPr>
        <rFont val="Calibri"/>
        <sz val="8.0"/>
        <u/>
      </rPr>
      <t xml:space="preserve">General Plan (2015) - </t>
    </r>
    <r>
      <rPr>
        <rFont val="Calibri"/>
        <sz val="8.0"/>
      </rPr>
      <t xml:space="preserve">
https://www.toaks.org/departments/community-development/planning/general-plan
</t>
    </r>
    <r>
      <rPr>
        <rFont val="Calibri"/>
        <sz val="8.0"/>
        <u/>
      </rPr>
      <t xml:space="preserve">Emergency Operations Plan (2014) - 
</t>
    </r>
    <r>
      <rPr>
        <rFont val="Calibri"/>
        <sz val="8.0"/>
      </rPr>
      <t xml:space="preserve">https://www.toaks.org/home/showdocument?id=15184
</t>
    </r>
    <r>
      <rPr>
        <rFont val="Calibri"/>
        <sz val="8.0"/>
        <u/>
      </rPr>
      <t xml:space="preserve">Ventura County Multijurisdictional Hazard Mitigation Plan (2015) -
</t>
    </r>
    <r>
      <rPr>
        <rFont val="Calibri"/>
        <sz val="8.0"/>
      </rPr>
      <t xml:space="preserve">https://www.readyventuracounty.org/wp-content/uploads/2018/05/ventura-hmp_main-body_september-2015.pdf </t>
    </r>
  </si>
  <si>
    <t>GP being updated https://www.toaks2045.org/
Climate and Environmental Action Plan is being developed as of January 2021 https://www.toaks.org/Home/Components/News/News/9308/75
Climate and Environmental Action Plan webpage - https://www.toaks.org/departments/public-works/sustainability/climate-action-planning
No draft of CEAP available yet so mitigation and adaptation fields left as the defalut "No"</t>
  </si>
  <si>
    <t>LHMP Climate Change Impacts</t>
  </si>
  <si>
    <t>What strategies are suggested?</t>
  </si>
  <si>
    <t>General Plan - If unique, list climate impacts</t>
  </si>
  <si>
    <t>General Plan - If unique, list strategies</t>
  </si>
  <si>
    <r>
      <rPr>
        <rFont val="Calibri"/>
        <sz val="8.0"/>
        <u/>
      </rPr>
      <t xml:space="preserve">Flood
</t>
    </r>
    <r>
      <rPr>
        <rFont val="Calibri"/>
        <sz val="8.0"/>
      </rPr>
      <t xml:space="preserve">Construct the Gould Canal to Fancher Creek Detention Basin Pipeline
Construct the Fancher Creek Detention Basin Pump Station and Telemetry System
Institute an Invasive Vegetation Management Program for the Purpose of Flood Damage Reduction
Institute a Dredging Management Program for the Purpose of Flood Damage Reduction
Retain 200-Year Flood Control Protection
Retrofit Areas with Surface Outlets to Protect Existing Structures
Install Back-up Generators for Pump Only Facilities
Big Dry Creek Diversion Additional Drop Structure
Provide for Local Stormwater Drainage System Infrastructure
Install Back-up Power for Storm Drain Pumps
Sheridan Street Pump Station
Replace Old Drainage System to Prevent Flooding
Provide Fire Department Office Security
Develop Stormwater Detention Basin
Build a Stormwater Detention/Desilting Basin H
California Avenue Parallel Storm Drain Line
Implement a Flood Awareness Program for the Public
Continue to Enforce Master Drainage Plan Requirements
Improve City’s Floodplain Management Program and Apply to Community Rating System
Construct Channel Improvements for Dog Creek Stream, South of Gettysburg-Ashlan
Analyze System, Condition, and Management of Flood Water Conveyance Facilities
</t>
    </r>
    <r>
      <rPr>
        <rFont val="Calibri"/>
        <sz val="8.0"/>
        <u/>
      </rPr>
      <t xml:space="preserve">Wildfire
</t>
    </r>
    <r>
      <rPr>
        <rFont val="Calibri"/>
        <sz val="8.0"/>
      </rPr>
      <t xml:space="preserve">Peterson Road Fuel Break
The Beal Fire Road Fuel Break
Whispering Springs Fuel Break
Burns Flat Fuel Break
Removal of Illegal marijuana grows to reduce fire risk in Wildland Urban Interface (WUI)
Partner with U.S. Forest Service to reduce fire risk in Wildland Urban Interface (WUI)
Implement a biomass utilization and dispositioning program for excessive forest and rangeland vegetation
Develop Wildfire Protection Plan with Oak to Timberline FireSafe Council through CA FireSafe Council Funding
Update Highway 168 FireSafe Council's Community Wildfire Protecti
Implement a Public Fire PreventioImplement a Public Fire Prevention, Survival, and Mitigation Education Programn, Survival, and Mitigation Education Program
Establish a System of Fire Pumper/Tanker Fill Stations and Water Storage
Conduct Community Fuel Break Construction and Maintenance on a Landscape Scale
Implement a Neighborhood Chipper Program
Improve Alternate Emergency Access Roads
</t>
    </r>
    <r>
      <rPr>
        <rFont val="Calibri"/>
        <sz val="8.0"/>
        <u/>
      </rPr>
      <t xml:space="preserve">Severe Weather
</t>
    </r>
    <r>
      <rPr>
        <rFont val="Calibri"/>
        <sz val="8.0"/>
      </rPr>
      <t xml:space="preserve">Warning Lights for the Intersection of State Route 145 and Highway 180
</t>
    </r>
    <r>
      <rPr>
        <rFont val="Calibri"/>
        <sz val="8.0"/>
        <u/>
      </rPr>
      <t xml:space="preserve">
Drought</t>
    </r>
    <r>
      <rPr>
        <rFont val="Calibri"/>
        <sz val="8.0"/>
      </rPr>
      <t xml:space="preserve">
Institute a Groundwater Replenishment and Drought Resiliency Project</t>
    </r>
  </si>
  <si>
    <r>
      <rPr>
        <rFont val="Calibri"/>
        <sz val="8.0"/>
        <u/>
      </rPr>
      <t xml:space="preserve">General Plan (2000) - </t>
    </r>
    <r>
      <rPr>
        <rFont val="Calibri"/>
        <sz val="8.0"/>
      </rPr>
      <t xml:space="preserve">
https://www.co.fresno.ca.us/departments/public-works-planning/divisions-of-public-works-and-planning/development-services-division/planning-and-land-use/general-plan-maps
</t>
    </r>
    <r>
      <rPr>
        <rFont val="Calibri"/>
        <sz val="8.0"/>
        <u/>
      </rPr>
      <t xml:space="preserve">Sustainability Plan (2011) - 
</t>
    </r>
    <r>
      <rPr>
        <rFont val="Calibri"/>
        <sz val="8.0"/>
      </rPr>
      <t xml:space="preserve">https://uccrnna.org/wp-content/uploads/2017/06/80_Fresno_2011_Integrated-Strategies-for-a-Vibrant-and-Sustainable-Fresno-County.pdf
</t>
    </r>
    <r>
      <rPr>
        <rFont val="Calibri"/>
        <sz val="8.0"/>
        <u/>
      </rPr>
      <t xml:space="preserve">LHMP (2018) - 
</t>
    </r>
    <r>
      <rPr>
        <rFont val="Calibri"/>
        <sz val="8.0"/>
      </rPr>
      <t xml:space="preserve">https://www.co.fresno.ca.us/home/showdocument?id=24743
</t>
    </r>
    <r>
      <rPr>
        <rFont val="Calibri"/>
        <sz val="8.0"/>
        <u/>
      </rPr>
      <t xml:space="preserve">Emergency Plan (2017) - 
</t>
    </r>
    <r>
      <rPr>
        <rFont val="Calibri"/>
        <sz val="8.0"/>
      </rPr>
      <t>https://www.co.fresno.ca.us/Home/ShowDocument?id=30146</t>
    </r>
  </si>
  <si>
    <r>
      <rPr>
        <rFont val="Calibri"/>
        <sz val="8.0"/>
        <u/>
      </rPr>
      <t xml:space="preserve">Flooding
</t>
    </r>
    <r>
      <rPr>
        <rFont val="Calibri"/>
        <sz val="8.0"/>
      </rPr>
      <t xml:space="preserve">Develop a Master Drainage Plan
Road Improvements
</t>
    </r>
    <r>
      <rPr>
        <rFont val="Calibri"/>
        <sz val="8.0"/>
        <u/>
      </rPr>
      <t xml:space="preserve">Extreme Weather
</t>
    </r>
    <r>
      <rPr>
        <rFont val="Calibri"/>
        <sz val="8.0"/>
      </rPr>
      <t xml:space="preserve">Improve public education regarding survivability and continuing functionality during a weather event (inform public of heat centers and protection of animals).
Develop a stormwater management plan
EngancePower infrastructure
Drought mitigation (groundwater storage)
</t>
    </r>
    <r>
      <rPr>
        <rFont val="Calibri"/>
        <sz val="8.0"/>
        <u/>
      </rPr>
      <t xml:space="preserve">Wildfire
</t>
    </r>
    <r>
      <rPr>
        <rFont val="Calibri"/>
        <sz val="8.0"/>
      </rPr>
      <t>Vegetative Maintenance and cleaning</t>
    </r>
  </si>
  <si>
    <r>
      <rPr>
        <rFont val="Calibri"/>
        <sz val="8.0"/>
        <u/>
      </rPr>
      <t xml:space="preserve">General Plan (1993) - </t>
    </r>
    <r>
      <rPr>
        <rFont val="Calibri"/>
        <sz val="8.0"/>
      </rPr>
      <t xml:space="preserve">
http://www.icpds.com/CMS/Media/GENERAL-PLAN--(OVERVIEW).pdf
</t>
    </r>
    <r>
      <rPr>
        <rFont val="Calibri"/>
        <sz val="8.0"/>
        <u/>
      </rPr>
      <t xml:space="preserve">LHMP (2013) - 
</t>
    </r>
    <r>
      <rPr>
        <rFont val="Calibri"/>
        <sz val="8.0"/>
      </rPr>
      <t>https://www.co.imperial.ca.us/announcements/PDFs/ImperialCountyMHMPUpdate2013_121913.pdf</t>
    </r>
  </si>
  <si>
    <t xml:space="preserve">Avalanche, Dam Failure, Drought, Seismic Hazards, Severe Weather, Flood, Geological Hazards, Hazardous Materials, Wildfire </t>
  </si>
  <si>
    <r>
      <rPr>
        <rFont val="Calibri"/>
        <sz val="8.0"/>
        <u/>
      </rPr>
      <t>General Plan (1993) -</t>
    </r>
    <r>
      <rPr>
        <rFont val="Calibri"/>
        <sz val="8.0"/>
      </rPr>
      <t xml:space="preserve"> https://www.cityofbishop.com/departments/planning/general-plan/ </t>
    </r>
  </si>
  <si>
    <r>
      <rPr>
        <rFont val="Calibri"/>
        <sz val="8.0"/>
        <u/>
      </rPr>
      <t>Avalanche</t>
    </r>
    <r>
      <rPr>
        <rFont val="Calibri"/>
        <sz val="8.0"/>
      </rPr>
      <t xml:space="preserve">
In coordination with the US Forest Service, monitor the probability of avalanches on slopes with accumulated snow, and restrict access to specific areas deemed unsafe due to avalanche risk. 
Post information about avalanche risks and current conditions at trailheads throughout avalanche-prone areas, in visitor centers, and online. 
Support efforts by the US Forest Service to set off controlled avalanches on unstable slopes as necessary. 
</t>
    </r>
    <r>
      <rPr>
        <rFont val="Calibri"/>
        <sz val="8.0"/>
        <u/>
      </rPr>
      <t>Dam Failure</t>
    </r>
    <r>
      <rPr>
        <rFont val="Calibri"/>
        <sz val="8.0"/>
      </rPr>
      <t xml:space="preserve">
Encourage and support efforts by SCE and LADWP to assess the current safety of dams in Inyo County and the Long Valley Dam. 
Establish and maintain an effective public alert system for areas in a dam inundation zone. 
Share information about dam inundation risks with tribal governments, and provide support as needed to assist with any tribal efforts to locate new development outside of dam inundation zones. Use existing studies and new quantitative analysis to highlight best practices and regional risks. 
Evaluate the vulnerability of water and wastewater infrastructure to dam inundation in greater detail, and carry out actions to improve resiliency as feasible. Identify opportunities to improve analysis of risk from dam failure, especially in regard to flood routing and related water infrastructure. 
</t>
    </r>
    <r>
      <rPr>
        <rFont val="Calibri"/>
        <sz val="8.0"/>
        <u/>
      </rPr>
      <t>Drought</t>
    </r>
    <r>
      <rPr>
        <rFont val="Calibri"/>
        <sz val="8.0"/>
      </rPr>
      <t xml:space="preserve">
Encourage retrofits of private homes and businesses for increased water conservation. Explore financing mechanisms such as Property Assessed Clean Energy (PACE) programs to support water conservation retrofits. 
Explore opportunities to diversify water sources for community water systems. 
Integrate changes in precipitation and snowpack levels as a result of climate change into long-term water availability forecasts. 
Encourage private landowners to use plants that require no irrigation in new or retrofitted landscapes. 
Provide resources to local farmers about crop varieties that require little or no irrigation. 
Provide farmers with low-cost or free water audits to identify opportunities to improve water conservation in irrigation systems, and support financing mechanisms to make water-efficient irrigation systems more affordable. 
</t>
    </r>
    <r>
      <rPr>
        <rFont val="Calibri"/>
        <sz val="8.0"/>
        <u/>
      </rPr>
      <t>Seismic Hazards</t>
    </r>
    <r>
      <rPr>
        <rFont val="Calibri"/>
        <sz val="8.0"/>
      </rPr>
      <t xml:space="preserve">
Assess liquefaction potential of soils, particularly near permanent and dry water bodies, and integrate the results into future hazard planning efforts. 
Identify and maintain records of seismically vulnerable structures, and encourage owners of these structures to complete seismic retrofits. 
Continue to require new and retrofitted structures to meet minimum state seismic safety standards, and encourage property owners to exceed these standards. 
Require property owners to locate new developments outside of known fault rupture hazard zones. 
Design City- and County-owned infrastructure in fault rupture zones to resist damage from fault rupture, and encourage LADWP and other agencies to use similar strategies. Use similar strategies outside of fault rupture zones to the extent feasible. 
</t>
    </r>
    <r>
      <rPr>
        <rFont val="Calibri"/>
        <sz val="8.0"/>
        <u/>
      </rPr>
      <t>Severe Weather</t>
    </r>
    <r>
      <rPr>
        <rFont val="Calibri"/>
        <sz val="8.0"/>
      </rPr>
      <t xml:space="preserve">
Designate at least one cooling/heating center in all larger communities to the extent that facilities are available, and establish a temperature at which cooling/heating centers will open. Ensure that community members are notified through multiple means when cooling/heating centers are operational. 
Work with tribal governments and community organizations to provide checkins to vulnerable persons, including elderly residents, socially isolated persons, and immunocompromised individuals, during extreme temperature events. 
As part of the countywide emergency notification system, ensure residents are informed when severe winds are imminent around Owens Lake, and provide information about reducing exposure to toxic dust. 
Expand weather prediction and monitoring capabilities in the county through increased coordination with the National Weather Service and other state and federal agencies responsible for weather-related services. 
Identify ways to provide free or low-cost weatherization and energy-efficient heating and cooling appliances to lower-income residents without access to these devices. 
Ensure that County and City employees receive training on reducing risks from extreme temperatures and providing emergency first aid for temperature related illnesses. Encourage federal and state agencies, LADWP, and private businesses to provide similar training to their employees. 
Post signs with information about extreme temperatures and current conditions at trailheads and other outdoor recreation facilities. 
Work with landowners and utility companies to monitor tree health near developed areas or key infrastructure (e.g., roads or power lines). Promptly remove weakened branches and trees. When planting new trees in these areas, use species that can resist high winds and other severe weather, and encourage other landowners to do the same. 
Encourage project applicants to incorporate wind-resistant design features into new or significantly renovated buildings. 
</t>
    </r>
    <r>
      <rPr>
        <rFont val="Calibri"/>
        <sz val="8.0"/>
        <u/>
      </rPr>
      <t>Flood</t>
    </r>
    <r>
      <rPr>
        <rFont val="Calibri"/>
        <sz val="8.0"/>
      </rPr>
      <t xml:space="preserve">
Identify areas in larger communities where ponding frequently occurs during heavy rainfall, and install LID features or other measures to reduce ponding. 
Maintain an adequate supply of sandbags in advance of potential flood events. 
Encourage farmers to use grading systems and vegetation to minimize topsoil loss during heavy rains. 
Harden sewage treatment plant and lift station infrastructure against flood events. 
As a pilot project, install acoustic flow monitors along portions of the Amargosa River to establish an early warning system for flash floods that have affected County facilities and communities in this area. 
Identify opportunities to improve analysis of risk from flood, especially in regard to flood routing. 
</t>
    </r>
    <r>
      <rPr>
        <rFont val="Calibri"/>
        <sz val="8.0"/>
        <u/>
      </rPr>
      <t>Geological Hazards</t>
    </r>
    <r>
      <rPr>
        <rFont val="Calibri"/>
        <sz val="8.0"/>
      </rPr>
      <t xml:space="preserve">
In coordination with other landowners, support efforts to plant and maintain native vegetation on exposed slopes and recently burned areas to control erosion and landslides. 
Support efforts to improve volcanic forecasting strategies. 
During an ongoing volcanic eruption or threat of eruption, widely distribute information about removing and disposing of ash from private property. 
Encourage property owners to avoid construction activities at canyon mouths or on existing alluvial fans. 
</t>
    </r>
    <r>
      <rPr>
        <rFont val="Calibri"/>
        <sz val="8.0"/>
        <u/>
      </rPr>
      <t>Hazardous Materials</t>
    </r>
    <r>
      <rPr>
        <rFont val="Calibri"/>
        <sz val="8.0"/>
      </rPr>
      <t xml:space="preserve">
In coordination with appropriate state and federal agencies, establish a system to distribute information about hazardous material releases quickly and accurately to community members. 
Support ongoing mitigation and testing activities at sites known or suspected to contain hazardous materials. 
Establish multiple sites for free or low-cost disposal of hazardous household wastes, including electronic wastes. 
</t>
    </r>
    <r>
      <rPr>
        <rFont val="Calibri"/>
        <sz val="8.0"/>
        <u/>
      </rPr>
      <t xml:space="preserve">Wildfire </t>
    </r>
    <r>
      <rPr>
        <rFont val="Calibri"/>
        <sz val="8.0"/>
      </rPr>
      <t xml:space="preserve">
Work with property owners to ensure a buffer of defensible space around all buildings and key structures. 
Promote the establishment of fire safe councils within Inyo County communities. 
Support efforts to reduce the risk of wildfire through preventive measures on federal, state, and LADWP land, with an emphasis on the Inyo National Forest and surrounding land. 
Identify areas near residences or key facilities with potential access difficulties for fire equipment, and work with landowners to reduce or remove access barriers. 
Require new and significantly renovated buildings in very high and high fire hazard zones to contain wildfire-resistant building, landscaping, and site design features, and encourage the use of similar features in moderate fire hazard zones. 
In coordination with the Great Basin Unified Air Pollution Control District, provide air quality alerts and information about reducing exposure to smoke and fire-related particulates during regional wildfire events. 
Share information about fire risks to electricity and water infrastructure with LADWP. Encourage and support any efforts to harden existing vulnerable backup infrastructure or to establish backup electricity and water infrastructure outside of high fire hazard zones. </t>
    </r>
  </si>
  <si>
    <r>
      <rPr>
        <rFont val="Calibri"/>
        <sz val="8.0"/>
        <u/>
      </rPr>
      <t xml:space="preserve">General Plan (2001) - 
</t>
    </r>
    <r>
      <rPr>
        <rFont val="Calibri"/>
        <sz val="8.0"/>
      </rPr>
      <t xml:space="preserve">http://inyoplanning.org/general_plan/index.htm
</t>
    </r>
    <r>
      <rPr>
        <rFont val="Calibri"/>
        <sz val="8.0"/>
        <u/>
      </rPr>
      <t xml:space="preserve">Multijurisdictional Hazard Plan (2016) - </t>
    </r>
    <r>
      <rPr>
        <rFont val="Calibri"/>
        <sz val="8.0"/>
      </rPr>
      <t xml:space="preserve">http://www.inyoplanning.org/documents/InyoCountyMJHMPPublicDraft_Public_2016.07.26.pdf
</t>
    </r>
    <r>
      <rPr>
        <rFont val="Calibri"/>
        <sz val="8.0"/>
        <u/>
      </rPr>
      <t xml:space="preserve">Emergency Operations Plan (2016) -
</t>
    </r>
    <r>
      <rPr>
        <rFont val="Calibri"/>
        <sz val="8.0"/>
      </rPr>
      <t>https://www.inyocounty.us/OES/INYO_COUNTY_2016_EOP_FINAL.pdf</t>
    </r>
  </si>
  <si>
    <t>Comprised of: Inyo County and the City of Bishop</t>
  </si>
  <si>
    <r>
      <rPr>
        <rFont val="Calibri"/>
        <sz val="8.0"/>
        <u/>
      </rPr>
      <t xml:space="preserve">General Plan (2009) - 
</t>
    </r>
    <r>
      <rPr>
        <rFont val="Calibri"/>
        <sz val="8.0"/>
      </rPr>
      <t xml:space="preserve">https://www.californiacity-ca.gov/CC/index.php/planning/final-general-plan-2009-2028/download </t>
    </r>
  </si>
  <si>
    <r>
      <rPr>
        <rFont val="Calibri"/>
        <sz val="8.0"/>
        <u/>
      </rPr>
      <t>Multijurisdictional Hazard Mitigation Plan (2012) -</t>
    </r>
    <r>
      <rPr>
        <rFont val="Calibri"/>
        <sz val="8.0"/>
      </rPr>
      <t xml:space="preserve">
http://www.kerncountyfire.org/operations/divisions/office-of-emergency-services/emergency-plans/hazard-mitigation-plan.html 
</t>
    </r>
    <r>
      <rPr>
        <rFont val="Calibri"/>
        <sz val="8.0"/>
        <u/>
      </rPr>
      <t xml:space="preserve">Emergency Operations Plan (2008) - 
</t>
    </r>
    <r>
      <rPr>
        <rFont val="Calibri"/>
        <sz val="8.0"/>
      </rPr>
      <t>http://www.kerncountyfire.org/operations/divisions/office-of-emergency-services/emergency-plans/emergency-operations-plan.html</t>
    </r>
  </si>
  <si>
    <t xml:space="preserve">Comprised of: Arvin, Bakersfield, California City, Delano, Maricopa, McFarland, Ridgecrest, Shafter, Taft, Tehachapi, and Wasco
Includes unincorporated areas of: </t>
  </si>
  <si>
    <r>
      <rPr>
        <rFont val="Calibri"/>
        <sz val="8.0"/>
        <u/>
      </rPr>
      <t xml:space="preserve">General Plan (2005) -
</t>
    </r>
    <r>
      <rPr>
        <rFont val="Calibri"/>
        <sz val="8.0"/>
      </rPr>
      <t xml:space="preserve">http://www.cityofdelano.org/DocumentCenter/View/99/Delano_General_Plan_120505 
</t>
    </r>
    <r>
      <rPr>
        <rFont val="Calibri"/>
        <sz val="8.0"/>
        <u/>
      </rPr>
      <t xml:space="preserve">General Plan - Housing Element (2015) - 
</t>
    </r>
    <r>
      <rPr>
        <rFont val="Calibri"/>
        <sz val="8.0"/>
      </rPr>
      <t>http://www.hcd.ca.gov/community-development/housing-element/docs/delano-5th-adopted121515.pdf</t>
    </r>
  </si>
  <si>
    <t>Drought, Extreme Heat, Flood, Severe Storms</t>
  </si>
  <si>
    <r>
      <rPr>
        <rFont val="Calibri"/>
        <sz val="8.0"/>
        <u/>
      </rPr>
      <t xml:space="preserve">Drought </t>
    </r>
    <r>
      <rPr>
        <rFont val="Calibri"/>
        <sz val="8.0"/>
      </rPr>
      <t xml:space="preserve">
Increase awareness of drought conditions and residential water consumption by creating a program of public information.
Develop and implement source water protection (swp) programs and projects.
</t>
    </r>
    <r>
      <rPr>
        <rFont val="Calibri"/>
        <sz val="8.0"/>
        <u/>
      </rPr>
      <t xml:space="preserve">
Extreme Heat
</t>
    </r>
    <r>
      <rPr>
        <rFont val="Calibri"/>
        <sz val="8.0"/>
      </rPr>
      <t xml:space="preserve">Improve HVAC and other weatherization items (insulation, windows/doors) in homes and businesses.
Construct shaded walkways and parking lots to curb heat island effects from urban development and provide pedestrians with relief from the sun.
Construct back-up power facilities for community based Cooling Centers.
</t>
    </r>
    <r>
      <rPr>
        <rFont val="Calibri"/>
        <sz val="8.0"/>
        <u/>
      </rPr>
      <t xml:space="preserve">Flood </t>
    </r>
    <r>
      <rPr>
        <rFont val="Calibri"/>
        <sz val="8.0"/>
      </rPr>
      <t xml:space="preserve">
Increase awareness of flood risk and safety
Maintain a flood risk database to track community exposure to flood risk and conduct verification studies for residents seeking explanation of flood risk.
Implement drainage improvements from the City of McFarland 2015 Drainage Master Plan.
Assist in the preparation of a regional flood control plan to address local flooding issues.
</t>
    </r>
    <r>
      <rPr>
        <rFont val="Calibri"/>
        <sz val="8.0"/>
        <u/>
      </rPr>
      <t xml:space="preserve">Severe Storms 
</t>
    </r>
    <r>
      <rPr>
        <rFont val="Calibri"/>
        <sz val="8.0"/>
      </rPr>
      <t>Develop mutual aid agreements with nearby public safety agencies
Develop contractual agreements with private companies for debris clean up.
Harden critical facilities to the effects of a severe storm.</t>
    </r>
  </si>
  <si>
    <r>
      <rPr>
        <rFont val="Calibri"/>
        <sz val="8.0"/>
        <u/>
      </rPr>
      <t xml:space="preserve">General Plan (2011) - </t>
    </r>
    <r>
      <rPr>
        <rFont val="Calibri"/>
        <sz val="8.0"/>
      </rPr>
      <t xml:space="preserve">
https://www.mcfarlandcity.org/DocumentCenter/View/1832/McFarland-2011-Consolidated-General-Plan?bidId= 
</t>
    </r>
    <r>
      <rPr>
        <rFont val="Calibri"/>
        <sz val="8.0"/>
        <u/>
      </rPr>
      <t xml:space="preserve">LHMP (2016) - </t>
    </r>
    <r>
      <rPr>
        <rFont val="Calibri"/>
        <sz val="8.0"/>
      </rPr>
      <t xml:space="preserve">
https://www.mcfarlandcity.org/DocumentCenter/View/1837/Local-Hazard-Mitigation-Plan_October-2016?bidId</t>
    </r>
  </si>
  <si>
    <r>
      <rPr>
        <rFont val="Calibri"/>
        <sz val="8.0"/>
        <u/>
      </rPr>
      <t xml:space="preserve">General Plan (2009) - </t>
    </r>
    <r>
      <rPr>
        <rFont val="Calibri"/>
        <sz val="8.0"/>
      </rPr>
      <t xml:space="preserve">
https://ridgecrest-ca.gov/uploadedfiles/Departments/Public_Services/Planning_Department/General%20Plan%202030.pdf</t>
    </r>
  </si>
  <si>
    <r>
      <rPr>
        <rFont val="Calibri"/>
        <sz val="8.0"/>
        <u/>
      </rPr>
      <t xml:space="preserve">General Plan (2015) - </t>
    </r>
    <r>
      <rPr>
        <rFont val="Calibri"/>
        <sz val="8.0"/>
      </rPr>
      <t xml:space="preserve">
https://liveuptehachapi.com/DocumentCenter/View/3184/Combined-General-Plan-2015-reduced?bidId</t>
    </r>
  </si>
  <si>
    <r>
      <rPr>
        <rFont val="Calibri"/>
        <sz val="8.0"/>
        <u/>
      </rPr>
      <t xml:space="preserve">General Plan (2016) - 
</t>
    </r>
    <r>
      <rPr>
        <rFont val="Calibri"/>
        <sz val="8.0"/>
      </rPr>
      <t xml:space="preserve">https://www.countyofkings.com/departments/community-development-agency/information/2035-general-plan
</t>
    </r>
    <r>
      <rPr>
        <rFont val="Calibri"/>
        <sz val="8.0"/>
        <u/>
      </rPr>
      <t xml:space="preserve">Climate Action Plan (2014)- 
</t>
    </r>
    <r>
      <rPr>
        <rFont val="Calibri"/>
        <sz val="8.0"/>
      </rPr>
      <t xml:space="preserve">https://www.cityofhanfordca.com/document_center/Planning/Plans/RegionalCAP-GHGAppendices.pdf  
</t>
    </r>
    <r>
      <rPr>
        <rFont val="Calibri"/>
        <sz val="8.0"/>
        <u/>
      </rPr>
      <t xml:space="preserve">
Multijurisdictional LHMP (2012) - </t>
    </r>
    <r>
      <rPr>
        <rFont val="Calibri"/>
        <sz val="8.0"/>
      </rPr>
      <t xml:space="preserve">
https://www.countyofkings.com/home/showdocument?id=15243
</t>
    </r>
    <r>
      <rPr>
        <rFont val="Calibri"/>
        <sz val="8.0"/>
        <u/>
      </rPr>
      <t xml:space="preserve">Emergency Operations Plan (2015) - 
</t>
    </r>
    <r>
      <rPr>
        <rFont val="Calibri"/>
        <sz val="8.0"/>
      </rPr>
      <t>https://www.countyofkings.com/home/showdocument?id=15207</t>
    </r>
  </si>
  <si>
    <t>Comprised of: Kings County, Avenal, Corcoran, Hanford, Lemoore</t>
  </si>
  <si>
    <r>
      <rPr>
        <rFont val="Calibri"/>
        <sz val="8.0"/>
        <u/>
      </rPr>
      <t xml:space="preserve">General Plan (2014) - </t>
    </r>
    <r>
      <rPr>
        <rFont val="Calibri"/>
        <sz val="8.0"/>
      </rPr>
      <t xml:space="preserve">        https://www.cityofhanfordca.com/departments/community_development/planning_division/general_plan.php#revize_document_center_rz76</t>
    </r>
  </si>
  <si>
    <r>
      <rPr>
        <rFont val="Calibri"/>
        <sz val="8.0"/>
        <u/>
      </rPr>
      <t xml:space="preserve">General Plan (2009) - </t>
    </r>
    <r>
      <rPr>
        <rFont val="Calibri"/>
        <sz val="8.0"/>
      </rPr>
      <t xml:space="preserve">
http://www.ci.agoura-hills.ca.us/home/showdocument?id=7483 </t>
    </r>
  </si>
  <si>
    <r>
      <rPr>
        <rFont val="Calibri"/>
        <sz val="8.0"/>
        <u/>
      </rPr>
      <t xml:space="preserve">Stormwater Management and Flooding </t>
    </r>
    <r>
      <rPr>
        <rFont val="Calibri"/>
        <sz val="8.0"/>
      </rPr>
      <t xml:space="preserve">
Proper management of stormwater to minimize the potential effects of flooding on people and property
Minimize injury, loss of life, property damage, and economic and social disruption caused by stormwater, flooding, and other forms of inundation.
Address site-specific flood issues through improvements to storm drain infrastructure.
Strengthen the City’s maintenance program for stormwater detention basins, culverts, and storm drains to minimize future flooding events.
</t>
    </r>
    <r>
      <rPr>
        <rFont val="Calibri"/>
        <sz val="8.0"/>
        <u/>
      </rPr>
      <t xml:space="preserve">
Climate Adaptation </t>
    </r>
    <r>
      <rPr>
        <rFont val="Calibri"/>
        <sz val="8.0"/>
      </rPr>
      <t xml:space="preserve">
Identify and periodically reassess local climate change vulnerabilities.
Develop adaptation measures that address the impacts of climate change on Alhambra’s residents, businesses, and visitors.
Support initiatives, legislation, and actions to respond to climate change and consider potential climate change impacts in planning and decision-making processes.
Work with local organizations to raise awareness about climate change impacts.
</t>
    </r>
  </si>
  <si>
    <r>
      <rPr>
        <rFont val="Calibri"/>
        <sz val="8.0"/>
        <u/>
      </rPr>
      <t xml:space="preserve">General Plan (2019)- </t>
    </r>
    <r>
      <rPr>
        <rFont val="Calibri"/>
        <sz val="8.0"/>
      </rPr>
      <t>https://drive.google.com/file/d/1DICkr6dwy6Ir48XQKYXYNz_BxWPnPLeM/view</t>
    </r>
  </si>
  <si>
    <t xml:space="preserve">Arcadia </t>
  </si>
  <si>
    <r>
      <rPr>
        <rFont val="Calibri"/>
        <sz val="8.0"/>
        <u/>
      </rPr>
      <t xml:space="preserve">General Plan (2010) - </t>
    </r>
    <r>
      <rPr>
        <rFont val="Calibri"/>
        <sz val="8.0"/>
      </rPr>
      <t xml:space="preserve">
https://www.arcadiaca.gov/government/city-departments/development-services/general-plan
</t>
    </r>
    <r>
      <rPr>
        <rFont val="Calibri"/>
        <sz val="8.0"/>
        <u/>
      </rPr>
      <t xml:space="preserve">Emergency Operations Plan (2009) - 
</t>
    </r>
    <r>
      <rPr>
        <rFont val="Calibri"/>
        <sz val="8.0"/>
      </rPr>
      <t>https://www.arcadiaca.gov/home/showdocument?id=1578</t>
    </r>
  </si>
  <si>
    <r>
      <rPr>
        <rFont val="Calibri"/>
        <sz val="8.0"/>
        <u/>
      </rPr>
      <t xml:space="preserve">Goal 1: Protect life and property, and reduce potential injuries from natural caused hazards
</t>
    </r>
    <r>
      <rPr>
        <rFont val="Calibri"/>
        <sz val="8.0"/>
      </rPr>
      <t xml:space="preserve">1.4 Install alternative power source to ensure continued use of recreation center as a shelter/cooling center in the even of loss of power
</t>
    </r>
    <r>
      <rPr>
        <rFont val="Calibri"/>
        <sz val="8.0"/>
        <u/>
      </rPr>
      <t xml:space="preserve">Goal 3: Promote disaster resistance for Artesia's natural, existing, and future built environment
</t>
    </r>
    <r>
      <rPr>
        <rFont val="Calibri"/>
        <sz val="8.0"/>
      </rPr>
      <t xml:space="preserve">3.1 Implement program to maintain tree health on city and streets including removal of dead or dying trees and brances
3.2 Encourage school district and private landowners to maintain the health of trees on their properties
3.4 Develop a climate change action plan to address climate change and reduce the city's carbon footprint
3.5 Continue to work with local water purveyors to encourage property owners to replace sod with drought tolerant landscaping
3.6 Encourage property owners to plant hardier trees that resist drought
</t>
    </r>
    <r>
      <rPr>
        <rFont val="Calibri"/>
        <sz val="8.0"/>
        <u/>
      </rPr>
      <t xml:space="preserve">Goal 5: Enhance the City's ability to effectively and immediately respond to disasters
</t>
    </r>
    <r>
      <rPr>
        <rFont val="Calibri"/>
        <sz val="8.0"/>
      </rPr>
      <t>5.2 Implement program for routine monitoring of weather channel and NOAA advisories for early warning of severe weather</t>
    </r>
  </si>
  <si>
    <r>
      <rPr>
        <rFont val="Calibri"/>
        <sz val="8.0"/>
        <u/>
      </rPr>
      <t xml:space="preserve">General Plan (2013)- 
</t>
    </r>
    <r>
      <rPr>
        <rFont val="Calibri"/>
        <sz val="8.0"/>
      </rPr>
      <t xml:space="preserve">http://www.cityofartesia.us/DocumentCenter/View/226  </t>
    </r>
  </si>
  <si>
    <t xml:space="preserve">Sea Level Rise
Water Scarcity
</t>
  </si>
  <si>
    <r>
      <rPr>
        <rFont val="Calibri"/>
        <sz val="8.0"/>
        <u/>
      </rPr>
      <t xml:space="preserve">Climate Change
</t>
    </r>
    <r>
      <rPr>
        <rFont val="Calibri"/>
        <sz val="8.0"/>
      </rPr>
      <t xml:space="preserve">Facilitate compliance by local employers and businesses with regional air quality
regulation through education, outreach, involvement, and policies that assist them in
meeting regulations, while cultivating and supporting a positive business climate. 
Reduce community-wide emissions of greenhouse gases by at least 15% from 2005
levels as stipulated in AB 32.
</t>
    </r>
    <r>
      <rPr>
        <rFont val="Calibri"/>
        <sz val="8.0"/>
        <u/>
      </rPr>
      <t>Sea Level Rise</t>
    </r>
    <r>
      <rPr>
        <rFont val="Calibri"/>
        <sz val="8.0"/>
      </rPr>
      <t xml:space="preserve">
Protect marine resources (shorelines, lagoons, bays, harbors, sea cliffs, etc.) that
have scenic, recreational, educational, or ecological value. 
Discourage development that may be adversely affected by sea level rise. 
</t>
    </r>
    <r>
      <rPr>
        <rFont val="Calibri"/>
        <sz val="8.0"/>
        <u/>
      </rPr>
      <t>Water Scarcity</t>
    </r>
    <r>
      <rPr>
        <rFont val="Calibri"/>
        <sz val="8.0"/>
      </rPr>
      <t xml:space="preserve"> 
Develop and expand recycled water programs to help meet non-potable water demands. 
Continue to implement the Sewer System Management Plan in order to improve/update the
sewer infrastructure, specifically laterals located in residential parcels. 
</t>
    </r>
  </si>
  <si>
    <r>
      <rPr>
        <rFont val="Calibri"/>
        <sz val="8.0"/>
        <u/>
      </rPr>
      <t xml:space="preserve">General Plan (2013) - </t>
    </r>
    <r>
      <rPr>
        <rFont val="Calibri"/>
        <sz val="8.0"/>
      </rPr>
      <t xml:space="preserve">
http://www.cityofavalon.com/filestorage/3182/3213/2030_General_Plan_Adopted.pdf </t>
    </r>
  </si>
  <si>
    <t>Multihazard, climate change, drought, flood, severe weather, wildfire</t>
  </si>
  <si>
    <r>
      <rPr>
        <rFont val="Calibri"/>
        <sz val="8.0"/>
        <u/>
      </rPr>
      <t>Multihazard</t>
    </r>
    <r>
      <rPr>
        <rFont val="Calibri"/>
        <sz val="8.0"/>
      </rPr>
      <t xml:space="preserve">
Integrate Local Hazard Mitigation Plan into Safety Element of General Plan
Public Awareness, Education, Outreach, and Preparedness Program Enhancements. 
Maintain CERT Program
Update Emergency Operations Plan (EOP) and All Annexes
Evacuation Planning
City Ordinance and Regulatory Updates for All Hazards
Coordinate Mitigation Efforts
Above Ground Storage Tanks
Access Road Improvements
</t>
    </r>
    <r>
      <rPr>
        <rFont val="Calibri"/>
        <sz val="8.0"/>
        <u/>
      </rPr>
      <t>Climate change</t>
    </r>
    <r>
      <rPr>
        <rFont val="Calibri"/>
        <sz val="8.0"/>
      </rPr>
      <t xml:space="preserve">
Climate change planning: As part of the General Plan Update process, develop a plan to address climate change/climate adaptation and resiliency issues within the City and its surroundings.
</t>
    </r>
    <r>
      <rPr>
        <rFont val="Calibri"/>
        <sz val="8.0"/>
        <u/>
      </rPr>
      <t>Drought</t>
    </r>
    <r>
      <rPr>
        <rFont val="Calibri"/>
        <sz val="8.0"/>
      </rPr>
      <t xml:space="preserve">
Drought Program: 
Implement increased water conservation strategies that maximize the use of existing water resources.
Develop and implement long-term strategies to reduce community water use, including mandatory use of drought- tolerant plants in new or replacement landscapes, and requirements to install water fixtures in new buildings that exceed minimum code requirements.
Continue to implement and enforce State and City drought regulations during drought emergency conditions.
Consider implementing additional mandatory restrictions on water use during drought conditions.
Incorporate drought-tolerant landscaping and materials at City park and recreation facilities and City properties, where feasible.
Add compost and mulch to landscaped areas, as feasible, to reduce water evaporation.
Hold water saving workshops, drought-tolerant courses, and smart gardening classes, and educate community residents and businesses about available rebates for water-efficient and water- conserving equipment.
Continue to seek funding and provide rebate opportunities for residents and businesses to incorporate drought-tolerant landscaping.
Partner with local organizations to offer low-cost or free water audits to residents and businesses.
</t>
    </r>
    <r>
      <rPr>
        <rFont val="Calibri"/>
        <sz val="8.0"/>
        <u/>
      </rPr>
      <t>Flood</t>
    </r>
    <r>
      <rPr>
        <rFont val="Calibri"/>
        <sz val="8.0"/>
      </rPr>
      <t xml:space="preserve">
Flood/Stormwater program:
Assist in the planning and/or improvement of stormwater facilities to help minimize flooding impacts, particularly in critical flood-prone areas.
Construct new and/or retrofit existing stormwater facilities identified in the City's Capital Improvements Program to manage stormwater from severe storm and flood events.
Continue to evaluate the effectiveness of City-owned drain systems and carry out improvements, as needed. Monitor City-owned drainage infrastructure during rain events, and take emergency action as necessary to avoid or minimize flooding.
The City seeks to prepare a Stormwater Master Plan to address drainage and flood control.
</t>
    </r>
    <r>
      <rPr>
        <rFont val="Calibri"/>
        <sz val="8.0"/>
        <u/>
      </rPr>
      <t>Severe Weather</t>
    </r>
    <r>
      <rPr>
        <rFont val="Calibri"/>
        <sz val="8.0"/>
      </rPr>
      <t xml:space="preserve">
Continue to work with Azusa Light and Water (L&amp;W) and Southern California Edison (SCE) to relocate above-ground power lines and associated infrastructure underground in order to reduce damage from fallen power lines during severe wind events.
Continue to send requests for tree trimming in the City to L&amp;W and SCE for trees located in close proximity to overhead power lines.
Monitor trees, limbs, and other vegetation near power lines, and promptly inform ALP and SCE of the need for any tree trimming.
Continue coordination with the National Weather Service (NWS) Decision Support program to be advised of upcoming weather conditions in a manner that enables smart decisions and disaster preparedness.
Continue to regularly monitor El Niño Southern Oscillation (ENSO) conditions and incorporate forecasted conditions into short-term emergency planning.
Continue to open cooling centers during severe heat conditions.
</t>
    </r>
    <r>
      <rPr>
        <rFont val="Calibri"/>
        <sz val="8.0"/>
        <u/>
      </rPr>
      <t>Wildfire</t>
    </r>
    <r>
      <rPr>
        <rFont val="Calibri"/>
        <sz val="8.0"/>
      </rPr>
      <t xml:space="preserve">
Wildfire Program Fuels Management
Wildfire Program - Waer Management</t>
    </r>
  </si>
  <si>
    <r>
      <rPr>
        <rFont val="Calibri"/>
        <sz val="8.0"/>
        <u/>
      </rPr>
      <t xml:space="preserve">General Plan (2015)-
</t>
    </r>
    <r>
      <rPr>
        <rFont val="Calibri"/>
        <sz val="8.0"/>
      </rPr>
      <t>https://www.baldwinpark.com/docssidemenu/community-development/planning/general-plan-individual-elements/452-20-baldwin-park-health-and-sustainability-element-adopted-4-1-15-final/file</t>
    </r>
  </si>
  <si>
    <r>
      <rPr>
        <rFont val="Calibri"/>
        <color rgb="FF000000"/>
        <sz val="8.0"/>
        <u/>
      </rPr>
      <t xml:space="preserve">General Plan (2010)- </t>
    </r>
    <r>
      <rPr>
        <rFont val="Calibri"/>
        <color rgb="FF000000"/>
        <sz val="8.0"/>
      </rPr>
      <t xml:space="preserve">
http://www.cityofbell.org/home/showdocument?id=714
</t>
    </r>
    <r>
      <rPr>
        <rFont val="Calibri"/>
        <color rgb="FF000000"/>
        <sz val="8.0"/>
        <u/>
      </rPr>
      <t xml:space="preserve">Emergency Operations Plan (2015) - 
</t>
    </r>
    <r>
      <rPr>
        <rFont val="Calibri"/>
        <color rgb="FF000000"/>
        <sz val="8.0"/>
      </rPr>
      <t>http://www.cityofbell.org/home/showdocument?id=6977</t>
    </r>
  </si>
  <si>
    <t xml:space="preserve"> </t>
  </si>
  <si>
    <t>Short paragraph about what a General Plan is but has no links to the city's own general plan</t>
  </si>
  <si>
    <t xml:space="preserve">In accordance with the “City of Bellflower Water Master Plan”, upgrade water lines throughout the City to ensure that they provide adequate fire flows. 
Cooperate with the Los Angeles County Flood Control District (LACFD), Federal Emergency Management Agency (FEMA), and other local, state, and federal agencies involved in preparing and implementing flood standards and regulations.
Ask the Climate Question - For each project, program, infrastructure investment, and land use decision, City staff and leaders should “ask the climate question” to incorporate climate adaption strategies into planning and decision-making: What climate change impacts could affect the project and what steps can be taken to minimize these impacts?
Community vulnerability assessment - Collaborate with state and/or county public health officials to conduct a community-wide assessment of the potential health impacts of climate change on Bellflower residents, identifying the neighborhoods, groups, and individuals most vulnerable to climate change and specific opportunities for the City to reduce vulnerability among specific groups
See more: https://www.bellflower.org/civicax/filebank/blobdload.aspx?BlobID=28096
</t>
  </si>
  <si>
    <r>
      <rPr>
        <rFont val="Calibri"/>
        <sz val="8.0"/>
        <u/>
      </rPr>
      <t xml:space="preserve">General Plan (1995) - </t>
    </r>
    <r>
      <rPr>
        <rFont val="Calibri"/>
        <sz val="8.0"/>
      </rPr>
      <t xml:space="preserve">
https://www.bellflower.org/depts/planning/division/zoning_information.asp
</t>
    </r>
    <r>
      <rPr>
        <rFont val="Calibri"/>
        <sz val="8.0"/>
        <u/>
      </rPr>
      <t>Safety Element (2017) -</t>
    </r>
    <r>
      <rPr>
        <rFont val="Calibri"/>
        <sz val="8.0"/>
      </rPr>
      <t xml:space="preserve">
https://www.bellflower.org/civicax/filebank/blobdload.aspx?BlobID=28096
</t>
    </r>
    <r>
      <rPr>
        <rFont val="Calibri"/>
        <sz val="8.0"/>
        <u/>
      </rPr>
      <t xml:space="preserve">Climate Action Plan (2010) - </t>
    </r>
    <r>
      <rPr>
        <rFont val="Calibri"/>
        <sz val="8.0"/>
      </rPr>
      <t xml:space="preserve">
https://www.bellflower.org/civicax/filebank/blobdload.aspx?blobid=24054</t>
    </r>
  </si>
  <si>
    <t>Safety Element mentions Climate Change and the Climate Action Plan was created in 2010 (before SB379 / SB1000)</t>
  </si>
  <si>
    <t>Wildfire, Terrorism, Flood, Landslide, Windstorm and Drought</t>
  </si>
  <si>
    <r>
      <rPr>
        <rFont val="Calibri"/>
        <sz val="8.0"/>
        <u/>
      </rPr>
      <t>Earthquake</t>
    </r>
    <r>
      <rPr>
        <rFont val="Calibri"/>
        <sz val="8.0"/>
      </rPr>
      <t xml:space="preserve">
Reinforce Existing Buildings
Assistance Programs
Seismic Data Collection Sampling Stations
</t>
    </r>
    <r>
      <rPr>
        <rFont val="Calibri"/>
        <sz val="8.0"/>
        <u/>
      </rPr>
      <t>Fire</t>
    </r>
    <r>
      <rPr>
        <rFont val="Calibri"/>
        <sz val="8.0"/>
      </rPr>
      <t xml:space="preserve">
Code Update
Zone 9 (Closed water Pressure Zone) Hillside Fire Protection
Wood Roof Public Education DVD
Firewise/Waterwise Mitigation Demonstration Garden
Vegetation Management Education
New Development Impacts 
Fire Department Access
Evacuation Route
Firewise Community Board
</t>
    </r>
    <r>
      <rPr>
        <rFont val="Calibri"/>
        <sz val="8.0"/>
        <u/>
      </rPr>
      <t>Terrorism</t>
    </r>
    <r>
      <rPr>
        <rFont val="Calibri"/>
        <sz val="8.0"/>
      </rPr>
      <t xml:space="preserve">
Critical Infrastructure Assessment
Network Intrusion Prevention System
</t>
    </r>
    <r>
      <rPr>
        <rFont val="Calibri"/>
        <sz val="8.0"/>
        <u/>
      </rPr>
      <t>Flood</t>
    </r>
    <r>
      <rPr>
        <rFont val="Calibri"/>
        <sz val="8.0"/>
      </rPr>
      <t xml:space="preserve">
Update Flood Ordiance
Geotechnical Investigation
</t>
    </r>
    <r>
      <rPr>
        <rFont val="Calibri"/>
        <sz val="8.0"/>
        <u/>
      </rPr>
      <t>Windstorm</t>
    </r>
    <r>
      <rPr>
        <rFont val="Calibri"/>
        <sz val="8.0"/>
      </rPr>
      <t xml:space="preserve">
Street Tree Master Plan Phase</t>
    </r>
  </si>
  <si>
    <r>
      <rPr>
        <rFont val="Calibri"/>
        <sz val="8.0"/>
        <u/>
      </rPr>
      <t>General Plan (2010) -</t>
    </r>
    <r>
      <rPr>
        <rFont val="Calibri"/>
        <sz val="8.0"/>
      </rPr>
      <t xml:space="preserve">
http://www.beverlyhills.org/business/developmentconstruction/generalplan/generalplandocument/ 
</t>
    </r>
    <r>
      <rPr>
        <rFont val="Calibri"/>
        <sz val="8.0"/>
        <u/>
      </rPr>
      <t>Sustainable City Plan (2009) -</t>
    </r>
    <r>
      <rPr>
        <rFont val="Calibri"/>
        <sz val="8.0"/>
      </rPr>
      <t xml:space="preserve">
http://www.beverlyhills.org/cbhfiles/storage/files/24347783778629768/SustainableCityPlan.pdf 
</t>
    </r>
    <r>
      <rPr>
        <rFont val="Calibri"/>
        <sz val="8.0"/>
        <u/>
      </rPr>
      <t>LHMP(2017) -</t>
    </r>
    <r>
      <rPr>
        <rFont val="Calibri"/>
        <sz val="8.0"/>
      </rPr>
      <t xml:space="preserve">
http://www.beverlyhills.org/cbhfiles/storage/files/14034044101897999639/BeverlyHillsFinalHMAP.pdf
</t>
    </r>
    <r>
      <rPr>
        <rFont val="Calibri"/>
        <sz val="8.0"/>
        <u/>
      </rPr>
      <t xml:space="preserve">Emergency Operations Plan (2013) - 
</t>
    </r>
    <r>
      <rPr>
        <rFont val="Calibri"/>
        <sz val="8.0"/>
      </rPr>
      <t>http://beverlyhills.org/living/emergencymanagement/emergencyoperationsplan/</t>
    </r>
  </si>
  <si>
    <r>
      <rPr>
        <rFont val="Calibri"/>
        <sz val="8.0"/>
        <u/>
      </rPr>
      <t xml:space="preserve">GHG Emissions
</t>
    </r>
    <r>
      <rPr>
        <rFont val="Calibri"/>
        <sz val="8.0"/>
      </rPr>
      <t xml:space="preserve">Annually monitor and report the City’s progress toward
achieving the reduction target. 
Regularly review and update the City’s Green House Gas
(GHG) inventory, energy profile and Energy Action Plan. </t>
    </r>
  </si>
  <si>
    <r>
      <rPr>
        <rFont val="Calibri"/>
        <sz val="8.0"/>
        <u/>
      </rPr>
      <t xml:space="preserve">General Plan (2012) -
</t>
    </r>
    <r>
      <rPr>
        <rFont val="Calibri"/>
        <sz val="8.0"/>
      </rPr>
      <t xml:space="preserve">http://www.cityofbradbury.org/city-services/planning-department/general-plan-2012-2030 
</t>
    </r>
    <r>
      <rPr>
        <rFont val="Calibri"/>
        <sz val="8.0"/>
        <u/>
      </rPr>
      <t xml:space="preserve">Climate Action Plan (2014) -
</t>
    </r>
    <r>
      <rPr>
        <rFont val="Calibri"/>
        <sz val="8.0"/>
      </rPr>
      <t xml:space="preserve">http://www.cityofbradbury.org/images/ClimateActionPlan-DRAFT-02-05-2014__2_.pdf
</t>
    </r>
    <r>
      <rPr>
        <rFont val="Calibri"/>
        <sz val="8.0"/>
        <u/>
      </rPr>
      <t xml:space="preserve">Emergency Operations Plan (2010) - 
</t>
    </r>
    <r>
      <rPr>
        <rFont val="Calibri"/>
        <sz val="8.0"/>
      </rPr>
      <t>http://www.cityofbradbury.org/public-safety/emergency-preparedness</t>
    </r>
  </si>
  <si>
    <r>
      <rPr>
        <rFont val="Calibri"/>
        <sz val="8.0"/>
        <u/>
      </rPr>
      <t xml:space="preserve">General Plan (2015) - </t>
    </r>
    <r>
      <rPr>
        <rFont val="Calibri"/>
        <sz val="8.0"/>
      </rPr>
      <t xml:space="preserve">
http://www.cityofcalabasas.com/pdf/documents/gpac/CalabasasFinalGeneralPlan.pdf</t>
    </r>
  </si>
  <si>
    <r>
      <rPr>
        <rFont val="Calibri"/>
        <sz val="8.0"/>
        <u/>
      </rPr>
      <t>General Plan (2004) -</t>
    </r>
    <r>
      <rPr>
        <rFont val="Calibri"/>
        <sz val="8.0"/>
      </rPr>
      <t xml:space="preserve">
http://ci.carson.ca.us/content/files/pdfs/planning/CityofCarsonGeneralPlan.pdf
</t>
    </r>
    <r>
      <rPr>
        <rFont val="Calibri"/>
        <sz val="8.0"/>
        <u/>
      </rPr>
      <t>Climate Action Plan (2017) -</t>
    </r>
    <r>
      <rPr>
        <rFont val="Calibri"/>
        <sz val="8.0"/>
      </rPr>
      <t xml:space="preserve">
http://ci.carson.ca.us/content/files/pdfs/planning/CAP.pdf
</t>
    </r>
    <r>
      <rPr>
        <rFont val="Calibri"/>
        <sz val="8.0"/>
        <u/>
      </rPr>
      <t>LHMP (2013)-</t>
    </r>
    <r>
      <rPr>
        <rFont val="Calibri"/>
        <sz val="8.0"/>
      </rPr>
      <t xml:space="preserve">
http://ci.carson.ca.us/content/files/pdfs/publicsafety/NaturalHazardsMPlan/CarsonHazMit091013.pdf</t>
    </r>
  </si>
  <si>
    <t xml:space="preserve">Urban Fire,
Flood, and 
Drought
</t>
  </si>
  <si>
    <r>
      <rPr>
        <rFont val="Calibri"/>
        <sz val="8.0"/>
        <u/>
      </rPr>
      <t>Drought</t>
    </r>
    <r>
      <rPr>
        <rFont val="Calibri"/>
        <sz val="8.0"/>
      </rPr>
      <t xml:space="preserve">
Continue to add recycled water channels to the City’s water system to help conserve potable water.
Continue public outreach on water conservation.
</t>
    </r>
    <r>
      <rPr>
        <rFont val="Calibri"/>
        <sz val="8.0"/>
        <u/>
      </rPr>
      <t xml:space="preserve">Flood </t>
    </r>
    <r>
      <rPr>
        <rFont val="Calibri"/>
        <sz val="8.0"/>
      </rPr>
      <t xml:space="preserve">
In accordance with the Safety Element of the City’s General Plan (SAF-1.4 &amp; SAF-1.2), conduct evaluations of flood controls within the City to ensure efficient operations and identify potential storm drain improvements. Then, identify key areas to initiate improvement projects accordingly.
</t>
    </r>
    <r>
      <rPr>
        <rFont val="Calibri"/>
        <sz val="8.0"/>
        <u/>
      </rPr>
      <t>Urban Fire</t>
    </r>
    <r>
      <rPr>
        <rFont val="Calibri"/>
        <sz val="8.0"/>
      </rPr>
      <t xml:space="preserve">
Provide information to new home and property buyers on
earthquake, fire and multi-hazard safety and encourage the
public sector to identify vulnerabilities and initiate
improvement projects.</t>
    </r>
  </si>
  <si>
    <r>
      <rPr>
        <rFont val="Calibri"/>
        <sz val="8.0"/>
        <u/>
      </rPr>
      <t>General Plan (2004)-</t>
    </r>
    <r>
      <rPr>
        <rFont val="Calibri"/>
        <sz val="8.0"/>
      </rPr>
      <t xml:space="preserve">
http://www.cerritos.us/GOVERNMENT/_pdfs/general_plan_000_complete.pdf 
</t>
    </r>
    <r>
      <rPr>
        <rFont val="Calibri"/>
        <sz val="8.0"/>
        <u/>
      </rPr>
      <t xml:space="preserve">LHMP (2016) - </t>
    </r>
    <r>
      <rPr>
        <rFont val="Calibri"/>
        <sz val="8.0"/>
      </rPr>
      <t xml:space="preserve">
http://www.cerritos.us/_pdfs/hazard_mitigation_plan_draft.pdf</t>
    </r>
  </si>
  <si>
    <t xml:space="preserve">Flood and Wildfire </t>
  </si>
  <si>
    <r>
      <rPr>
        <rFont val="Calibri"/>
        <sz val="8.0"/>
        <u/>
      </rPr>
      <t xml:space="preserve">Flood </t>
    </r>
    <r>
      <rPr>
        <rFont val="Calibri"/>
        <sz val="8.0"/>
      </rPr>
      <t xml:space="preserve">
Ongoing review and maintenance of local drainage facilities to ensure adequate carrying capacity during times of storms
Encourage local homeowners to purchase flood insurance as needed 
Inform FEMA as modifications/ upgrades are made to our municipal storm drain system and to remap portion of Flood Zone D areas
Continue to implement the requirements of the National Pollutant Discharge Elimination System municipal permit for new development, including retention of the first ¾” rainfall as required (1 acre and above)
</t>
    </r>
    <r>
      <rPr>
        <rFont val="Calibri"/>
        <sz val="8.0"/>
        <u/>
      </rPr>
      <t>Wildfire</t>
    </r>
    <r>
      <rPr>
        <rFont val="Calibri"/>
        <sz val="8.0"/>
      </rPr>
      <t xml:space="preserve">
Install water infrastructure for use during wildfires including water tank and access road above Claraboya area.
Every May the Fire Department notifies brush clearance directives to private property owners.</t>
    </r>
  </si>
  <si>
    <r>
      <rPr>
        <rFont val="Calibri"/>
        <sz val="8.0"/>
        <u/>
      </rPr>
      <t>General Plan (2012) -</t>
    </r>
    <r>
      <rPr>
        <rFont val="Calibri"/>
        <sz val="8.0"/>
      </rPr>
      <t xml:space="preserve">
https://www3.ci.claremont.ca.us/WebLink/Browse.aspx?id=228058&amp;dbid=1&amp;repo=CLAREMONT&amp;cr=1
</t>
    </r>
    <r>
      <rPr>
        <rFont val="Calibri"/>
        <sz val="8.0"/>
        <u/>
      </rPr>
      <t xml:space="preserve">Sustainable City Plan (2013) - </t>
    </r>
    <r>
      <rPr>
        <rFont val="Calibri"/>
        <sz val="8.0"/>
      </rPr>
      <t xml:space="preserve">
https://www.ci.claremont.ca.us/home/showdocument?id=724
</t>
    </r>
    <r>
      <rPr>
        <rFont val="Calibri"/>
        <sz val="8.0"/>
        <u/>
      </rPr>
      <t xml:space="preserve">LHMP (2015) - </t>
    </r>
    <r>
      <rPr>
        <rFont val="Calibri"/>
        <sz val="8.0"/>
      </rPr>
      <t xml:space="preserve">
https://www.ci.claremont.ca.us/home/showdocument?id=8037 </t>
    </r>
  </si>
  <si>
    <r>
      <rPr>
        <rFont val="Calibri"/>
        <sz val="8.0"/>
        <u/>
      </rPr>
      <t>General Plan (2014) -</t>
    </r>
    <r>
      <rPr>
        <rFont val="Calibri"/>
        <sz val="8.0"/>
      </rPr>
      <t xml:space="preserve"> http://www.comptoncity.org/civicax/filebank/blobdload.aspx?blobid=26675 </t>
    </r>
  </si>
  <si>
    <r>
      <rPr>
        <rFont val="Calibri"/>
        <sz val="8.0"/>
        <u/>
      </rPr>
      <t xml:space="preserve">Drought
</t>
    </r>
    <r>
      <rPr>
        <rFont val="Calibri"/>
        <sz val="8.0"/>
      </rPr>
      <t xml:space="preserve">Create Urban Forest Management Plan for Los Angeles County with a well-defined scope that includes s comprehensive tree inventory, assessment of tree health, identification of shade-poor neighborhoods, cost-benefit analysis of tree vs shadestructure interventions, urban forest financing plan, and a plan for sustainable management.
</t>
    </r>
    <r>
      <rPr>
        <rFont val="Calibri"/>
        <sz val="8.0"/>
        <u/>
      </rPr>
      <t xml:space="preserve">Wildfire
</t>
    </r>
    <r>
      <rPr>
        <rFont val="Calibri"/>
        <sz val="8.0"/>
      </rPr>
      <t xml:space="preserve">Create an online and offline public outreach campaign for Red Flag Warnings. Include
information about: what is a Red Flag Warning; what land may be closed; and what
individuals should do to be prepared as well as what activities should be avoided. Tailor
outreach material to various target groups, including people experiencing homelessness,
the elderly, the young, and non-English speaking residents. 
Continue to implement the County’s Vegetation Management Program. The Los Angeles County Fire Department Vegetation Management Unit works closely with the Fire Plan Unit and the Air and Wildland Division’s Prescribed Fire Office to implement projects. The Vegetation Management Unit provides the State and County with required paperwork for prescribed burning, mechanical, biological and chemical treatment methods used in project areas.
Fireproof coat critical facilities in Very High FHSZs which will allow structures to extend their strength in the event of a fire.
Determine which critical facilities need and do not have auxiliary power in order to remain functional during de-energization or “Public Safety Power Shut-Offs” and/or general loss of power and install auxiliary power systems. Auxiliary power systems may include back-up generators, local Solar Photovoltaic plus storage, and microgrids.
Expand the County’s Brush Clearance Program to include a grant fundable mitigation
component for qualified low-income and/or elderly homeowners that have properties
that are found to be non-compliant. Instead of warning property owners and imposing
infractions for inadequate fire hazard reduction, Los Angeles County will work with the
homeowner to develop and implement a fire reduction plan.
Codifying development standards to guide development in the WUI areas that face a
severe threat of wildfires. 
Continue to work with communities to develop Community Wildfire Protection Plans
(CWPP). CWPPs enable communities to plan how they will reduce the risk of wildfire
by identifying strategic sites and methods for fuel reduction projects across the
landscape and jurisdictional boundaries.
</t>
    </r>
    <r>
      <rPr>
        <rFont val="Calibri"/>
        <sz val="8.0"/>
        <u/>
      </rPr>
      <t xml:space="preserve">Climate Change
</t>
    </r>
    <r>
      <rPr>
        <rFont val="Calibri"/>
        <sz val="8.0"/>
      </rPr>
      <t xml:space="preserve">Modernize existing flood control retention facilities to improve flood protection, water quality and ecological health. Potential projects include: Arroyo Seco and Compton Creek.
</t>
    </r>
    <r>
      <rPr>
        <rFont val="Calibri"/>
        <sz val="8.0"/>
        <u/>
      </rPr>
      <t xml:space="preserve">Sea Level Rise
</t>
    </r>
    <r>
      <rPr>
        <rFont val="Calibri"/>
        <sz val="8.0"/>
      </rPr>
      <t>Implement the Green Street Master Plan with the goal of identifying 110 feasible sites. A green street is a stormwater management approach that incorporates vegetation, soil, and engineered systems (e.g., permeable pavements) to slow, filter, and cleanse stormwater runoff from impervious surfaces. In addition to the traditional green street approach, incorporate “complete streets” design strategies to provide more room for emergency response vehicles and create defensible space in plaza areas and around buildings.</t>
    </r>
  </si>
  <si>
    <r>
      <rPr>
        <rFont val="Calibri"/>
        <sz val="8.0"/>
        <u/>
      </rPr>
      <t>Flood</t>
    </r>
    <r>
      <rPr>
        <rFont val="Calibri"/>
        <sz val="8.0"/>
      </rPr>
      <t xml:space="preserve">
Discourage development in the County’s Flood Hazard Zones
Discourage development from locating downslope from aqueducts
Consider climate change adaptation strategies in flood and inundation hazard planning.
Ensure that developments located within the County’s Flood Hazard Zones are sited
and designed to avoid isolation from essential services and facilities in the event of flooding.
Ensure that the mitigation of flood related property damage and loss limits impacts to biological and other resources.
Work cooperatively with public agencies with responsibility for flood protection, and with stakeholders in planning for flood and inundation hazards.
Locate essential public facilities, such as hospitals and fire stations, outside of Flood Hazard Zones, where feasible.
</t>
    </r>
    <r>
      <rPr>
        <rFont val="Calibri"/>
        <sz val="8.0"/>
        <u/>
      </rPr>
      <t>Wildland Fire</t>
    </r>
    <r>
      <rPr>
        <rFont val="Calibri"/>
        <sz val="8.0"/>
      </rPr>
      <t xml:space="preserve">
Discourage high density and intensity development in VHFHSZs.
Consider climate change implications in fire hazard reduction planning for FHSZs. 
Ensure that the mitigation of fire related property damage and loss in FHSZs limits impacts to biological and other resources. 
Reduce the risk of wildland fire hazards through the use of regulations and performance standards, such as fire resistant building materials, vegetation management, fuel modification and other fire hazard reduction programs. 
Encourage the use of low-volume and well-maintained vegetation that is compatible with the area’s natural vegetative habitats. 
Ensure adequate infrastructure, including ingress, egress, and peak load water supply availability for all projects located in FHSZs. 
Site and design developments located within FHSZs, such as in areas located near ridgelines and on hilltops, in a sensitive manner to reduce the wildfire risk. 
Support the retrofitting of existing structures in FHSZs to help reduce the risk of structural and human loss due to wildfire. 
Adopt by reference the County of Los Angeles Fire Department Strategic Fire Plan, as amended. 
Map oak woodlands in Los Angeles County as part of implementation of theOak Woodlands Conservation Management Plan. 
Support efforts to address unique pest, disease, exotic species and other forest health issues in open space areas to reduce fire hazards and support ecological integrity. 
Support efforts to incorporate systematic fire protection improvements for open space, including facilitation of safe fire suppression tactics, standards for adequate access for firefighting, fire mitigation planning with landowners and other stakeholders, and water sources for fire suppression.
</t>
    </r>
    <r>
      <rPr>
        <rFont val="Calibri"/>
        <sz val="8.0"/>
        <u/>
      </rPr>
      <t>Climate Change</t>
    </r>
    <r>
      <rPr>
        <rFont val="Calibri"/>
        <sz val="8.0"/>
      </rPr>
      <t xml:space="preserve">
Facilitate the implementation and maintenance of the Community Climate Action
Plan to ensure that the County reaches its climate change and greenhouse gas emission
reduction goals.
Reduce energy consumption in County operations by 20 percent by 2015.
Reduce water consumption in County operations.
Participate in local, regional and state programs to reduce greenhouse gas emissions.
Encourage energy conservation in new development and municipal operations.
Support rooftop solar facilities on new and existing buildings.
Support and expand urban forest programs within the unincorporated areas
Develop, implement, and maintain countywide climate change adaptation strategies to ensure that the community and public services are resilient to climate change impacts.
</t>
    </r>
  </si>
  <si>
    <r>
      <rPr>
        <rFont val="Calibri"/>
        <sz val="8.0"/>
        <u/>
      </rPr>
      <t xml:space="preserve">General Plan (2015) - </t>
    </r>
    <r>
      <rPr>
        <rFont val="Calibri"/>
        <sz val="8.0"/>
      </rPr>
      <t xml:space="preserve">
http://planning.lacounty.gov/assets/upl/project/gp_final-general-plan.pdf
</t>
    </r>
    <r>
      <rPr>
        <rFont val="Calibri"/>
        <sz val="8.0"/>
        <u/>
      </rPr>
      <t>LHMP (2014) -</t>
    </r>
    <r>
      <rPr>
        <rFont val="Calibri"/>
        <sz val="8.0"/>
      </rPr>
      <t xml:space="preserve"> 
https://ceo.lacounty.gov/wp-content/uploads/OEM/hazmitgplan.pdf
</t>
    </r>
    <r>
      <rPr>
        <rFont val="Calibri"/>
        <sz val="8.0"/>
        <u/>
      </rPr>
      <t xml:space="preserve">Climate Action Plan (2014) - 
</t>
    </r>
    <r>
      <rPr>
        <rFont val="Calibri"/>
        <sz val="8.0"/>
      </rPr>
      <t xml:space="preserve">http://file.lacounty.gov/SDSInter/bos/supdocs/92407.pdf
</t>
    </r>
    <r>
      <rPr>
        <rFont val="Calibri"/>
        <sz val="8.0"/>
        <u/>
      </rPr>
      <t xml:space="preserve">Sustainability Plan (2019): </t>
    </r>
    <r>
      <rPr>
        <rFont val="Calibri"/>
        <sz val="8.0"/>
      </rPr>
      <t xml:space="preserve">
https://ourcountyla.org/wp-content/uploads/2019/04/ourcounty_discussion_draft_.pdf
</t>
    </r>
    <r>
      <rPr>
        <rFont val="Calibri"/>
        <sz val="8.0"/>
        <u/>
      </rPr>
      <t xml:space="preserve">Emergency Operations Plan (1998) - </t>
    </r>
    <r>
      <rPr>
        <rFont val="Calibri"/>
        <sz val="8.0"/>
      </rPr>
      <t xml:space="preserve">
https://www.caloes.ca.gov/AccessFunctionalNeedsSite/Documents/LA%20County%20OA%20Emergency%20Response%20Plan.pdf</t>
    </r>
  </si>
  <si>
    <r>
      <rPr>
        <rFont val="Calibri"/>
        <sz val="8.0"/>
        <u/>
      </rPr>
      <t xml:space="preserve">General Plan (2000)- </t>
    </r>
    <r>
      <rPr>
        <rFont val="Calibri"/>
        <sz val="8.0"/>
      </rPr>
      <t xml:space="preserve">
https://covinaca.gov/pc/page/general-plan 
</t>
    </r>
    <r>
      <rPr>
        <rFont val="Calibri"/>
        <sz val="8.0"/>
        <u/>
      </rPr>
      <t xml:space="preserve">Energy Action Plan (2012) -   </t>
    </r>
    <r>
      <rPr>
        <rFont val="Calibri"/>
        <sz val="8.0"/>
      </rPr>
      <t xml:space="preserve">      
https://covinaca.gov/sites/default/files/fileattachments/public_works/page/584/covina-eap-december-2012_final.pdf</t>
    </r>
  </si>
  <si>
    <t>"EAP serves as the equivalent of an electricity efficiency chapter of a climate action plan. It is designed to integrate into a comprehensive climate action plan when Covina’s resources support the preparation of a climate action plan to address the reduction of greenhouse gas (GHG) emissions from electricity, natural gas, waste, transportation, and other sectors."</t>
  </si>
  <si>
    <t xml:space="preserve">Flood, Severe Weather and Urban Fire Hazards </t>
  </si>
  <si>
    <r>
      <rPr>
        <rFont val="Calibri"/>
        <sz val="8.0"/>
        <u/>
      </rPr>
      <t xml:space="preserve">Flood </t>
    </r>
    <r>
      <rPr>
        <rFont val="Calibri"/>
        <sz val="8.0"/>
      </rPr>
      <t xml:space="preserve">
Minimize the detrimental effects of the flood control channel and the existing Southern California and Union Pacific Railroad right-of-ways within City boundaries.
Continue to participate in management programs of the County of Los Angeles for water conservation, liquid and solid waste management, and flood control. (Conservation Element Policy
</t>
    </r>
    <r>
      <rPr>
        <rFont val="Calibri"/>
        <sz val="8.0"/>
        <u/>
      </rPr>
      <t>Severe Weather Hazards</t>
    </r>
    <r>
      <rPr>
        <rFont val="Calibri"/>
        <sz val="8.0"/>
      </rPr>
      <t xml:space="preserve">
Continue to require the undergrounding of utilities in all new developments.
Require that new developments, whether residential, commercial, or industrial, include greening options that reduce the heat-island effect, including cool pavements, and green or cool roofs.
Develop a greening program to increase the number of trees and vegetation along streets and public areas.
</t>
    </r>
    <r>
      <rPr>
        <rFont val="Calibri"/>
        <sz val="8.0"/>
        <u/>
      </rPr>
      <t>Urban Fire Hazards</t>
    </r>
    <r>
      <rPr>
        <rFont val="Calibri"/>
        <sz val="8.0"/>
      </rPr>
      <t xml:space="preserve">
Continue to require smoke detectors in private homes upon their transfer of ownership. (Safety Element Policy 2.8)
Require that every building in the City be accessible to Fire Department apparatus by way of access roads capable of supporting the imposed loads of the vehicles, and of not less than 20 feet of unobstructed width, clean to the sky, and with adequate turning radius. Fire lanes are needed when an exterior wall of a building is located more than 150 feet from a public vehicle access, in conformance with the roadway standards established by the County of Los Angeles Fire Department to ensure access for firefighting equipment to all areas of the City.
Continue to request that the Fire Department and local law enforcement officials comment on proposed large developments during the environmental review process. (Safety Element Policy 1.6)
Continue implementation of fire prevention programs to promote fire safety in the City. This includes fire prevention and protection information and tips in local media sources; regular inspections by Fire Department personnel to existing structures, for compliance with fire safety standards and regulations.
Work with the Los Angeles County Fire Department to correct identified deficiencies in the fire protection and emergency services in the City.
Regularly monitor the water quality, distribution and supply facilities to determine if capacity is adequate to meet emergency fire flow needs. (Safety Element Policy 2.7).
Will increase awareness among
the population of the hazards of fire and
ways to prevent fires. (Safety Element
Policy 1.4). 
</t>
    </r>
  </si>
  <si>
    <r>
      <rPr>
        <rFont val="Calibri"/>
        <sz val="8.0"/>
        <u/>
      </rPr>
      <t xml:space="preserve">General Plan (2017) - </t>
    </r>
    <r>
      <rPr>
        <rFont val="Calibri"/>
        <sz val="8.0"/>
      </rPr>
      <t xml:space="preserve">
http://www.cityofcudahy.com/uploads/5/3/9/9/53994499/1-final_compiled_draft_compressed.pdf 
LHMP (2015) - 
http://www.cityofcudahy.com/uploads/5/3/9/9/53994499/cudahy_lhmp.pdf </t>
    </r>
  </si>
  <si>
    <t xml:space="preserve">Stakeholders for LHMP - Earth Consultants International </t>
  </si>
  <si>
    <r>
      <rPr>
        <rFont val="Calibri"/>
        <sz val="8.0"/>
        <u/>
      </rPr>
      <t xml:space="preserve">Drought </t>
    </r>
    <r>
      <rPr>
        <rFont val="Calibri"/>
        <sz val="8.0"/>
      </rPr>
      <t xml:space="preserve">
Work in coordination with the West Basin Municipal Water District to implement increased water conservation strategies that maximize the use of existing water resources.
Identify and pursue alternative water sources to supplement imported West Basin Municipal Water District deliveries from the Metropolitan Water District in the event of regional drought conditions, including expanding groundwater recharge and making recycled water available in Culver City.
Explore constructing additional water storage facilities and additional emergency connections to supplement water supplies during drought conditions or short-term shortages
Develop and implement long-term strategies to reduce community water use, including mandatory use of droughttolerant plants in new or replacement landscapes, and requirements to install water fixtures in new buildings that exceed minimum code requirements
Coordinate with the West Basin Municipal Water District to inform the public of water conservation restrictions and drought conditions.
Hold water saving workshops, drought-tolerant courses, and smart gardening classes, and educate community residents and businesses about available rebates for water-efficient and waterconserving equipment. CCUSD will support these City-lead workshops by notifying parents/students of the events and encouraging their attendance.
Consider implementing additional mandatory restrictions on water use during drought conditions
Incorporate drought-tolerant landscaping and materials at City park and recreation facilities and CCUSD properties where feasible
Continue to seek funding and provide rebate opportunities for residents and businesses to incorporate drought-tolerant landscaping.
Add compost and mulch to landscaped areas as feasible to reduce water evaporation.
Coordinate with water purveyors to ensure accurate land use and growth information is incorporated into projected water supply analyses as part of Urban Water Management Plan updates.
Partner with local organizations to offer low-cost or free water audits to residents and businesses.
</t>
    </r>
    <r>
      <rPr>
        <rFont val="Calibri"/>
        <sz val="8.0"/>
        <u/>
      </rPr>
      <t>Flood</t>
    </r>
    <r>
      <rPr>
        <rFont val="Calibri"/>
        <sz val="8.0"/>
      </rPr>
      <t xml:space="preserve">
Continue to evaluate the effectiveness of City-owned drain systems and carry out improvements as needed. Monitor City-owned drainage infrastructure during rain events, and take emergency action as necessary to avoid or minimize flooding.
Encourage property owners to improve drainage on their properties through low-impact development features, particularly property owners in and adjacent to flood hazard areas
Update the Stormwater Master Plan to address drainage and flood control.
Maintain an adequate supply of sandbags and other low-cost flood control measures to protect City facilities and to meet public demand
Retrofit public spaces, including sidewalks and parking lots, to include permeable paving and other low-impact development features.
Continue to participate in the National Flood Insurance Program.
Identify and upgrade deficient drainage systems on school property. Use low-impact development features to supplement drainage features as appropriate.
</t>
    </r>
    <r>
      <rPr>
        <rFont val="Calibri"/>
        <sz val="8.0"/>
        <u/>
      </rPr>
      <t>Severe Weather Hazards</t>
    </r>
    <r>
      <rPr>
        <rFont val="Calibri"/>
        <sz val="8.0"/>
      </rPr>
      <t xml:space="preserve">
Identify and upgrade deficient drainage systems on school property. Use low-impact development features to supplement drainage features as appropriate.
Continue to work with Southern California Edison and the Los Angeles Department of Water and Power to relocate aboveground power lines and associated infrastructure underground in order to reduce damage from fallen power lines during severe wind events.
Continue to coordinate with Southern California Edison and the Los Angeles Department of Water and Power to implement an ongoing tree trimming program for trees located in close proximity to overhead power lines.
Monitor trees, limbs, and other vegetation near power lines, and promptly inform Southern California Edison and the Los Angeles Department of Water and Power of the need for any tree trimming.
Continue to coordinate with the National Weather Service Decision Support program to be advised of upcoming weather conditions in a manner that enables smart decisions and disaster preparedness.
Continue to regularly monitor El Niño Southern Oscillation (ENSO) conditions, and incorporate forecasted conditions into short-term emergency planning.
Monitor slope stability in landslide-prone areas, and issue evacuation notices if slopes appear unstable.
As part of regular emergency preparedness education, continue to notify community members of current or future El Niño conditions, the anticipated impacts, and appropriate ways to prepare
</t>
    </r>
    <r>
      <rPr>
        <rFont val="Calibri"/>
        <sz val="8.0"/>
        <u/>
      </rPr>
      <t>Wildfire</t>
    </r>
    <r>
      <rPr>
        <rFont val="Calibri"/>
        <sz val="8.0"/>
      </rPr>
      <t xml:space="preserve">
Adopt and enforce the most up-to-date California Building Code and California Fire Code, with local amendments as appropriate
Continue to maintain cooperative fire protection and fire prevention mutual aid agreements with relevant agencies
Continue to support the Culver City Fire Department, California State Fire Marshal, and other relevant agencies to promote the implementation and awareness of fire prevention programs
Identify inadequate access
roadways. Develop a program to
address inadequacies by altering the
roadway design if possible.
</t>
    </r>
  </si>
  <si>
    <r>
      <rPr>
        <rFont val="Calibri"/>
        <sz val="8.0"/>
        <u/>
      </rPr>
      <t xml:space="preserve">General Plan (in procress of updating) - </t>
    </r>
    <r>
      <rPr>
        <rFont val="Calibri"/>
        <sz val="8.0"/>
      </rPr>
      <t xml:space="preserve">
https://www.culvercity.org/work/building-culver-city/culver-city-general-plan 
</t>
    </r>
    <r>
      <rPr>
        <rFont val="Calibri"/>
        <sz val="8.0"/>
        <u/>
      </rPr>
      <t xml:space="preserve">
Energy Action Plan (2016) - </t>
    </r>
    <r>
      <rPr>
        <rFont val="Calibri"/>
        <sz val="8.0"/>
      </rPr>
      <t xml:space="preserve">
https://www.culvercity.org/Home/ShowDocument?id=14182 
</t>
    </r>
    <r>
      <rPr>
        <rFont val="Calibri"/>
        <sz val="8.0"/>
        <u/>
      </rPr>
      <t xml:space="preserve">LHMP (2016) </t>
    </r>
    <r>
      <rPr>
        <rFont val="Calibri"/>
        <sz val="8.0"/>
      </rPr>
      <t xml:space="preserve">- http://www.culvercity.org/home/showdocument?id=3186
</t>
    </r>
  </si>
  <si>
    <r>
      <rPr>
        <rFont val="Calibri"/>
        <sz val="8.0"/>
        <u/>
      </rPr>
      <t xml:space="preserve">Preparing to update General Plan - </t>
    </r>
    <r>
      <rPr>
        <rFont val="Calibri"/>
        <sz val="8.0"/>
      </rPr>
      <t xml:space="preserve">
http://www.diamondbargp.com/
</t>
    </r>
    <r>
      <rPr>
        <rFont val="Calibri"/>
        <sz val="8.0"/>
        <u/>
      </rPr>
      <t xml:space="preserve">Preparing Climate Action Plan - </t>
    </r>
    <r>
      <rPr>
        <rFont val="Calibri"/>
        <sz val="8.0"/>
      </rPr>
      <t xml:space="preserve">
http://nebula.wsimg.com/d7441206666bb4d8dd1c3e25620ae5c2?AccessKeyId=E8E12D0049B4273B7857&amp;disposition=0&amp;alloworigin=1</t>
    </r>
  </si>
  <si>
    <r>
      <rPr>
        <rFont val="Calibri"/>
        <sz val="8.0"/>
        <u/>
      </rPr>
      <t>General Plan (2016) -</t>
    </r>
    <r>
      <rPr>
        <rFont val="Calibri"/>
        <sz val="8.0"/>
      </rPr>
      <t xml:space="preserve"> http://downeyca.org/civicax/filebank/blobdload.aspx?BlobID=9238 </t>
    </r>
  </si>
  <si>
    <r>
      <rPr>
        <rFont val="Calibri"/>
        <sz val="8.0"/>
        <u/>
      </rPr>
      <t xml:space="preserve">General Plan (2007)- </t>
    </r>
    <r>
      <rPr>
        <rFont val="Calibri"/>
        <sz val="8.0"/>
      </rPr>
      <t xml:space="preserve">
http://www.accessduarte.com/dept/cd/planning/general_plan.htm </t>
    </r>
  </si>
  <si>
    <r>
      <rPr>
        <rFont val="Calibri"/>
        <sz val="8.0"/>
        <u/>
      </rPr>
      <t>Environmental Impact Report</t>
    </r>
    <r>
      <rPr>
        <rFont val="Calibri"/>
        <sz val="8.0"/>
      </rPr>
      <t xml:space="preserve">
https://www.duartetowncenter.com/files/managed/Document/116/Section%204%20-%20Impact%20Analysis.pdf </t>
    </r>
  </si>
  <si>
    <r>
      <rPr>
        <rFont val="Calibri"/>
        <sz val="8.0"/>
        <u/>
      </rPr>
      <t xml:space="preserve">General Plan (2011)- </t>
    </r>
    <r>
      <rPr>
        <rFont val="Calibri"/>
        <sz val="8.0"/>
      </rPr>
      <t xml:space="preserve">
https://www.ci.el-monte.ca.us/DocumentCenter/View/1479/2011-General-Plan-with-updated-Housing-Element?bidId= </t>
    </r>
  </si>
  <si>
    <r>
      <rPr>
        <rFont val="Calibri"/>
        <sz val="8.0"/>
        <u/>
      </rPr>
      <t xml:space="preserve">General Plan (1992) - </t>
    </r>
    <r>
      <rPr>
        <rFont val="Calibri"/>
        <sz val="8.0"/>
      </rPr>
      <t xml:space="preserve">
https://www.elsegundo.org/depts/planningsafety/planning/general_plan/gptoc.asp 
</t>
    </r>
    <r>
      <rPr>
        <rFont val="Calibri"/>
        <sz val="8.0"/>
        <u/>
      </rPr>
      <t xml:space="preserve">Climate Action Plan (2017) - </t>
    </r>
    <r>
      <rPr>
        <rFont val="Calibri"/>
        <sz val="8.0"/>
      </rPr>
      <t xml:space="preserve">https://www.elsegundo.org/civicax/filebank/blobdload.aspx?BlobID=19127 
</t>
    </r>
    <r>
      <rPr>
        <rFont val="Calibri"/>
        <sz val="8.0"/>
        <u/>
      </rPr>
      <t xml:space="preserve">LHMP (2018) </t>
    </r>
    <r>
      <rPr>
        <rFont val="Calibri"/>
        <sz val="8.0"/>
      </rPr>
      <t xml:space="preserve">
https://www.elsegundo.org/civicax/filebank/blobdload.aspx?BlobID=5075 </t>
    </r>
  </si>
  <si>
    <r>
      <rPr>
        <rFont val="Calibri"/>
        <sz val="8.0"/>
        <u/>
      </rPr>
      <t xml:space="preserve">General Plan (2006)- </t>
    </r>
    <r>
      <rPr>
        <rFont val="Calibri"/>
        <sz val="8.0"/>
      </rPr>
      <t xml:space="preserve">
http://www.cityofgardena.org/general-plan/ 
</t>
    </r>
    <r>
      <rPr>
        <rFont val="Calibri"/>
        <sz val="8.0"/>
        <u/>
      </rPr>
      <t xml:space="preserve">Climate Action Plan (2017)-
</t>
    </r>
    <r>
      <rPr>
        <rFont val="Calibri"/>
        <sz val="8.0"/>
      </rPr>
      <t>http://www.cityofgardena.org/wp-content/uploads/2016/04/Gardena_Climate-Action-Plan-Final.pdf</t>
    </r>
  </si>
  <si>
    <r>
      <rPr>
        <rFont val="Calibri"/>
        <sz val="8.0"/>
        <u/>
      </rPr>
      <t>Energy Efficiency Climate Action Plan -</t>
    </r>
    <r>
      <rPr>
        <rFont val="Calibri"/>
        <sz val="8.0"/>
      </rPr>
      <t xml:space="preserve">http://www.southbaycities.org/sites/default/files/EECAP_Gardena_Final_20151218.pdf </t>
    </r>
  </si>
  <si>
    <r>
      <rPr>
        <rFont val="Calibri"/>
        <sz val="8.0"/>
        <u/>
      </rPr>
      <t xml:space="preserve">General Plan (2013)- 
</t>
    </r>
    <r>
      <rPr>
        <rFont val="Calibri"/>
        <sz val="8.0"/>
      </rPr>
      <t>http://www.cityofglendora.org/departments-services/planning/applications-documents/general-plan-specific-plans/glendora-general-plan</t>
    </r>
  </si>
  <si>
    <r>
      <rPr>
        <rFont val="Calibri"/>
        <sz val="8.0"/>
        <u/>
      </rPr>
      <t>General Plan (2010 -</t>
    </r>
    <r>
      <rPr>
        <rFont val="Calibri"/>
        <sz val="8.0"/>
      </rPr>
      <t xml:space="preserve"> 
https://hgcity.org/PDFfiles/ComDevDept/CDDpdfs/Pub_GeneralPlan_2010.pdf</t>
    </r>
  </si>
  <si>
    <r>
      <rPr>
        <rFont val="Calibri"/>
        <sz val="8.0"/>
        <u/>
      </rPr>
      <t xml:space="preserve">Drought
</t>
    </r>
    <r>
      <rPr>
        <rFont val="Calibri"/>
        <sz val="8.0"/>
      </rPr>
      <t xml:space="preserve">Ensure the ongoing implementation of tree trimming throughout the Cities.
</t>
    </r>
    <r>
      <rPr>
        <rFont val="Calibri"/>
        <sz val="8.0"/>
        <u/>
      </rPr>
      <t xml:space="preserve">Climate Change
</t>
    </r>
    <r>
      <rPr>
        <rFont val="Calibri"/>
        <sz val="8.0"/>
      </rPr>
      <t xml:space="preserve">Continue to coordinate with agencies to implement water use restrictions and projects during periods of drought and water emergencies.
</t>
    </r>
    <r>
      <rPr>
        <rFont val="Calibri"/>
        <sz val="8.0"/>
        <u/>
      </rPr>
      <t xml:space="preserve">Flooding
</t>
    </r>
    <r>
      <rPr>
        <rFont val="Calibri"/>
        <sz val="8.0"/>
      </rPr>
      <t xml:space="preserve">Consider purchasing a utility helicopter to serve the South Bay in the event of an emergency
</t>
    </r>
    <r>
      <rPr>
        <rFont val="Calibri"/>
        <sz val="8.0"/>
        <u/>
      </rPr>
      <t xml:space="preserve">All Hazards
</t>
    </r>
    <r>
      <rPr>
        <rFont val="Calibri"/>
        <sz val="8.0"/>
      </rPr>
      <t>Develop a public outreach and awareness program about the hazards in Hawthorne and mitigation actions community members can do in their homes.
Increase public awareness of the natural, human-caused, and technological hazards to businesses as a means to reduce the potential damage from each hazard through educational and outreach.
Develop inventories of City-owned at-risk buildings and infrastructure and prioritize mitigation projects.
Place more stress on the risks associated with natural and manmade hazards at public awareness campaigns conducted by various City departments.
Improve hazard assessment information to make recommendations for avoiding new development in high hazard areas and encouraging preventative measures for existing development in areas vulnerable to natural, man-made, and technological hazards.
Seek to implement codes, standards, and policies that will protect life and property from the impacts of hazards.
Inventory and develop replacement values for all City-owned assets to help the City better understand the values of assets at risk.
Integrate appropriate items from the Hazard Mitigation Plan (LHMP) into the Safety Element of the General Plan and other regulatory documents as appropriate.
Strengthen communication and coordination with public agencies, residents, non-profit organizations, business and industry to create interest in the implementation of mitigation measures.
Continue developing and strengthening interjurisdictional coordination and cooperation in the area of emergency services.
Build a cadre of committed, trained, volunteers to augment disaster response and recovery efforts in compliance with the California Disaster Service Worker program guidance, e.g., shelter workers, animal rescue and care, Community Emergency Response Team, communications staff, medical and health, and human services, during and after a disaster.</t>
    </r>
  </si>
  <si>
    <r>
      <rPr>
        <rFont val="Calibri"/>
        <sz val="8.0"/>
        <u/>
      </rPr>
      <t xml:space="preserve">General Plan (2016) - 
</t>
    </r>
    <r>
      <rPr>
        <rFont val="Calibri"/>
        <sz val="8.0"/>
      </rPr>
      <t xml:space="preserve">http://www.cityofhawthorne.org/general-plan/ 
</t>
    </r>
    <r>
      <rPr>
        <rFont val="Calibri"/>
        <sz val="8.0"/>
        <u/>
      </rPr>
      <t xml:space="preserve">Climate Action Plan (2017) - 
</t>
    </r>
    <r>
      <rPr>
        <rFont val="Calibri"/>
        <sz val="8.0"/>
      </rPr>
      <t xml:space="preserve">https://static1.squarespace.com/static/52ec83cee4b032691e28b3ce/t/5b230139352f530edd02798b/1529020747620/pwks_green-Climate+Action+Plan.pdf </t>
    </r>
  </si>
  <si>
    <r>
      <rPr>
        <rFont val="Calibri"/>
        <sz val="8.0"/>
        <u/>
      </rPr>
      <t xml:space="preserve">Flood </t>
    </r>
    <r>
      <rPr>
        <rFont val="Calibri"/>
        <sz val="8.0"/>
      </rPr>
      <t xml:space="preserve">
Analyze each repetitive flood property within the City of Hermosa Beach and identify feasible mitigation options.
Recommend revisions to requirements for development within the flood- prone areas, where appropriate.
Identify and inventory City-owned flood-prone areas
Prepare and adopt a storm runoff ordinance.
Record locations of all structures within the floodplain, as well as, areas of repetitive losses due to flooding
Prohibit or limit below grade construction in low-lying areas by the beach.
Minimize the risk of erosion through policy development.
During processing of development permits and Capital Improvement Projects the City will continue to supply and enforce standards associated with NFIP
Require new development and redevelopment projects to consider and mitigate relevant sea level rise impacts.
Enhance community understanding of sea level rise and the potential impacts it will have on the City
</t>
    </r>
    <r>
      <rPr>
        <rFont val="Calibri"/>
        <sz val="8.0"/>
        <u/>
      </rPr>
      <t>Tsunami</t>
    </r>
    <r>
      <rPr>
        <rFont val="Calibri"/>
        <sz val="8.0"/>
      </rPr>
      <t xml:space="preserve">
Maintain existing warning siren systems in the Fire Station located at 540 Pier Avenue.
Post Tsunami Warning Signs at Beach
Tsunami Public Education Campaign
Install Tsunami signs and warning sirens into public education facilities.
Research the feasibility of implementing a warning system that would include tsunami detection, chemical releases.
</t>
    </r>
    <r>
      <rPr>
        <rFont val="Calibri"/>
        <sz val="8.0"/>
        <u/>
      </rPr>
      <t xml:space="preserve">Climate Change </t>
    </r>
    <r>
      <rPr>
        <rFont val="Calibri"/>
        <sz val="8.0"/>
      </rPr>
      <t xml:space="preserve">
Continue to develop, implement, revise, and maintain emergency plans which shall include, but not be limited to: EOP, COOP, Debris Removal Plan, Public Safety Element of the General Plan, and the Disaster Recovery and Resiliency Plan
Encourage all new development (including rehabilitation, renovation, and redevelopment) to incorporate features into the design and construction that minimize exposure to hazards and mitigate the potential adverse effects of climate change - including sea level rise, flooding, extreme heat, and severe weather. Such practices may include the use of low impact development standards, energy efficient features, or active and passive solar heating and water pumping systems.</t>
    </r>
  </si>
  <si>
    <r>
      <rPr>
        <rFont val="Calibri"/>
        <sz val="8.0"/>
        <u/>
      </rPr>
      <t xml:space="preserve">General Plan (2017)- </t>
    </r>
    <r>
      <rPr>
        <rFont val="Calibri"/>
        <sz val="8.0"/>
      </rPr>
      <t xml:space="preserve">
http://www.hermosabch.org/modules/showdocument.aspx?documentid=9872 
</t>
    </r>
    <r>
      <rPr>
        <rFont val="Calibri"/>
        <sz val="8.0"/>
        <u/>
      </rPr>
      <t xml:space="preserve">LHMP (2017) - </t>
    </r>
    <r>
      <rPr>
        <rFont val="Calibri"/>
        <sz val="8.0"/>
      </rPr>
      <t xml:space="preserve">
http://www.hermosabch.org/modules/showdocument.aspx?documentid=9252 
</t>
    </r>
    <r>
      <rPr>
        <rFont val="Calibri"/>
        <sz val="8.0"/>
        <u/>
      </rPr>
      <t xml:space="preserve">Emergency Management Plan (2016) - </t>
    </r>
    <r>
      <rPr>
        <rFont val="Calibri"/>
        <sz val="8.0"/>
      </rPr>
      <t xml:space="preserve">
http://www.hermosabch.org/modules/showdocument.aspx?documentid=7802</t>
    </r>
  </si>
  <si>
    <t>Carbon Neutral Plan - 
http://www.hermosabch.org/Modules/ShowDocument.aspx?documentID=9222</t>
  </si>
  <si>
    <r>
      <rPr>
        <rFont val="Calibri"/>
        <sz val="8.0"/>
        <u/>
      </rPr>
      <t xml:space="preserve">General Plan (1995) - 
</t>
    </r>
    <r>
      <rPr>
        <rFont val="Calibri"/>
        <sz val="8.0"/>
      </rPr>
      <t xml:space="preserve">https://hiddenhillscity.org/wp-content/uploads/General-Plan.pdf </t>
    </r>
  </si>
  <si>
    <r>
      <rPr>
        <rFont val="Calibri"/>
        <sz val="8.0"/>
        <u/>
      </rPr>
      <t xml:space="preserve">General Plan (1991) - </t>
    </r>
    <r>
      <rPr>
        <rFont val="Calibri"/>
        <sz val="8.0"/>
      </rPr>
      <t xml:space="preserve">
https://www.hpca.gov/DocumentCenter/View/407/HP-General-Plan?bidId 
</t>
    </r>
    <r>
      <rPr>
        <rFont val="Calibri"/>
        <sz val="8.0"/>
        <u/>
      </rPr>
      <t>LHMP (2004) -</t>
    </r>
    <r>
      <rPr>
        <rFont val="Calibri"/>
        <sz val="8.0"/>
      </rPr>
      <t xml:space="preserve"> 
https://www.hpca.gov/DocumentCenter/View/4366/City-of-Huntington-Park-Natural-Hazards-Mitigation-Plan
</t>
    </r>
  </si>
  <si>
    <t xml:space="preserve">
</t>
  </si>
  <si>
    <r>
      <rPr>
        <rFont val="Calibri"/>
        <sz val="8.0"/>
        <u/>
      </rPr>
      <t xml:space="preserve">General Plan - </t>
    </r>
    <r>
      <rPr>
        <rFont val="Calibri"/>
        <sz val="8.0"/>
      </rPr>
      <t xml:space="preserve">
http://www.cityofindustry.org/home/showdocument?id=1693 </t>
    </r>
  </si>
  <si>
    <r>
      <rPr>
        <rFont val="Calibri"/>
        <sz val="8.0"/>
        <u/>
      </rPr>
      <t xml:space="preserve">General Plan (2013)- 
</t>
    </r>
    <r>
      <rPr>
        <rFont val="Calibri"/>
        <sz val="8.0"/>
      </rPr>
      <t xml:space="preserve">https://www.cityofinglewood.org/209/General-Plan
</t>
    </r>
    <r>
      <rPr>
        <rFont val="Calibri"/>
        <sz val="8.0"/>
        <u/>
      </rPr>
      <t xml:space="preserve">Climate and Energy Plan (2013) - 
</t>
    </r>
    <r>
      <rPr>
        <rFont val="Calibri"/>
        <sz val="8.0"/>
      </rPr>
      <t xml:space="preserve">https://www.cityofinglewood.org/DocumentCenter/View/148/Inglewood-Energy-and-Climate-Action-Plan-ECAP-Adopted-2013-PDF?bidId= </t>
    </r>
  </si>
  <si>
    <t>Flood and Multi-Hazard</t>
  </si>
  <si>
    <r>
      <rPr>
        <rFont val="Calibri"/>
        <sz val="8.0"/>
        <u/>
      </rPr>
      <t xml:space="preserve">Flood </t>
    </r>
    <r>
      <rPr>
        <rFont val="Calibri"/>
        <sz val="8.0"/>
      </rPr>
      <t xml:space="preserve">
National Flood Insurance Program (NFIP) - This program was established as part of the National Flood Insurance Act of 1968, and broadened and modified in the Flood Disaster Protection Act of 1973. This program enables property owners to purchase insurance
Capital Improvement Plans - Infrastructure planning decisions can affect flood hazard mitigation. For example, decisions to extend roads or utilities to an area may increase exposure. Irwindale should consider structural flood protection such as levees or floodwalls
Implement County’s Subdivision Ordinance - Subdivision design standards can require elevation data collection during the platting process. Lots may be required to have buildable space above the base flood elevation.
Implement County’s Building Code- Requirements for building design standards and enforcement include the following possibilities: 1) that a residential structure be elevated; and 2) that a nonresidential structure be elevated or flood proofed.
Flood Insurance - Purchasing flood insurance does not prevent a flood from occurring, but it does mitigate a property owner‘s financial exposure to loss from flood damage. The City of Irwindale will continue to participate in the National Flood Insurance Program (NFIP), which is administered by FEMA.
Storm Drainage Systems - The City of Irwindale will continue to mitigate flooding by installing, re-routing, or increasing the capacity of storm drainage systems that may involve detention and retention ponds, drainage easements, or creeks and streams. These activities may include separation of storm and sanitary sewerage systems as well as higher engineering standards for drain and sewer capacit
Roads - Roads are needed to get people and goods from place to place. In addition to planning for traffic control during floods, there are various construction and placement factors to consider when building roads. To maintain dry access, roads should be elevated above the base flood elevation. However, if a road creates a barrier it can cause water to pond. Where ponding is problematic, drainage and flow may be addressed by making changes to culvert size and placement. In situations where flood waters tend to wash roads out, construction, reconstruction, or repair can include not only attention to drainage but also stabilization or armoring of vulnerable shoulders or embankments.
Backup Generators – The City desires to install backup generators for pumping and lift stations in sanitary sewer systems, along with other measures (e.g., alarms, meters, remote controls, and switchgear upgrades)
</t>
    </r>
    <r>
      <rPr>
        <rFont val="Calibri"/>
        <sz val="8.0"/>
        <u/>
      </rPr>
      <t xml:space="preserve">Multi-Hazard </t>
    </r>
    <r>
      <rPr>
        <rFont val="Calibri"/>
        <sz val="8.0"/>
      </rPr>
      <t xml:space="preserve">
Local Global Warming Initiative - This program ensures that efforts are undertaken to assist those households that could be adversely impacted by higher summer temperature. This program will involve the City staff identifying those households at risk. The City will initiate an outreach effort at the community/senior center that will provide information regarding the risk and resources that are available in upgrading units and assisting in the payment of utility bills.
Environmental Review - Environmental review shall be provided for major projects and those that will have a potential to adversely impact the environment. Issue areas related to public safety that may be addressed in the environmental analysis include: earth and geology, risk of upset, public services, and flood risk. In compliance with CEQA, the City shall also assign responsibilities for the verification of the implementation of mitigation measures
Fire Prevention - The City shall also encourage periodic inspections of existing structures by the Fire Department for compliance with fire safety standards and practices. All new development plans must be submitted to the Fire Department for review and comment during the plan check process. This review must be completed for the development process to continue. New development must conform to applicable standards and regulations</t>
    </r>
  </si>
  <si>
    <r>
      <rPr>
        <rFont val="Calibri"/>
        <sz val="8.0"/>
        <u/>
      </rPr>
      <t xml:space="preserve">General Plan (2008) - </t>
    </r>
    <r>
      <rPr>
        <rFont val="Calibri"/>
        <sz val="8.0"/>
      </rPr>
      <t xml:space="preserve">
http://www.ci.irwindale.ca.us/DocumentCenter/View/38
</t>
    </r>
    <r>
      <rPr>
        <rFont val="Calibri"/>
        <sz val="8.0"/>
        <u/>
      </rPr>
      <t>LHMP (2012)-</t>
    </r>
    <r>
      <rPr>
        <rFont val="Calibri"/>
        <sz val="8.0"/>
      </rPr>
      <t xml:space="preserve">
http://www.ci.irwindale.ca.us/DocumentCenter/View/50  </t>
    </r>
  </si>
  <si>
    <t>Flood, Wildfire, Drought and Extreme Heat</t>
  </si>
  <si>
    <r>
      <rPr>
        <rFont val="Calibri"/>
        <sz val="8.0"/>
        <u/>
      </rPr>
      <t xml:space="preserve">Flood </t>
    </r>
    <r>
      <rPr>
        <rFont val="Calibri"/>
        <sz val="8.0"/>
      </rPr>
      <t xml:space="preserve">
Biannual inspections of catch basins.
Educate residents who own properties with waterways on maintenance responsibilities.
Perform an inventory of storm drains in the City and determine which agency has responsibility for maintenance.
</t>
    </r>
    <r>
      <rPr>
        <rFont val="Calibri"/>
        <sz val="8.0"/>
        <u/>
      </rPr>
      <t xml:space="preserve">Wildfire </t>
    </r>
    <r>
      <rPr>
        <rFont val="Calibri"/>
        <sz val="8.0"/>
      </rPr>
      <t xml:space="preserve">
Collaborate with utility companies on ways to reduce the hazard.
GIS inventory of fire hydrants and water pressure.
Inventorying private pools which can be used during an emergency as water supply
Public education on wildfire.
</t>
    </r>
    <r>
      <rPr>
        <rFont val="Calibri"/>
        <sz val="8.0"/>
        <u/>
      </rPr>
      <t>Drought</t>
    </r>
    <r>
      <rPr>
        <rFont val="Calibri"/>
        <sz val="8.0"/>
      </rPr>
      <t xml:space="preserve">
Public awareness and education on the effects of drought.
Review and modify existing ordinances to promote water conservation measures.
Encourage drought-tolerant landscapes design in public and private spaces.
Develop stormwater capture infrastructure to prevents runoff into impervious surfaces such as streets or sidewalks.
</t>
    </r>
    <r>
      <rPr>
        <rFont val="Calibri"/>
        <sz val="8.0"/>
        <u/>
      </rPr>
      <t xml:space="preserve">Extreme Heat </t>
    </r>
    <r>
      <rPr>
        <rFont val="Calibri"/>
        <sz val="8.0"/>
      </rPr>
      <t xml:space="preserve">
Increase public awareness of extreme heat risks and safety.
Educate homeowners and builders on cooling methods for homes to reduce urban heat island effect.
Informational campaign on backup electric powered generators to prepare homeowners and business for emergencies and when power outages occur.
Built green streets to incorporate vegetation and sustainable design features to cool ambient temperatures and provide shade and an attractive. streetscape for pedestrians</t>
    </r>
  </si>
  <si>
    <r>
      <rPr>
        <rFont val="Calibri"/>
        <sz val="8.0"/>
        <u/>
      </rPr>
      <t xml:space="preserve">General Plan (2013)- </t>
    </r>
    <r>
      <rPr>
        <rFont val="Calibri"/>
        <sz val="8.0"/>
      </rPr>
      <t xml:space="preserve">
http://www.lcf.ca.gov/planning/general-plan 
</t>
    </r>
    <r>
      <rPr>
        <rFont val="Calibri"/>
        <sz val="8.0"/>
        <u/>
      </rPr>
      <t xml:space="preserve">Climate Action Plan (2016) - </t>
    </r>
    <r>
      <rPr>
        <rFont val="Calibri"/>
        <sz val="8.0"/>
      </rPr>
      <t xml:space="preserve">
https://docs.google.com/a/lcf.ca.gov/viewer?a=v&amp;pid=sites&amp;srcid=bGNmLmNhLmdvdnxjaXR5LW9mLWxhLWNhbmFkYS1mbGludHJpZGdlLXNpdGV8Z3g6MjY1MmIzOWZjMTgwYmUyMQ 
</t>
    </r>
    <r>
      <rPr>
        <rFont val="Calibri"/>
        <sz val="8.0"/>
        <u/>
      </rPr>
      <t xml:space="preserve">LHMP (2019) - </t>
    </r>
    <r>
      <rPr>
        <rFont val="Calibri"/>
        <sz val="8.0"/>
      </rPr>
      <t xml:space="preserve">
https://docs.google.com/a/lcf.ca.gov/viewer?a=v&amp;pid=sites&amp;srcid=bGNmLmNhLmdvdnxjaXR5LW9mLWxhLWNhbmFkYS1mbGludHJpZGdlLXNpdGV8Z3g6NDk4ZTM3ZWM4NWRjOTExZQ </t>
    </r>
  </si>
  <si>
    <r>
      <rPr>
        <rFont val="Calibri"/>
        <sz val="8.0"/>
        <u/>
      </rPr>
      <t xml:space="preserve">General Plan (2004) - </t>
    </r>
    <r>
      <rPr>
        <rFont val="Calibri"/>
        <sz val="8.0"/>
      </rPr>
      <t xml:space="preserve">
https://www.lhhcity.org/DocumentCenter/View/441/GENERAL-PLAN?bidId= 
</t>
    </r>
    <r>
      <rPr>
        <rFont val="Calibri"/>
        <sz val="8.0"/>
        <u/>
      </rPr>
      <t xml:space="preserve">LHMP (2007) - </t>
    </r>
    <r>
      <rPr>
        <rFont val="Calibri"/>
        <sz val="8.0"/>
      </rPr>
      <t xml:space="preserve">
https://www.yumpu.com/en/document/read/28009419/la-habra-heights-hazard-mitigation-web-portal-state-of-california </t>
    </r>
  </si>
  <si>
    <r>
      <rPr>
        <rFont val="Calibri"/>
        <sz val="8.0"/>
        <u/>
      </rPr>
      <t xml:space="preserve">General Plan (2003) - 
</t>
    </r>
    <r>
      <rPr>
        <rFont val="Calibri"/>
        <sz val="8.0"/>
      </rPr>
      <t xml:space="preserve">http://www.cityoflamirada.org/home/showdocument?id=914 </t>
    </r>
  </si>
  <si>
    <r>
      <rPr>
        <rFont val="Calibri"/>
        <sz val="8.0"/>
        <u/>
      </rPr>
      <t xml:space="preserve">General Plan (2004) - </t>
    </r>
    <r>
      <rPr>
        <rFont val="Calibri"/>
        <sz val="8.0"/>
      </rPr>
      <t xml:space="preserve">
http://www.lapuente.org/home/showdocument?id=477
</t>
    </r>
    <r>
      <rPr>
        <rFont val="Calibri"/>
        <sz val="8.0"/>
        <u/>
      </rPr>
      <t xml:space="preserve">LHMP (2017) - </t>
    </r>
    <r>
      <rPr>
        <rFont val="Calibri"/>
        <sz val="8.0"/>
      </rPr>
      <t xml:space="preserve">
http://www.lapuente.org/home/showdocument?id=1034 
</t>
    </r>
    <r>
      <rPr>
        <rFont val="Calibri"/>
        <sz val="8.0"/>
        <u/>
      </rPr>
      <t xml:space="preserve">Emergency Operations Plan (2017) - 
</t>
    </r>
    <r>
      <rPr>
        <rFont val="Calibri"/>
        <sz val="8.0"/>
      </rPr>
      <t>http://www.lapuente.org/home/showdocument?id=1032</t>
    </r>
  </si>
  <si>
    <r>
      <rPr>
        <rFont val="Calibri"/>
        <sz val="8.0"/>
        <u/>
      </rPr>
      <t xml:space="preserve">General Plan (1999) - </t>
    </r>
    <r>
      <rPr>
        <rFont val="Calibri"/>
        <sz val="8.0"/>
      </rPr>
      <t xml:space="preserve">ttps://static1.squarespace.com/static/59766cd7d1758efea63f3349/t/599dabe6c534a51e57409467/1503505417726/LaVerneGeneralPlan.pdf
</t>
    </r>
    <r>
      <rPr>
        <rFont val="Calibri"/>
        <sz val="8.0"/>
        <u/>
      </rPr>
      <t xml:space="preserve">LHMP (2012) - </t>
    </r>
    <r>
      <rPr>
        <rFont val="Calibri"/>
        <sz val="8.0"/>
      </rPr>
      <t xml:space="preserve">
https://www.ci.la-verne.ca.us/index.php/documents/community-development/general-and-specific-plans/221-natural-hazard-mitigation-plan/file</t>
    </r>
  </si>
  <si>
    <r>
      <rPr>
        <rFont val="Calibri"/>
        <sz val="8.0"/>
        <u/>
      </rPr>
      <t xml:space="preserve">Drought </t>
    </r>
    <r>
      <rPr>
        <rFont val="Calibri"/>
        <sz val="8.0"/>
      </rPr>
      <t xml:space="preserve">
Continue to enhance Lakewood's existing water conservation measures and programs.
Continue existing water transfer agreements with neighboring water utilities.
Evaluate options for increased use of recycled water.
Continue to work with regional water agencies to improve conjunctive water management and urban runoff water management.
</t>
    </r>
    <r>
      <rPr>
        <rFont val="Calibri"/>
        <sz val="8.0"/>
        <u/>
      </rPr>
      <t xml:space="preserve">Flood </t>
    </r>
    <r>
      <rPr>
        <rFont val="Calibri"/>
        <sz val="8.0"/>
      </rPr>
      <t xml:space="preserve">
Develop better understanding of the level of risk posed by dam failures, including warning times, flood depths and velocities.
Evaluate and improve notification, evacuation and response planning for dam failures.
Track and map localized flooding events to reduce property damage.
Evaluate critical city water and wastewater infrastructure such as motor control cabinets and pumps to minimize flood losses.
Ensure that future critical facilities are at high enough elevations to avoid damage from floods or dam failures."</t>
    </r>
  </si>
  <si>
    <r>
      <rPr>
        <rFont val="Calibri"/>
        <sz val="8.0"/>
        <u/>
      </rPr>
      <t xml:space="preserve">General Plan (2014) - </t>
    </r>
    <r>
      <rPr>
        <rFont val="Calibri"/>
        <sz val="8.0"/>
      </rPr>
      <t xml:space="preserve">
https://www.cityoflakewood.us/documents/community_development/comprehensive_plan/04'-14'_Chapters1-10_CPAs_12_17_14.pdf 
</t>
    </r>
    <r>
      <rPr>
        <rFont val="Calibri"/>
        <sz val="8.0"/>
        <u/>
      </rPr>
      <t xml:space="preserve">LHMP (2018) - </t>
    </r>
    <r>
      <rPr>
        <rFont val="Calibri"/>
        <sz val="8.0"/>
      </rPr>
      <t xml:space="preserve">
https://www.lakewoodcity.org/civicax/filebank/blobdload.aspx?BlobID=22847
</t>
    </r>
    <r>
      <rPr>
        <rFont val="Calibri"/>
        <sz val="8.0"/>
        <u/>
      </rPr>
      <t xml:space="preserve">Emergency Operations Plan (2017) - 
</t>
    </r>
    <r>
      <rPr>
        <rFont val="Calibri"/>
        <sz val="8.0"/>
      </rPr>
      <t>http://admin.lakewoodcity.org/civicax/filebank/blobdload.aspx?BlobID=25992</t>
    </r>
  </si>
  <si>
    <t>Multihazard, flood, wildfire, energy</t>
  </si>
  <si>
    <r>
      <rPr>
        <rFont val="Calibri"/>
        <sz val="8.0"/>
        <u/>
      </rPr>
      <t>Multihazard</t>
    </r>
    <r>
      <rPr>
        <rFont val="Calibri"/>
        <sz val="8.0"/>
      </rPr>
      <t xml:space="preserve">
Implement, Revise, and Maintain the City of Lancaster Hazard Mitigation Plan
Backup power
Disaster drills
Emergency shelter coordination
Evacuation routes
Government coordination
Emergency Services Contractors
Municipal Code review
Mutual water agreements
Pre-established contracts
Public hazard mitigation education and planning
Sustainability projects mitigation
Natural resources protection
Public private partnerships
Advanced community training
Emergency perparedness public awareness campaigns
Ongoing hazard mitigation public comment program
</t>
    </r>
    <r>
      <rPr>
        <rFont val="Calibri"/>
        <sz val="8.0"/>
        <u/>
      </rPr>
      <t xml:space="preserve">Flood
</t>
    </r>
    <r>
      <rPr>
        <rFont val="Calibri"/>
        <sz val="8.0"/>
      </rPr>
      <t xml:space="preserve">Flood Insurance Rate Maps monitoring
Floodplain management plan
Surface water study
Drainage and flood control maintenance
</t>
    </r>
    <r>
      <rPr>
        <rFont val="Calibri"/>
        <sz val="8.0"/>
        <u/>
      </rPr>
      <t xml:space="preserve">Wildfire
</t>
    </r>
    <r>
      <rPr>
        <rFont val="Calibri"/>
        <sz val="8.0"/>
      </rPr>
      <t xml:space="preserve">Fire outreach and education
Alternative firefighting water sources
Federal cost-share and grant programs
Cooperative fire protection agreements
Utility tree and brush clearance operations
Critical facilites wind damage mitigation retrofit
Tree vulnerability assessment and tree trimming
</t>
    </r>
    <r>
      <rPr>
        <rFont val="Calibri"/>
        <sz val="8.0"/>
        <u/>
      </rPr>
      <t xml:space="preserve">Energy
</t>
    </r>
    <r>
      <rPr>
        <rFont val="Calibri"/>
        <sz val="8.0"/>
      </rPr>
      <t xml:space="preserve">Coordination with utilites
Special needs residents
Energy needs and hazards public outreach
</t>
    </r>
  </si>
  <si>
    <r>
      <rPr>
        <rFont val="Calibri"/>
        <sz val="8.0"/>
        <u/>
      </rPr>
      <t xml:space="preserve">General Plan (2009) - </t>
    </r>
    <r>
      <rPr>
        <rFont val="Calibri"/>
        <sz val="8.0"/>
      </rPr>
      <t xml:space="preserve">
https://www.cityoflancasterca.org/home/showdocument?id=9323
</t>
    </r>
    <r>
      <rPr>
        <rFont val="Calibri"/>
        <sz val="8.0"/>
        <u/>
      </rPr>
      <t xml:space="preserve">LHMP (2013) - </t>
    </r>
    <r>
      <rPr>
        <rFont val="Calibri"/>
        <sz val="8.0"/>
      </rPr>
      <t xml:space="preserve">
https://www.cityoflancasterca.org/home/showdocument?id=21798
</t>
    </r>
    <r>
      <rPr>
        <rFont val="Calibri"/>
        <sz val="8.0"/>
        <u/>
      </rPr>
      <t xml:space="preserve">Emergency Operations Plan (2010) - 
</t>
    </r>
    <r>
      <rPr>
        <rFont val="Calibri"/>
        <sz val="8.0"/>
      </rPr>
      <t>https://www.cityoflancasterca.org/home/showdocument?id=13457</t>
    </r>
  </si>
  <si>
    <r>
      <rPr>
        <rFont val="Calibri"/>
        <sz val="8.0"/>
        <u/>
      </rPr>
      <t>Climate Action Plan - In Progress (2017) -</t>
    </r>
    <r>
      <rPr>
        <rFont val="Calibri"/>
        <sz val="8.0"/>
      </rPr>
      <t xml:space="preserve">
https://lancasteronline.com/news/local/lancaster-gets-grant-for-climate-action-plan/article_32186a76-c32d-11e7-b99c-bbd8d6a013f6.html 
</t>
    </r>
  </si>
  <si>
    <t>Drought, Extreme Heat, and Severe Storms</t>
  </si>
  <si>
    <r>
      <rPr>
        <rFont val="Calibri"/>
        <sz val="8.0"/>
        <u/>
      </rPr>
      <t>Drought</t>
    </r>
    <r>
      <rPr>
        <rFont val="Calibri"/>
        <sz val="8.0"/>
      </rPr>
      <t xml:space="preserve">
Increase awareness of drought conditions and residential water consumption by creating a program of public information
Provide equipment and materials to reduce water consumption and increase drought tolerance at resident’s homes and City buildings
</t>
    </r>
    <r>
      <rPr>
        <rFont val="Calibri"/>
        <sz val="8.0"/>
        <u/>
      </rPr>
      <t>Extreme Heat</t>
    </r>
    <r>
      <rPr>
        <rFont val="Calibri"/>
        <sz val="8.0"/>
      </rPr>
      <t xml:space="preserve">
Improve HVAC and other weatherization items (insulation, windows/doors) in homes, businesses, and City buildings.
Construct shaded walkways and parking lots to curb heat island effects from urban development and provide pedestrians with relief from the sun.
</t>
    </r>
    <r>
      <rPr>
        <rFont val="Calibri"/>
        <sz val="8.0"/>
        <u/>
      </rPr>
      <t>Severe Storms</t>
    </r>
    <r>
      <rPr>
        <rFont val="Calibri"/>
        <sz val="8.0"/>
      </rPr>
      <t xml:space="preserve">
Develop mutual aid agreements with nearby public safety agencies.
Implement regular drainage system maintenance to ensure facilities function property during heavy rains.</t>
    </r>
  </si>
  <si>
    <r>
      <rPr>
        <rFont val="Calibri"/>
        <sz val="8.0"/>
        <u/>
      </rPr>
      <t xml:space="preserve">General Plan (2015) - </t>
    </r>
    <r>
      <rPr>
        <rFont val="Calibri"/>
        <sz val="8.0"/>
      </rPr>
      <t xml:space="preserve">
http://www.lawndalecity.org/html/depthtml/cdd/cddgeneralplan.htm
</t>
    </r>
    <r>
      <rPr>
        <rFont val="Calibri"/>
        <sz val="8.0"/>
        <u/>
      </rPr>
      <t xml:space="preserve">Climate Action Plan (2017) - </t>
    </r>
    <r>
      <rPr>
        <rFont val="Calibri"/>
        <sz val="8.0"/>
      </rPr>
      <t xml:space="preserve">
http://southbaycities.org/sites/default/files/LAWNDALE%20CAP.pdf
</t>
    </r>
    <r>
      <rPr>
        <rFont val="Calibri"/>
        <sz val="8.0"/>
        <u/>
      </rPr>
      <t>LHMP (2015) -</t>
    </r>
    <r>
      <rPr>
        <rFont val="Calibri"/>
        <sz val="8.0"/>
      </rPr>
      <t xml:space="preserve">
http://www.lawndalecity.org/ASSETS/PDF/Homepage/2015%20Lawndale%20LHMP_Public%20Review%20Draft_June.pdf</t>
    </r>
  </si>
  <si>
    <r>
      <rPr>
        <rFont val="Calibri"/>
        <sz val="8.0"/>
        <u/>
      </rPr>
      <t xml:space="preserve">Energy Efficiency Climate Action Plan (2015) - </t>
    </r>
    <r>
      <rPr>
        <rFont val="Calibri"/>
        <sz val="8.0"/>
      </rPr>
      <t xml:space="preserve">
http://www.southbaycities.org/sites/default/files/EECAP_Lawndale_Final_20151218.pdf</t>
    </r>
  </si>
  <si>
    <t>Drought, Windstorms</t>
  </si>
  <si>
    <t>Drought 
Connect Lomita Water System Pressure Zone 2 to the Cypress Water Production Facility to allow for distribution of groundwater to Zone 2 and reduce reliance on imported.
Connect Lomita Water System Pressure Zone 3 to the CWPF to allow for distribution of groundwater to Zone 2 and reduce reliance on imported water.
Complete upgrades to the CWPF, including nnew equipment that allow for the increased use of groundwater and reduce resiliene on imported water
Windstorm
 Increase efforts to minimize potential of damages to people and property resulting from falling trees and limbs. This program should prioritize removal of diseased rees.
Prepare public awareness materials to encourage home and business owners to protet their properties agains strong winds
Protect power lines and infrastructure by establishing standards for all utilities regarding tree pruning around lines
Incorporate inspection managmenet</t>
  </si>
  <si>
    <r>
      <rPr>
        <rFont val="Calibri"/>
        <sz val="8.0"/>
        <u/>
      </rPr>
      <t xml:space="preserve">General Plan - </t>
    </r>
    <r>
      <rPr>
        <rFont val="Calibri"/>
        <sz val="8.0"/>
      </rPr>
      <t xml:space="preserve">
http://www.lomita.com/cityhall/government/pzbs/Annual_Progress_Report_2012.pdf
</t>
    </r>
    <r>
      <rPr>
        <rFont val="Calibri"/>
        <sz val="8.0"/>
        <u/>
      </rPr>
      <t xml:space="preserve">LHMP (2004) - </t>
    </r>
    <r>
      <rPr>
        <rFont val="Calibri"/>
        <sz val="8.0"/>
      </rPr>
      <t xml:space="preserve">
http://www.lomita.com/cityhall/business/bids_RFP/Hazard-Mitigation-Plan-Part-I.pdf</t>
    </r>
  </si>
  <si>
    <r>
      <rPr>
        <rFont val="Calibri"/>
        <sz val="8.0"/>
        <u/>
      </rPr>
      <t xml:space="preserve">Energy Efficiency Climate Action Plan (2015) - </t>
    </r>
    <r>
      <rPr>
        <rFont val="Calibri"/>
        <sz val="8.0"/>
      </rPr>
      <t xml:space="preserve">
http://www.southbaycities.org/sites/default/files/EECAP_Lomita_Final_20151218.pdf</t>
    </r>
  </si>
  <si>
    <t>Flood, Tsunami, and Drought</t>
  </si>
  <si>
    <r>
      <rPr>
        <rFont val="Calibri"/>
        <sz val="8.0"/>
        <u/>
      </rPr>
      <t xml:space="preserve">Flood </t>
    </r>
    <r>
      <rPr>
        <rFont val="Calibri"/>
        <sz val="8.0"/>
      </rPr>
      <t xml:space="preserve">
Develop better flood warning systems. Explore the use of current technology to enhance the system.
Enhance data and mapping for floodplain information within the City and identify and map flood-prone areas outside of designated floodplains.
Analyze each repetitive flood property within the City and identify feasible mitigation options
Recommend revisions to requirements for development within the floodplain, where appropriate.
Identify surface water drainage obstructions for all parts of the City.
Continue to compile and coordinate surface water management plans and data throughout the City
Enact a local ordinance that prohibits draining, filling, or construction of buildings, roads, or other infrastructure in designated wetlands. This would help to protect the flood-control function of the wetland, preserve water quality, and ensure adequate in-stream flow.
Research and prepare a policy that identifies measures intended to minimize the risk of coastal erosion. This includes development, construction and daily operations/maintenance measures.
Distribute information on the National Flood Insurance
Program to local businesses in or
near the floodplain
Coordinate in-house training sessions on the regulations associated with NFIP.
Review the City’s floodplain ordinance to be sure it is in full compliance with the NFIP.
Encourage acquisition of and management strategies to preserve open space for flood mitigation, bird habitats, and water quality in the floodplain.
Identify surface water drainage obstructions for all parts of the City.
Improve drainage systems for the runways at Long Beach Airport.
Perform a feasibility study for assistance in restoring the estuarine ecosystem of the Colorado Lagoon, improving water quality, managing storm water, and supporting environmental education, safe public recreation, and coastal access.
Repair and maintain seawalls in the city
Complete structural improvements to storm water/urban runoff systems.
Regulate construction in designated floodplains via elevation of structures or flood proofing
</t>
    </r>
    <r>
      <rPr>
        <rFont val="Calibri"/>
        <sz val="8.0"/>
        <u/>
      </rPr>
      <t xml:space="preserve">Tsunami </t>
    </r>
    <r>
      <rPr>
        <rFont val="Calibri"/>
        <sz val="8.0"/>
      </rPr>
      <t xml:space="preserve">
Secure funding to contract with a consultant to conduct a technical analysis of the tsunami threat.
Review findings of special research on tsunami threat to Long Beach coastal areas. Amend codes, regulations, and response plans as necessary.
Train regulatory and response staff in tsunami threat.
Develop a warning system in the City to notify residents of impeding tsunami activity
Develop and conduct training and exercises relating to tsunami response.
</t>
    </r>
    <r>
      <rPr>
        <rFont val="Calibri"/>
        <sz val="8.0"/>
        <u/>
      </rPr>
      <t>Drought</t>
    </r>
    <r>
      <rPr>
        <rFont val="Calibri"/>
        <sz val="8.0"/>
      </rPr>
      <t xml:space="preserve">
Continue to provide property owners, residents and businesses with water conservation tips and information
Continue to encourage property owners to landscape with drought resistant materials.
Research and prepare City policy requiring future developments and retrofitting of existing City-owned landscaping to be drought resistant and to utilize reclaimed water.</t>
    </r>
  </si>
  <si>
    <r>
      <rPr>
        <rFont val="Calibri"/>
        <sz val="8.0"/>
        <u/>
      </rPr>
      <t xml:space="preserve">LHMP (2017) - </t>
    </r>
    <r>
      <rPr>
        <rFont val="Calibri"/>
        <sz val="8.0"/>
      </rPr>
      <t xml:space="preserve">
http://www.longbeach.gov/globalassets/disaster-preparedness/media-library/documents/home/longbeach-hazard-mitigation-plan
</t>
    </r>
    <r>
      <rPr>
        <rFont val="Calibri"/>
        <sz val="8.0"/>
        <u/>
      </rPr>
      <t xml:space="preserve">Emergency Operations Plan (2015) - 
</t>
    </r>
    <r>
      <rPr>
        <rFont val="Calibri"/>
        <sz val="8.0"/>
      </rPr>
      <t>http://www.longbeach.gov/globalassets/disaster-preparedness/media-library/documents/home/eop-volume-one--two-10252015</t>
    </r>
  </si>
  <si>
    <t>CP (in development) - 
http://www.lbds.info/climateactionlb/resources_n_documents.asp
General Plan (updating) -
http://www.longbeach.gov/pages/city-news/long-beach-general-plan-update-is-here/</t>
  </si>
  <si>
    <t xml:space="preserve">Los Angeles (City) </t>
  </si>
  <si>
    <r>
      <rPr>
        <rFont val="Calibri"/>
        <sz val="8.0"/>
        <u/>
      </rPr>
      <t>Reduction in Greenhouse Gas Emissions</t>
    </r>
    <r>
      <rPr>
        <rFont val="Calibri"/>
        <sz val="8.0"/>
      </rPr>
      <t xml:space="preserve">
Reduce non-renewable electrical and natural gas consumption
Increase generation and use of renewable energy sources
Reduce water consumption
Reduce solid waste and maximize reuse of solid waste
Promote carbon dioxide consuming landscaping
Maximize preservation of open spaces and natural areas
</t>
    </r>
    <r>
      <rPr>
        <rFont val="Calibri"/>
        <sz val="8.0"/>
        <u/>
      </rPr>
      <t>Adapting Current Strategies so that Climate Change is Integral to Planning Activities and Decisions</t>
    </r>
    <r>
      <rPr>
        <rFont val="Calibri"/>
        <sz val="8.0"/>
      </rPr>
      <t xml:space="preserve">
Reduce risks from wildfire, flooding, and other hazards
Conserve and improve water supply due to shortages
Provide education and leadership in response to climate change</t>
    </r>
  </si>
  <si>
    <r>
      <rPr>
        <rFont val="Calibri"/>
        <sz val="8.0"/>
        <u/>
      </rPr>
      <t xml:space="preserve">Multijurisdictional Hazard Mitigation Plan (2018) - </t>
    </r>
    <r>
      <rPr>
        <rFont val="Calibri"/>
        <sz val="8.0"/>
      </rPr>
      <t xml:space="preserve">https://www.cityofcalabasas.com/departments/public-safety/lvmcog.html </t>
    </r>
  </si>
  <si>
    <r>
      <rPr>
        <rFont val="Calibri"/>
        <sz val="8.0"/>
        <u/>
      </rPr>
      <t>Goal 3: Promote Disaster resistance for Lynwood's natural, existing, and future built environment</t>
    </r>
    <r>
      <rPr>
        <rFont val="Calibri"/>
        <sz val="8.0"/>
      </rPr>
      <t xml:space="preserve">
Improve Improve hazard assessment information to make recommendations for avoiding new development in high hazard areas and encouraging preventative measures for existing development in areas vulnerable to natural, man-made, and technological hazards.
Identify water resources management and conservation opportunities
Continue to conduct maintenance on the City's underground reservoir</t>
    </r>
  </si>
  <si>
    <r>
      <rPr>
        <rFont val="Calibri"/>
        <sz val="8.0"/>
        <u/>
      </rPr>
      <t xml:space="preserve">General Plan (2002) - </t>
    </r>
    <r>
      <rPr>
        <rFont val="Calibri"/>
        <sz val="8.0"/>
      </rPr>
      <t xml:space="preserve">
http://lynwood.ca.us/wp-content/uploads/2016/07/2003-08CityofLynwoodGeneralPlan.pdf</t>
    </r>
  </si>
  <si>
    <r>
      <rPr>
        <rFont val="Calibri"/>
        <sz val="8.0"/>
        <u/>
      </rPr>
      <t xml:space="preserve">General Plan (1992) - </t>
    </r>
    <r>
      <rPr>
        <rFont val="Calibri"/>
        <sz val="8.0"/>
      </rPr>
      <t xml:space="preserve">
http://qcode.us/codes/malibu-general-plan/ 
</t>
    </r>
    <r>
      <rPr>
        <rFont val="Calibri"/>
        <sz val="8.0"/>
        <u/>
      </rPr>
      <t xml:space="preserve">Emergency Management Plan (2012) - 
</t>
    </r>
    <r>
      <rPr>
        <rFont val="Calibri"/>
        <sz val="8.0"/>
      </rPr>
      <t>https://www.malibucity.org/DocumentCenter/View/68/Emergency-Operations-Plan?bidId=</t>
    </r>
  </si>
  <si>
    <t>Flood and Tsunami</t>
  </si>
  <si>
    <r>
      <rPr>
        <rFont val="Calibri"/>
        <sz val="8.0"/>
        <u/>
      </rPr>
      <t>Flood</t>
    </r>
    <r>
      <rPr>
        <rFont val="Calibri"/>
        <sz val="8.0"/>
      </rPr>
      <t xml:space="preserve">
Continue working with Los Angeles County to increase storm drain capacity and efficiency.
Continue to pursue all capital improvement projects related to improvement, maintenance for water related infrastructure
</t>
    </r>
    <r>
      <rPr>
        <rFont val="Calibri"/>
        <sz val="8.0"/>
        <u/>
      </rPr>
      <t>Tsunami</t>
    </r>
    <r>
      <rPr>
        <rFont val="Calibri"/>
        <sz val="8.0"/>
      </rPr>
      <t xml:space="preserve">
Continue to pursue nitiate a tsunami awareness program. Provide education to those specifically living or working within the areas of Manhattan Beach at risk of tsunami inundation. Publish tsunami information and post on the City’s website for general disseminationll capital improvement projects related to improvement, maintenance for water related infrastructure
Continue evaluating and updating the Tsunami Warning Plan to establish improved communications with local agencies and universities. </t>
    </r>
  </si>
  <si>
    <r>
      <rPr>
        <rFont val="Calibri"/>
        <sz val="8.0"/>
        <u/>
      </rPr>
      <t xml:space="preserve">General Plan (2003) - </t>
    </r>
    <r>
      <rPr>
        <rFont val="Calibri"/>
        <sz val="8.0"/>
      </rPr>
      <t xml:space="preserve">
https://www.citymb.info/departments/community-development/planning-zoning/general-plan/final-general-plan
</t>
    </r>
    <r>
      <rPr>
        <rFont val="Calibri"/>
        <sz val="8.0"/>
        <u/>
      </rPr>
      <t xml:space="preserve">LHMP (2017) - </t>
    </r>
    <r>
      <rPr>
        <rFont val="Calibri"/>
        <sz val="8.0"/>
      </rPr>
      <t xml:space="preserve">
http://www.citymb.info/Home/ShowDocument?id=30042
</t>
    </r>
    <r>
      <rPr>
        <rFont val="Calibri"/>
        <sz val="8.0"/>
        <u/>
      </rPr>
      <t xml:space="preserve">Emergency Operations Plan (2009) - 
</t>
    </r>
    <r>
      <rPr>
        <rFont val="Calibri"/>
        <sz val="8.0"/>
      </rPr>
      <t>https://www.citymb.info/home/showdocument?id=5881</t>
    </r>
  </si>
  <si>
    <r>
      <rPr>
        <rFont val="Calibri"/>
        <sz val="8.0"/>
        <u/>
      </rPr>
      <t xml:space="preserve">Climate Action Plan (in development) - 
</t>
    </r>
    <r>
      <rPr>
        <rFont val="Calibri"/>
        <sz val="8.0"/>
      </rPr>
      <t xml:space="preserve">https://www.citymb.info/departments/environmental-sustainability/sustainable-mb-a-historical-view/development-of-a-climate-action-plan </t>
    </r>
  </si>
  <si>
    <r>
      <rPr>
        <rFont val="Calibri"/>
        <sz val="8.0"/>
        <u/>
      </rPr>
      <t xml:space="preserve">General Plan (N/A) - </t>
    </r>
    <r>
      <rPr>
        <rFont val="Calibri"/>
        <sz val="8.0"/>
      </rPr>
      <t xml:space="preserve">
https://www.cityofmaywood.com/general-plan</t>
    </r>
  </si>
  <si>
    <r>
      <rPr>
        <rFont val="Calibri"/>
        <sz val="8.0"/>
        <u/>
      </rPr>
      <t xml:space="preserve">General Plan (2012) - </t>
    </r>
    <r>
      <rPr>
        <rFont val="Calibri"/>
        <sz val="8.0"/>
      </rPr>
      <t xml:space="preserve">
https://www.cityofmonrovia.org/your-government/community-development/planning/general-plan</t>
    </r>
  </si>
  <si>
    <t>Drought</t>
  </si>
  <si>
    <r>
      <rPr>
        <rFont val="Calibri"/>
        <sz val="8.0"/>
        <u/>
      </rPr>
      <t>Drought</t>
    </r>
    <r>
      <rPr>
        <rFont val="Calibri"/>
        <sz val="8.0"/>
      </rPr>
      <t xml:space="preserve">
Enforce Water Conservation Ordinance which prioritizing or controls water use.
Encourage water saving measures bu the City, residents, and busineese including installing low-flow water saving showerheads and toilets and washing of cars
Continue the current restrictions on outdoor water usage; encourage water conservation (consider incentives such as small rewards or recognitions for installing drought resistance landscaping); discourage water waste by issuing warnings to offenders; host a Water Conservation workshop; invest in water-related “freebies” such as shower timers to give away during City events; encourage proper use of rain barrels; inquire about the Central Basin Municipal Water District retrofit fit efforts; and encourage the use of recycled water where appropriate.
</t>
    </r>
  </si>
  <si>
    <r>
      <rPr>
        <rFont val="Calibri"/>
        <sz val="8.0"/>
        <u/>
      </rPr>
      <t xml:space="preserve">General Plan (1975) - </t>
    </r>
    <r>
      <rPr>
        <rFont val="Calibri"/>
        <sz val="8.0"/>
      </rPr>
      <t xml:space="preserve">
http://www.cityofmontebello.com/general-plan.html 
</t>
    </r>
    <r>
      <rPr>
        <rFont val="Calibri"/>
        <sz val="8.0"/>
        <u/>
      </rPr>
      <t>LHMP (2017) -</t>
    </r>
    <r>
      <rPr>
        <rFont val="Calibri"/>
        <sz val="8.0"/>
      </rPr>
      <t xml:space="preserve">
http://www.cityofmontebello.com/images/Planning%20%20and%20Community%20Development/Mitigation%20Plan/Hazard%20Mitigation%20Plan%20(01-19-2017).pdf</t>
    </r>
  </si>
  <si>
    <r>
      <rPr>
        <rFont val="Calibri"/>
        <sz val="8.0"/>
        <u/>
      </rPr>
      <t xml:space="preserve">General Plan (N/A) - </t>
    </r>
    <r>
      <rPr>
        <rFont val="Calibri"/>
        <sz val="8.0"/>
      </rPr>
      <t xml:space="preserve">
https://www.montereypark.ca.gov/774/General-Plan
</t>
    </r>
    <r>
      <rPr>
        <rFont val="Calibri"/>
        <sz val="8.0"/>
        <u/>
      </rPr>
      <t xml:space="preserve">CAP (2012) - </t>
    </r>
    <r>
      <rPr>
        <rFont val="Calibri"/>
        <sz val="8.0"/>
      </rPr>
      <t xml:space="preserve">
https://www.montereypark.ca.gov/DocumentCenter/View/581/Climate-Action-Plan</t>
    </r>
  </si>
  <si>
    <r>
      <rPr>
        <rFont val="Calibri"/>
        <sz val="8.0"/>
        <u/>
      </rPr>
      <t>General Plan (1996) -</t>
    </r>
    <r>
      <rPr>
        <rFont val="Calibri"/>
        <sz val="8.0"/>
      </rPr>
      <t xml:space="preserve"> 
https://www.norwalk.org/home/showdocument?id=20041
</t>
    </r>
    <r>
      <rPr>
        <rFont val="Calibri"/>
        <sz val="8.0"/>
        <u/>
      </rPr>
      <t xml:space="preserve">Energy Action Plan (2015) - </t>
    </r>
    <r>
      <rPr>
        <rFont val="Calibri"/>
        <sz val="8.0"/>
      </rPr>
      <t xml:space="preserve">
https://www.norwalk.org/home/showdocument?id=15467
</t>
    </r>
  </si>
  <si>
    <r>
      <rPr>
        <rFont val="Calibri"/>
        <sz val="8.0"/>
        <u/>
      </rPr>
      <t xml:space="preserve">General Plan (1993) - </t>
    </r>
    <r>
      <rPr>
        <rFont val="Calibri"/>
        <sz val="8.0"/>
      </rPr>
      <t xml:space="preserve">
https://www.cityofpalmdale.org/Portals/0/Documents/Business/Planning/General%20Plan/general_plan.pdf
</t>
    </r>
    <r>
      <rPr>
        <rFont val="Calibri"/>
        <sz val="8.0"/>
        <u/>
      </rPr>
      <t xml:space="preserve">Energy Action Plan (2011) - </t>
    </r>
    <r>
      <rPr>
        <rFont val="Calibri"/>
        <sz val="8.0"/>
      </rPr>
      <t xml:space="preserve">
https://www.cityofpalmdale.org/Portals/0/Documents/Public%20Works/Palmdale_PEAP.pdf
</t>
    </r>
    <r>
      <rPr>
        <rFont val="Calibri"/>
        <sz val="8.0"/>
        <u/>
      </rPr>
      <t xml:space="preserve">LHMP (2015) - </t>
    </r>
    <r>
      <rPr>
        <rFont val="Calibri"/>
        <sz val="8.0"/>
      </rPr>
      <t xml:space="preserve">
http://palmdale.granicus.com/MetaViewer.php?view_id=2&amp;clip_id=1554&amp;meta_id=112047
</t>
    </r>
    <r>
      <rPr>
        <rFont val="Calibri"/>
        <sz val="8.0"/>
        <u/>
      </rPr>
      <t xml:space="preserve">Emergency Operations Plan (2012) - </t>
    </r>
    <r>
      <rPr>
        <rFont val="Calibri"/>
        <sz val="8.0"/>
      </rPr>
      <t xml:space="preserve">
https://www.cityofpalmdale.org/Portals/0/Documents/Residents/COP%20EOP%20Executive%20Summary.pdf</t>
    </r>
  </si>
  <si>
    <r>
      <rPr>
        <rFont val="Calibri"/>
        <sz val="8.0"/>
        <u/>
      </rPr>
      <t xml:space="preserve">Mitigation Actions are not categorized
</t>
    </r>
    <r>
      <rPr>
        <rFont val="Calibri"/>
        <sz val="8.0"/>
      </rPr>
      <t>Identify potential landslide vulnerabilities and consult with subject matter experts to implement mitigation activities
Implement recent adoption of City's CAP
Forester promotes the ready set go that focuses on urban interface
Provide links on city's website to flood zone maps from FEMA and assist residents in identifying best practives in developing property outside of the flood zone
Link the EOP hazards to the LHMP
Integrate the LHMP into existing programs, ordinances, and building codes
Encourage citizens to take water-saving measures
Continue to monitor and study impacts of sea level rise on existing facilities
Study the impact on existing facilities including potential impacts to the beach club</t>
    </r>
  </si>
  <si>
    <r>
      <rPr>
        <rFont val="Calibri"/>
        <sz val="8.0"/>
        <u/>
      </rPr>
      <t xml:space="preserve">General Plan (1973) - </t>
    </r>
    <r>
      <rPr>
        <rFont val="Calibri"/>
        <sz val="8.0"/>
      </rPr>
      <t xml:space="preserve">
http://www.pvestates.org/home/showdocument?id=2893
</t>
    </r>
    <r>
      <rPr>
        <rFont val="Calibri"/>
        <sz val="8.0"/>
        <u/>
      </rPr>
      <t xml:space="preserve">Energy Efficiency CAP (2015) - </t>
    </r>
    <r>
      <rPr>
        <rFont val="Calibri"/>
        <sz val="8.0"/>
      </rPr>
      <t xml:space="preserve">
http://www.southbaycities.org/sites/default/files/EECAP_PVE_Final_20151218.pdf
</t>
    </r>
    <r>
      <rPr>
        <rFont val="Calibri"/>
        <sz val="8.0"/>
        <u/>
      </rPr>
      <t xml:space="preserve">LHMP (2018) - </t>
    </r>
    <r>
      <rPr>
        <rFont val="Calibri"/>
        <sz val="8.0"/>
      </rPr>
      <t xml:space="preserve">
http://www.pvestates.org/home/showdocument?id=10877</t>
    </r>
  </si>
  <si>
    <r>
      <rPr>
        <rFont val="Calibri"/>
        <sz val="8.0"/>
        <u/>
      </rPr>
      <t xml:space="preserve">General Plan (2007) - 
</t>
    </r>
    <r>
      <rPr>
        <rFont val="Calibri"/>
        <sz val="8.0"/>
      </rPr>
      <t xml:space="preserve">http://www.paramountcity.com/home/showdocument?id=2538
</t>
    </r>
    <r>
      <rPr>
        <rFont val="Calibri"/>
        <sz val="8.0"/>
        <u/>
      </rPr>
      <t xml:space="preserve">CAP (in progress) - 
</t>
    </r>
    <r>
      <rPr>
        <rFont val="Calibri"/>
        <sz val="8.0"/>
      </rPr>
      <t>https://paramountenvironment.org/tag/climate-action-plan/</t>
    </r>
  </si>
  <si>
    <r>
      <rPr>
        <rFont val="Calibri"/>
        <sz val="8.0"/>
        <u/>
      </rPr>
      <t xml:space="preserve">General Plan (2014)  - </t>
    </r>
    <r>
      <rPr>
        <rFont val="Calibri"/>
        <sz val="8.0"/>
      </rPr>
      <t xml:space="preserve">
http://www.pico-rivera.org/depts/ced/planning/plan.asp
</t>
    </r>
    <r>
      <rPr>
        <rFont val="Calibri"/>
        <sz val="8.0"/>
        <u/>
      </rPr>
      <t xml:space="preserve">LHMP (2011) - 
</t>
    </r>
    <r>
      <rPr>
        <rFont val="Calibri"/>
        <sz val="8.0"/>
      </rPr>
      <t xml:space="preserve">http://www.pico-rivera.org/civicax/filebank/blobdload.aspx?blobid=55056
</t>
    </r>
    <r>
      <rPr>
        <rFont val="Calibri"/>
        <sz val="8.0"/>
        <u/>
      </rPr>
      <t xml:space="preserve">Emergency Operations Plan (N/A) - 
</t>
    </r>
    <r>
      <rPr>
        <rFont val="Calibri"/>
        <sz val="8.0"/>
      </rPr>
      <t>http://www.pico-rivera.org/depts/ced/emergency/documents.asp</t>
    </r>
  </si>
  <si>
    <r>
      <rPr>
        <rFont val="Calibri"/>
        <sz val="8.0"/>
        <u/>
      </rPr>
      <t xml:space="preserve">General Plan (2014) - </t>
    </r>
    <r>
      <rPr>
        <rFont val="Calibri"/>
        <sz val="8.0"/>
      </rPr>
      <t xml:space="preserve">
https://www.ci.pomona.ca.us/mm/comdev/plan/pdf/General_Plan.pdf 
</t>
    </r>
    <r>
      <rPr>
        <rFont val="Calibri"/>
        <sz val="8.0"/>
        <u/>
      </rPr>
      <t xml:space="preserve">Energy Action Plan (2012) - 
</t>
    </r>
    <r>
      <rPr>
        <rFont val="Calibri"/>
        <sz val="8.0"/>
      </rPr>
      <t xml:space="preserve">https://www.ci.pomona.ca.us/mm/pubwrks/Environ/pdf/B_Pomona-EAP-11-2012.pdf
</t>
    </r>
    <r>
      <rPr>
        <rFont val="Calibri"/>
        <sz val="8.0"/>
        <u/>
      </rPr>
      <t xml:space="preserve">Emergency Operations Plan (2011) - </t>
    </r>
    <r>
      <rPr>
        <rFont val="Calibri"/>
        <sz val="8.0"/>
      </rPr>
      <t xml:space="preserve">
http://www.ci.pomona.ca.us/mm/newres/pdf/PomonaDraftEmergencyOperationsPlan.pdf</t>
    </r>
  </si>
  <si>
    <r>
      <rPr>
        <rFont val="Calibri"/>
        <sz val="8.0"/>
        <u/>
      </rPr>
      <t xml:space="preserve">Wildfire
</t>
    </r>
    <r>
      <rPr>
        <rFont val="Calibri"/>
        <sz val="8.0"/>
      </rPr>
      <t xml:space="preserve">Encourage development and dissemination of information relating to the fire hazard to help educate and assist builders &amp; homeowners in being engaged in wildfire mitigation activities, and to help guide emergency services during response.
Increase communication, coordination &amp; collaboration between wildland/urban interface property owners, local planners and fire prevention crews &amp; officials to address risks, existing mitigation measures, and federal assistance programs.
Encourage implementation of wildfire mitigation activities through enforcement in a manner consistent with the goals of promoting sustainable ecological management &amp; community stability
Conduct Fire Expo (Conducted in 2009 by LA County Fire Department. Businesses attended and provided information on products for retrofitting homes to protect from wildfires (hardened homes))
Establish and implement Weed Abatement Enforcement Program
Defensible home and fuel modification model project that shows building changes residents can implement.
Burma Road Maintenance Agreement
Fuel Modification Program
GIS mapping of fuel modification defensible space areas.
</t>
    </r>
    <r>
      <rPr>
        <rFont val="Calibri"/>
        <sz val="8.0"/>
        <u/>
      </rPr>
      <t>Tsunami</t>
    </r>
    <r>
      <rPr>
        <rFont val="Calibri"/>
        <sz val="8.0"/>
      </rPr>
      <t xml:space="preserve">
Pursue status as a TsunamiReady community through the National Weather Service.
Add Tsunami awareness information to City’s website. Add link to State of California’s Tsunami Awareness resources.
</t>
    </r>
    <r>
      <rPr>
        <rFont val="Calibri"/>
        <sz val="8.0"/>
        <u/>
      </rPr>
      <t xml:space="preserve">Flood
</t>
    </r>
    <r>
      <rPr>
        <rFont val="Calibri"/>
        <sz val="8.0"/>
      </rPr>
      <t>Continue to participate in the National Flood Insurance Program.</t>
    </r>
  </si>
  <si>
    <r>
      <rPr>
        <rFont val="Calibri"/>
        <sz val="8.0"/>
        <u/>
      </rPr>
      <t xml:space="preserve">General Plan (2018) - </t>
    </r>
    <r>
      <rPr>
        <rFont val="Calibri"/>
        <sz val="8.0"/>
      </rPr>
      <t xml:space="preserve">
https://www.rpvca.gov/DocumentCenter/View/12625/2018-General-Plan
</t>
    </r>
    <r>
      <rPr>
        <rFont val="Calibri"/>
        <sz val="8.0"/>
        <u/>
      </rPr>
      <t xml:space="preserve">LHMP (2013) - </t>
    </r>
    <r>
      <rPr>
        <rFont val="Calibri"/>
        <sz val="8.0"/>
      </rPr>
      <t xml:space="preserve">
https://www.rpvca.gov/DocumentCenter/View/2110/Multijurisdictional-Mitigation-Plan-PDF?bidId
</t>
    </r>
    <r>
      <rPr>
        <rFont val="Calibri"/>
        <sz val="8.0"/>
        <u/>
      </rPr>
      <t xml:space="preserve">Emergency Operations Plan (2018) - 
</t>
    </r>
    <r>
      <rPr>
        <rFont val="Calibri"/>
        <sz val="8.0"/>
      </rPr>
      <t>http://www.rpvca.gov/DocumentCenter/View/12886/EOP-FINAL-September-2018-Full-Edition-PDF</t>
    </r>
  </si>
  <si>
    <r>
      <rPr>
        <rFont val="Calibri"/>
        <sz val="8.0"/>
        <u/>
      </rPr>
      <t xml:space="preserve">Multiple Hazards
</t>
    </r>
    <r>
      <rPr>
        <rFont val="Calibri"/>
        <sz val="8.0"/>
      </rPr>
      <t xml:space="preserve">Continuously update maps of elevated hazard risk areas using the latest available GIS data.
Update the LHMP to account for recent hazard events that occur during the post-adoption planning period.
Encourage residents, institutions, and other property owners in the city to transition to drought-tolerant, fire-adapted plant specimens in their landscaping.
Conduct public outreach efforts to inform residents or property owners within areas of elevated hazard risk of the types of hazard events they could experience and strategies to prepare for them.
</t>
    </r>
    <r>
      <rPr>
        <rFont val="Calibri"/>
        <sz val="8.0"/>
        <u/>
      </rPr>
      <t xml:space="preserve">
Coastal Inundation Hazards (Sea-Level Rise, Storm Surge, Coastal Flooding)
</t>
    </r>
    <r>
      <rPr>
        <rFont val="Calibri"/>
        <sz val="8.0"/>
      </rPr>
      <t xml:space="preserve">Develop a Marina Climate Resiliency Master Plan to strengthen the resiliency of the marina to coastal flooding hazards such as sea-level rise and coastal flooding hazards.
Require structures along the coast to be built to withstand strong wave action from storm surge.
Upgrade City-owned assets to withstand coastal hazards.
Flooding
Improve data collection and mapping to identify areas with drainage issues that are vulnerable to flooding, such as a street drainage map that incorporates crowdsourced information in an open data community platform.
Track areas where ponding frequently occurs during heavy rainfall, and install new drains or upgrade existing ones to reduce the pooling of water.
Coordinate with the marina operators on an action plan that addresses short- and long-term impacts associated with tsunamis and/or other strong wave action.
Prioritize the upgrade of storm drains near major transportation routes, such as freeways, to reduce the likelihood of flooding.
Use permeable paving and landscaped swales in all new and replacement City-owned hardscape, to the extent feasible.
Conduct frequent cleanings of storm drain intakes, especially before and during the rainy season.
Discourage new buildings or facilities intended to house or provide critical services to persons with functional needs (e.g., senior citizens and persons with disabilities) from being constructed in or immediately adjacent to the 100-year or 500- year floodplain.
Support weatherization of older homes and those occupied by lower-income persons by sharing information on weatherization techniques, hosting workshops, and connecting residents with grant money..
Prioritize flood control infrastructure in the City’s Capital Improvement Plan.
</t>
    </r>
    <r>
      <rPr>
        <rFont val="Calibri"/>
        <sz val="8.0"/>
        <u/>
      </rPr>
      <t xml:space="preserve">Drought
</t>
    </r>
    <r>
      <rPr>
        <rFont val="Calibri"/>
        <sz val="8.0"/>
      </rPr>
      <t>Commission a feasibility study on ways to increase the use of recycled water sources for city residents, business, and schools to reduce reliance on imported water.
Support indoor and outdoor water efficiency through community-wide education and rebate programs, and continue to maintain these programs and other restrictions on water use in the absence of drought conditions.
Set aside funding in Capital Improvement Plan to replant medians during drought conditions, using recycled water sources.
Extend reclaimed water delivery structure to serve landscaped areas throughout the city.</t>
    </r>
  </si>
  <si>
    <r>
      <rPr>
        <rFont val="Calibri"/>
        <sz val="8.0"/>
        <u/>
      </rPr>
      <t xml:space="preserve">General Plan (1993) - </t>
    </r>
    <r>
      <rPr>
        <rFont val="Calibri"/>
        <sz val="8.0"/>
      </rPr>
      <t xml:space="preserve">https://www.redondo.org/depts/community_development/planning/general_plan/default.asp
</t>
    </r>
    <r>
      <rPr>
        <rFont val="Calibri"/>
        <sz val="8.0"/>
        <u/>
      </rPr>
      <t xml:space="preserve">CAP (2017) - </t>
    </r>
    <r>
      <rPr>
        <rFont val="Calibri"/>
        <sz val="8.0"/>
      </rPr>
      <t xml:space="preserve">
http://southbaycities.org/sites/default/files/RB%20CAP.pdf</t>
    </r>
  </si>
  <si>
    <t xml:space="preserve">Wildfire and Drought </t>
  </si>
  <si>
    <r>
      <rPr>
        <rFont val="Calibri"/>
        <sz val="8.0"/>
        <u/>
      </rPr>
      <t>Wildfire</t>
    </r>
    <r>
      <rPr>
        <rFont val="Calibri"/>
        <sz val="8.0"/>
      </rPr>
      <t xml:space="preserve">
Continue to require Class A roofing standards and “draft hydrants ” for new pools per Building and Fire Codes
Improve water systems to assist with wildfire and drought conditions.
Inventory alternative firefighting water sources and encourage the development of additional sources.
Enhance emergency services to increase the efficiency of wildfire response and recovery activities.
Increase communication, coordination, and collaboration between wildland/urban interface property owners, local and county planners, and fire prevention crews and officials to address risks, existing mitigation measures, and federal assistance programs.
Work with LACoFD to seek funding and develop a Community Wildfire Protection Plan (CWPP). The Plan must include certain components: Collaboration - must be collaboratively developed by local and state government representatives, in consultation with federal agencies and other interested parties; Prioritized Fuel Reduction - must identify and prioritize areas for hazardous fuel reduction treatments and recommend the types and methods of treatment that will protect one or more at-risk communities and essential infrastructure; Treatment of Structural Ignitability - must recommend measures that homeowners and communities can take to reduce the ignitability of structures throughout the area addressed by the plan.
Work with Southern California Edison and LACoFD to seek funding for undergrounding of utility lines.
Provide fuel reduction/fire prevention training for Rolling Hills Community Association landscaping staff and homeowners.Distribution of wildfire safety and prevention information to residents and businesses residing within identified forested land.
Publicize and Enforce Ordinance 345 (Abatement of Fire Fuel Hazards)
</t>
    </r>
    <r>
      <rPr>
        <rFont val="Calibri"/>
        <sz val="8.0"/>
        <u/>
      </rPr>
      <t xml:space="preserve">Drought 
</t>
    </r>
    <r>
      <rPr>
        <rFont val="Calibri"/>
        <sz val="8.0"/>
      </rPr>
      <t>Inform residents of Landscape Efficiency Ordinance applicability and requirements and other water conservation methods
Enforce Landscape Efficiency Ordinance city-wide
Replace existing landscaping and watering systems at City Hall with water saving materials and watering schedule/system
Provide information regarding drought status and water saving mandates and requirements established by local water purveyor to city residents</t>
    </r>
  </si>
  <si>
    <r>
      <rPr>
        <rFont val="Calibri"/>
        <sz val="8.0"/>
        <u/>
      </rPr>
      <t xml:space="preserve">General Plan (1992) - </t>
    </r>
    <r>
      <rPr>
        <rFont val="Calibri"/>
        <sz val="8.0"/>
      </rPr>
      <t xml:space="preserve">
http://ci.rolling-hills-estates.ca.us/government/planning/general-plan
</t>
    </r>
    <r>
      <rPr>
        <rFont val="Calibri"/>
        <sz val="8.0"/>
        <u/>
      </rPr>
      <t xml:space="preserve">CAP (2018) - </t>
    </r>
    <r>
      <rPr>
        <rFont val="Calibri"/>
        <sz val="8.0"/>
      </rPr>
      <t xml:space="preserve">
http://www.rolling-hills.org/DocumentCenter/View/1315
</t>
    </r>
    <r>
      <rPr>
        <rFont val="Calibri"/>
        <sz val="8.0"/>
        <u/>
      </rPr>
      <t xml:space="preserve">LHMP (2017) - </t>
    </r>
    <r>
      <rPr>
        <rFont val="Calibri"/>
        <sz val="8.0"/>
      </rPr>
      <t xml:space="preserve">
http://rolling-hills.org/DocumentCenter/View/1141
</t>
    </r>
  </si>
  <si>
    <t>Wildfire
Encourage development and dissemination of information relating to the fire hazard to help educate and assist builders &amp; homeowners in being engaged in wildfire mitigation activities, and to help guide emergency services during response.
Continue communication, coordination &amp; collaboration between wildland/urban interface property owners, local planners and fire prevention crews &amp; officials to address risks, existing mitigation measures, and federal assistance programs.
Encourage implementation of wildfire mitigation activities through enforcement in a manner consistent with the goals of promoting sustainable ecological management &amp; community stability
Conduct Annual Fire Department Open House
Establish and implement Weed Abatement Enforcement Program
Defensible home and fuel modification model project that shows building changes residents can implement.
Participation in Alert Wildlife Camera program and Fire Detection Network in partnership with neighboring jurisdictions and outside research and/pr utility companies
Undergrounding of electrical utilities for wildfire prevention</t>
  </si>
  <si>
    <r>
      <rPr>
        <rFont val="Calibri"/>
        <sz val="8.0"/>
        <u/>
      </rPr>
      <t xml:space="preserve">General Plan (2010) - </t>
    </r>
    <r>
      <rPr>
        <rFont val="Calibri"/>
        <sz val="8.0"/>
      </rPr>
      <t xml:space="preserve">
http://www.cityofrosemead.org/UserFiles/Servers/Server_10034989/File/Gov/City%20Departments/Community%20Development/Planning/Rosemead.pdf
</t>
    </r>
    <r>
      <rPr>
        <rFont val="Calibri"/>
        <sz val="8.0"/>
        <u/>
      </rPr>
      <t xml:space="preserve">LHMP (2017) - </t>
    </r>
    <r>
      <rPr>
        <rFont val="Calibri"/>
        <sz val="8.0"/>
      </rPr>
      <t xml:space="preserve">
http://www.cityofrosemead.org/UserFiles/Servers/Server_10034989/File/Gov/City%20Departments/Public%20Safety/Emergency%20Preparedness/Local%20Hazard%20Mitigation/Rosemead%20Hazmit%2012.18.17.pdf</t>
    </r>
  </si>
  <si>
    <r>
      <rPr>
        <rFont val="Calibri"/>
        <sz val="8.0"/>
        <u/>
      </rPr>
      <t xml:space="preserve">General Plan (N/A) - </t>
    </r>
    <r>
      <rPr>
        <rFont val="Calibri"/>
        <sz val="8.0"/>
      </rPr>
      <t xml:space="preserve">
https://www.cityofsandimas.com/general-plan-sections/</t>
    </r>
  </si>
  <si>
    <r>
      <rPr>
        <rFont val="Calibri"/>
        <sz val="8.0"/>
        <u/>
      </rPr>
      <t xml:space="preserve">General Plan (1987) - </t>
    </r>
    <r>
      <rPr>
        <rFont val="Calibri"/>
        <sz val="8.0"/>
      </rPr>
      <t xml:space="preserve">
http://ci.san-fernando.ca.us/wp-content/uploads/2016/02/General-Plan-Comprehensive-Update-1987-reduced-size.pdf</t>
    </r>
  </si>
  <si>
    <r>
      <rPr>
        <rFont val="Calibri"/>
        <sz val="8.0"/>
        <u/>
      </rPr>
      <t xml:space="preserve">General Plan (2004) - </t>
    </r>
    <r>
      <rPr>
        <rFont val="Calibri"/>
        <sz val="8.0"/>
      </rPr>
      <t xml:space="preserve">
https://www.sangabrielcity.com/DocumentCenter/View/733/GENERAL-PLAN-FOR-WEB?bidId
</t>
    </r>
    <r>
      <rPr>
        <rFont val="Calibri"/>
        <sz val="8.0"/>
        <u/>
      </rPr>
      <t xml:space="preserve">Energy Action Plan (2012) - </t>
    </r>
    <r>
      <rPr>
        <rFont val="Calibri"/>
        <sz val="8.0"/>
      </rPr>
      <t xml:space="preserve">
http://www.sangabrielcity.com/DocumentCenter/View/2621/Appendix-C_San-Gabriel-City-Energy-Action-Plan-11-20-12</t>
    </r>
  </si>
  <si>
    <r>
      <rPr>
        <rFont val="Calibri"/>
        <sz val="8.0"/>
        <u/>
      </rPr>
      <t xml:space="preserve">General Plan (2010) - </t>
    </r>
    <r>
      <rPr>
        <rFont val="Calibri"/>
        <sz val="8.0"/>
      </rPr>
      <t>http://www.bellgardens.org/GOVERNMENT/CityDepartments/CommunityDevelopment/Planning/GeneralPlan.aspx</t>
    </r>
  </si>
  <si>
    <r>
      <rPr>
        <rFont val="Calibri"/>
        <sz val="8.0"/>
        <u/>
      </rPr>
      <t>Flood</t>
    </r>
    <r>
      <rPr>
        <rFont val="Calibri"/>
        <sz val="8.0"/>
      </rPr>
      <t xml:space="preserve">
Analyze each repetitive flood areas within the City of San Marino and identify feasible mitigation options. Funding may be available through FEMA’s Hazard Mitigation Grant and Flood Mitigation Assistance Programs and the Predisaster Mitigation Program.
Develop better local flood warning systems. Utilize the capability of the mass notification system and the city’s website.
Assess the condition of all cityowner sewer mains, lift stations, manholes and rodding inlets, and produce a replacement schedule and SSMP updates. Work requires outside professional engineering.
Identify surface water drainage obstructions for all parts of the City of San Marino. Prepare an inventory of culverts that historically create flooding problems and target them for retrofitting. 
Prepare an inventory of major urban drainage problems and identify causes and potential mitigation actions for urban drainage problem areas.
Implement the recommendations of the citywide stormwater system condition assessment for lined and unlined channels and washes. Year 1 entails a continuation of fence replacement that commenced in May 2018.
</t>
    </r>
    <r>
      <rPr>
        <rFont val="Calibri"/>
        <sz val="8.0"/>
        <u/>
      </rPr>
      <t>Wildfire</t>
    </r>
    <r>
      <rPr>
        <rFont val="Calibri"/>
        <sz val="8.0"/>
      </rPr>
      <t xml:space="preserve">
Enhance emergency services to increase the efficiency of wildfire response and recovery activities. Create maps for use with the San Marino notification system at-risk urban/wildland interface residents to contact them during evacuations.
Educate agency personnel on federal cost-share and grant programs, Fire Protection Agreements and other related federal programs so the full array of assistance available to local agencies is understood.
Conduct a fire drill at least once every calendar month at the elementary level and at least four times every school year in the higher levels.
Enhance outreach and education programsaimed at mitigating wildfire hazards and reducing or preventing the exposure of citizens, public agencies, private property owners and businesses to natural hazards. Conduct specific community-based demonstration projects of fire prevention and mitigation in the urban interface;
 Develop plan to address and encourage local zoning and planning entities to work closely with landowners and/or developers who choose to build in the wildland/urban interface to identify and mitigate conditions that aggravate wildland/urban interface wildfire hazards, including: 
    Limited access for emergency equipment due to width and grade of roadways 
    Inadequate water supplies 
    Spacing, consistency and species of vegetation around structures 
    Inadequate fuel breaks or lack of defensible space 
    Highly flammable construction materials 
    Inadequate entry/escape routes</t>
    </r>
  </si>
  <si>
    <r>
      <rPr>
        <rFont val="Calibri"/>
        <sz val="8.0"/>
        <u/>
      </rPr>
      <t xml:space="preserve">General Plan (2003)  - </t>
    </r>
    <r>
      <rPr>
        <rFont val="Calibri"/>
        <sz val="8.0"/>
      </rPr>
      <t xml:space="preserve">
https://www.cityofsanmarino.org/DocumentCenter/View/53/General-Plan?bidId
</t>
    </r>
    <r>
      <rPr>
        <rFont val="Calibri"/>
        <sz val="8.0"/>
        <u/>
      </rPr>
      <t xml:space="preserve">
LHMP (2019) - </t>
    </r>
    <r>
      <rPr>
        <rFont val="Calibri"/>
        <sz val="8.0"/>
      </rPr>
      <t xml:space="preserve">
https://www.cityofsanmarino.org/DocumentCenter/View/4409/2019-02-28-Final-LHMP-w-Council-Adoption-Date?bidId=
</t>
    </r>
    <r>
      <rPr>
        <rFont val="Calibri"/>
        <sz val="8.0"/>
        <u/>
      </rPr>
      <t xml:space="preserve">Emergency Operations Plan (2018) - 
</t>
    </r>
    <r>
      <rPr>
        <rFont val="Calibri"/>
        <sz val="8.0"/>
      </rPr>
      <t>https://www.cityofsanmarino.org/DocumentCenter/View/3521/SM-EOP-Part-One---Basic-Plan?bidId=</t>
    </r>
  </si>
  <si>
    <t xml:space="preserve">Drought, Extreme Heat, Floods, and Wildfire </t>
  </si>
  <si>
    <r>
      <rPr>
        <rFont val="Calibri"/>
        <sz val="8.0"/>
        <u/>
      </rPr>
      <t xml:space="preserve">Drought </t>
    </r>
    <r>
      <rPr>
        <rFont val="Calibri"/>
        <sz val="8.0"/>
      </rPr>
      <t xml:space="preserve">
Work with Local Water Agencies to Develop New Drought Mitigation Strategies
Research Additional Internal City Actions to Mitigate the Impact of Climate Change and Drought 
Continue to research additional projects to further improve the City's standing as a "Green City"
Work to improve the City's current "Silver" Green City status to "Gold" Status
</t>
    </r>
    <r>
      <rPr>
        <rFont val="Calibri"/>
        <sz val="8.0"/>
        <u/>
      </rPr>
      <t>Extreme Heat</t>
    </r>
    <r>
      <rPr>
        <rFont val="Calibri"/>
        <sz val="8.0"/>
      </rPr>
      <t xml:space="preserve">
Continue to enhance participation in Souther California Edison's Independent System Operator Notification Procedure Process for Rolling Blackouts
Create a Public Education program regarding proper precautions against exposure to heat and potential hazards of exposure to extreme heat 
Maintain and update cooling center inventory on bi-annual schedule
Partner with LA Dept of Health Services to create and/or adapt their existing information regarding heat, how to monitor and/or adjust behavior depending on the specific heat index, and information to seek should specific ailments from exposure to heat occur
Create a Public Education program regarding proper precautions against exposure to poor air quality.
</t>
    </r>
    <r>
      <rPr>
        <rFont val="Calibri"/>
        <sz val="8.0"/>
        <u/>
      </rPr>
      <t xml:space="preserve">Floods
</t>
    </r>
    <r>
      <rPr>
        <rFont val="Calibri"/>
        <sz val="8.0"/>
      </rPr>
      <t xml:space="preserve">Continue participation in National Flood Insurance Program and Community Rating System.
Lower CRS Rating 
Minimize damage and hazards to development in areas subject to risk resulting from flooding conditions.
Promote open space and recreational uses in designated flood zones.
Continue clearance of the Santa Clara River of non-native plant species that may impede flood flow
Continue to review all permits for development in designated flood hazard areas to meet the requirements of the NFIP and reduce damages and loss of life during flooding events
Update existing 30-year old Flood Insurance Rate Maps (FIRMs) to provide most current flood data to regulate development standards
Coordinate review and implementation of new Flood Insurance Study 
Submit Letter of Map Revision for storm drain improvements in downtown Newhall to reduce floodplain in affected area
</t>
    </r>
    <r>
      <rPr>
        <rFont val="Calibri"/>
        <sz val="8.0"/>
        <u/>
      </rPr>
      <t xml:space="preserve">Wildfire </t>
    </r>
    <r>
      <rPr>
        <rFont val="Calibri"/>
        <sz val="8.0"/>
      </rPr>
      <t xml:space="preserve">
Work with Los Angeles County Fire Department Division III, North Regional Operations Bureau (LACoFD Division III) to enhance emergency services to increase the efficiency of wildfire responses and recovery activities
Support LACoFD Division III's efforts to install more fire stations for better access and coverage
Coordinate with LACoFD Division III and Sheriff's Department to coordinate the Public Alert and Warning Notification System to quickly contact all at-risk urban/wildland interface residents in the Santa Clarita Valley regarding evacuations.
Collaborate with LACoFD Division III in educating City staff and fire personnel on federal cost-share and grant programs, Fire Protection Agreements and other related federal programs so the ful array of assistance availiable to oocal agencies is understood
Continue collaborating with LACoFD's Division III's to develop and disseminate maps relating to fire hazards to help educate and assist builders and homeowners in being engaged in wildfire mitigation activities and to help guide emergency services during response
Collaborate with LACoFD Division III's to enhance outreach and education programs aimed at mitigation wildfire hazards and reducing or preventing the exposure of citizens, public agencies, private property owners, and businesses to natural and man-made hazards.
Work withn LACoFD Division III to encourage and increase communication, coordination, and collaboration between wildland/urban interface property owners, County and officials to address risks, existing mitigation measures and federal assistance programs.
Collaborate with LACoFD Division III' to encourage implementation of wildfire mitigation activities in a manner consistent with the goals of promoting sustainable ecological management and community stability.
Enhance City's Urban Forestry ability to mitigate, respond to, prepare for and recover from events that impact the more than 80,000 trees in the City.
</t>
    </r>
  </si>
  <si>
    <r>
      <rPr>
        <rFont val="Calibri"/>
        <sz val="8.0"/>
        <u/>
      </rPr>
      <t xml:space="preserve">General Plan (2011) - </t>
    </r>
    <r>
      <rPr>
        <rFont val="Calibri"/>
        <sz val="8.0"/>
      </rPr>
      <t xml:space="preserve">
https://www.codepublishing.com/CA/SantaClarita/html/SantaClaritaGP/SantaClaritaGP.html
</t>
    </r>
    <r>
      <rPr>
        <rFont val="Calibri"/>
        <sz val="8.0"/>
        <u/>
      </rPr>
      <t xml:space="preserve">CAP (2012) - </t>
    </r>
    <r>
      <rPr>
        <rFont val="Calibri"/>
        <sz val="8.0"/>
      </rPr>
      <t xml:space="preserve">
http://greensantaclarita.com/files/2012/10/APPROVED-CAP-AUGUST-2012.pdf
</t>
    </r>
    <r>
      <rPr>
        <rFont val="Calibri"/>
        <sz val="8.0"/>
        <u/>
      </rPr>
      <t xml:space="preserve">LHMP (2015) - </t>
    </r>
    <r>
      <rPr>
        <rFont val="Calibri"/>
        <sz val="8.0"/>
      </rPr>
      <t xml:space="preserve">
http://filecenter.santa-clarita.com/EmergencyMgmt/2015%20Hazard%20Mitigation%20Plan-Final%20Draft.pdf</t>
    </r>
  </si>
  <si>
    <r>
      <rPr>
        <rFont val="Calibri"/>
        <sz val="8.0"/>
        <u/>
      </rPr>
      <t>General Plan (1994) -</t>
    </r>
    <r>
      <rPr>
        <rFont val="Calibri"/>
        <sz val="8.0"/>
      </rPr>
      <t xml:space="preserve"> 
https://www.santafesprings.org/civicax/filebank/blobdload.aspx?BlobID=4313
</t>
    </r>
    <r>
      <rPr>
        <rFont val="Calibri"/>
        <sz val="8.0"/>
        <u/>
      </rPr>
      <t xml:space="preserve">LHMP (2004) - </t>
    </r>
    <r>
      <rPr>
        <rFont val="Calibri"/>
        <sz val="8.0"/>
      </rPr>
      <t xml:space="preserve">
https://www.santafesprings.org/civicax/filebank/blobdload.aspx?blobid=2511</t>
    </r>
  </si>
  <si>
    <r>
      <rPr>
        <rFont val="Calibri"/>
        <sz val="8.0"/>
        <u/>
      </rPr>
      <t>(Mitigation actions are not separated by hazard)</t>
    </r>
    <r>
      <rPr>
        <rFont val="Calibri"/>
        <sz val="8.0"/>
      </rPr>
      <t xml:space="preserve">
Assess the feasibility of developing incentives to pursue mitigation projects
Allocate resources to assist in mitigation projects where possible
Partner with other organizations and agencies to identify grant programs and foundations that support mitigation activities
Identify funds for City Yards improvement projects
Identify funds for bluff mitigation projects
Design and develop public education campaign for emergency preparedness and hazard mitigation for those who live and work in Santa Monica
Re-establish public education in schools and the community
Increase the number of Disaster Assistance Response Training classes for businesses as well as those who live and work in Santa Monica
Expand automated external defribulator program
Modify evacuation plans to incorporate City public safety agencies
Train employees and practice City facility evacuation plans with participation by City public safety agencies
Engange notification procedures of key city staff to respond to emrgencies
Re-establish tsunami working group
Continue to study technological advances in capabilities and advances in public alert warning systems
Continue to improve capabilities by combining the public safety dispatch services
Enhance GIS response capability in emergencies, including building data inventory, damage assessment, and evacuation planning
All inclusive access and functional needs resources </t>
    </r>
  </si>
  <si>
    <r>
      <rPr>
        <rFont val="Calibri"/>
        <sz val="8.0"/>
        <u/>
      </rPr>
      <t xml:space="preserve">General Plan (2010) - </t>
    </r>
    <r>
      <rPr>
        <rFont val="Calibri"/>
        <sz val="8.0"/>
      </rPr>
      <t xml:space="preserve">
https://www.smgov.net/Departments/PCD/Plans/General-Plan/
</t>
    </r>
    <r>
      <rPr>
        <rFont val="Calibri"/>
        <sz val="8.0"/>
        <u/>
      </rPr>
      <t xml:space="preserve">CAAP (2019) - </t>
    </r>
    <r>
      <rPr>
        <rFont val="Calibri"/>
        <sz val="8.0"/>
      </rPr>
      <t xml:space="preserve">
https://smclimateaction.konveio.com/01-public-draft-february-2019
</t>
    </r>
    <r>
      <rPr>
        <rFont val="Calibri"/>
        <sz val="8.0"/>
        <u/>
      </rPr>
      <t xml:space="preserve">LHMP (2013) - </t>
    </r>
    <r>
      <rPr>
        <rFont val="Calibri"/>
        <sz val="8.0"/>
      </rPr>
      <t xml:space="preserve">
https://www.smgov.net/departments/oem/sems/hazard-mitigation/santa-monica-local-hazard-mitigation-plan.pdf</t>
    </r>
  </si>
  <si>
    <r>
      <rPr>
        <rFont val="Calibri"/>
        <sz val="8.0"/>
        <u/>
      </rPr>
      <t xml:space="preserve">General Plan (2015) - </t>
    </r>
    <r>
      <rPr>
        <rFont val="Calibri"/>
        <sz val="8.0"/>
      </rPr>
      <t xml:space="preserve">
http://www.cityofsierramadre.com/UserFiles/Servers/Server_212309/File/City%20Hall/Strategic%20Planning/General_Plan_2015.pdf</t>
    </r>
  </si>
  <si>
    <r>
      <rPr>
        <rFont val="Calibri"/>
        <sz val="8.0"/>
        <u/>
      </rPr>
      <t xml:space="preserve">General Plan (2013) - </t>
    </r>
    <r>
      <rPr>
        <rFont val="Calibri"/>
        <sz val="8.0"/>
      </rPr>
      <t xml:space="preserve">
https://www.cityofsignalhill.org/85/General-Plan
</t>
    </r>
    <r>
      <rPr>
        <rFont val="Calibri"/>
        <sz val="8.0"/>
        <u/>
      </rPr>
      <t xml:space="preserve">LHMP (2018) - </t>
    </r>
    <r>
      <rPr>
        <rFont val="Calibri"/>
        <sz val="8.0"/>
      </rPr>
      <t xml:space="preserve">
https://www.cityofsignalhill.org/DocumentCenter/View/4137/Signal-Hill-Hazard-Mitigation-Plan?bidId</t>
    </r>
  </si>
  <si>
    <r>
      <rPr>
        <rFont val="Calibri"/>
        <sz val="8.0"/>
        <u/>
      </rPr>
      <t xml:space="preserve">General Plan (N/A) - </t>
    </r>
    <r>
      <rPr>
        <rFont val="Calibri"/>
        <sz val="8.0"/>
      </rPr>
      <t xml:space="preserve">
http://www.ci.south-el-monte.ca.us/ABOUTUS/GeneralPlan.aspx</t>
    </r>
  </si>
  <si>
    <t>Drought, Extreme Heat, Flooding, Dam Inundation, and Severe Weather</t>
  </si>
  <si>
    <r>
      <rPr>
        <rFont val="Calibri"/>
        <sz val="8.0"/>
        <u/>
      </rPr>
      <t>Drought</t>
    </r>
    <r>
      <rPr>
        <rFont val="Calibri"/>
        <sz val="8.0"/>
      </rPr>
      <t xml:space="preserve">
Identify and pursue alternative sources of water in coordination with WRD to support potential shortages of deliveries from the Metropolitan Water District.
Work with regional partners, including the Los Angeles Unified School District and the Central Basin Water District, to develop a recycled water master plan, with the intention of identifying financially feasible approaches to expanding recycled water infrastructure throughout the City.
Construct additional or upgrade existing water storage/ conveyance facilities.
Offer reduced-cost or free water audits for residents and businesses.
Publicize available rebates and other financial incentives for equipment that reduces water use.
As part of discretionary review, encourage new residential buildings in a recycled water service area to include dual plumbing for potable and nonpotable water sources.
Continue retrofitting publicly landscaped areas with artificial turf or drought-tolerant landscaping.
Require Urban Water Management Plan updates to consider more severe and long-lasting drought scenarios.
</t>
    </r>
    <r>
      <rPr>
        <rFont val="Calibri"/>
        <sz val="8.0"/>
        <u/>
      </rPr>
      <t xml:space="preserve">
Extreme Heat</t>
    </r>
    <r>
      <rPr>
        <rFont val="Calibri"/>
        <sz val="8.0"/>
      </rPr>
      <t xml:space="preserve">
On public facilities, conduct energy-efficiency audits, retrofit buildings to increase efficiency, and install solar panels to reduce demand on the electrical grid (increasing its resiliency during heat waves) and to save money and generate municipal revenue.
Encourage solar panels on new and existing developments by widely publicizing available incentives and financing options, working with local PACE providers to expand outreach to lower-income and non-English-speaking neighborhoods, and participating in programs to reduce the cost of solar panels for residents.
Require new nonresidential and multifamily development to incorporate high-reflectivity roofing and surface materials, shade trees, shade structures, and/or other infrastructure features to reduce human exposure to extreme heat and to mitigate the urban heat island effect.
Upon discretionary review for significant remodels, require owners of existing parking lots to install infrastructure features to increase shade and reduce the urban heat island effect.
Work with community groups to identify and secure funding to install energy-efficient air conditioner units for homes without AC access, particularly for homes of lower-income residents, the elderly, and persons with disabilities.
Educate all outdoor City workers, including construction, landscaping, maintenance, and recreation staff, about the risks posed by extreme heat and how to reduce them.
7nclude extreme heat as a hazard in the City’s Emergency Operations Plan with clear guidelines to: 
 Designate public buildings and other community facilities as cooling centers that are easily accessible by all residents in all parts of South Gate, including individuals with limited mobility. 
 Distribute information about cooling centers. 
 Establish a temperature threshold as a minimum standard for opening and operating cooling center
</t>
    </r>
    <r>
      <rPr>
        <rFont val="Calibri"/>
        <sz val="8.0"/>
        <u/>
      </rPr>
      <t>Flooding</t>
    </r>
    <r>
      <rPr>
        <rFont val="Calibri"/>
        <sz val="8.0"/>
      </rPr>
      <t xml:space="preserve">
Upgrade storm drain infrastructure in areas that frequently pond during strong rains.
Analyze the flood potential associated with elevated reservoir failure in the community.
Monitor the effectiveness of current requirements for new developments to handle stormwater on-site, to the extent possible, through the use of permeable paving and other low-impact development strategies, and update the requirements as needed.
Retrofit public spaces to reduce stormwater runoff, including using permeable paving for sidewalks and parking lots.
Provide educational materials to existing property owners about the benefits of installing low-impact development stormwater components.
Continue to participate in the National Flood Insurance Program and maintain an effective and upto-date Flood Plain Management Ordinance.
Continue and expand the regular cleaning and maintenance of City storm drains to ensure they are functioning at full capacity.
Continue requiring new development projects to reduce potential and existing flooding hazards as part of the development process.
</t>
    </r>
    <r>
      <rPr>
        <rFont val="Calibri"/>
        <sz val="8.0"/>
        <u/>
      </rPr>
      <t>Dam Inundation</t>
    </r>
    <r>
      <rPr>
        <rFont val="Calibri"/>
        <sz val="8.0"/>
      </rPr>
      <t xml:space="preserve">
Work with the US Army Corps of Engineers and the Metropolitan Water District to support retrofit activities for dams that may pose an inundation risk for South Gate.
Severe Weather
Design future key infrastructure to withstand severe weather events beyond minimum code specifications.
Monitor trees and other vegetation near power lines, and promptly inform utility companies if any vegetation may threaten power service during severe weather and/or requires trimming.</t>
    </r>
  </si>
  <si>
    <r>
      <rPr>
        <rFont val="Calibri"/>
        <sz val="8.0"/>
        <u/>
      </rPr>
      <t xml:space="preserve">General Plan (2009) - </t>
    </r>
    <r>
      <rPr>
        <rFont val="Calibri"/>
        <sz val="8.0"/>
      </rPr>
      <t xml:space="preserve">
https://www.cityofsouthgate.org/192/General-Plan
</t>
    </r>
    <r>
      <rPr>
        <rFont val="Calibri"/>
        <sz val="8.0"/>
        <u/>
      </rPr>
      <t xml:space="preserve">LHMP (2017) - </t>
    </r>
    <r>
      <rPr>
        <rFont val="Calibri"/>
        <sz val="8.0"/>
      </rPr>
      <t xml:space="preserve">
https://www.cityofsouthgate.org/DocumentCenter/View/3660/SouthGate_Public-Review-LHMP_7-7-17?bidId</t>
    </r>
  </si>
  <si>
    <t>Flooding, Wildfire, Windstorm, Drought and Reservoir Failure</t>
  </si>
  <si>
    <r>
      <rPr>
        <rFont val="Calibri"/>
        <sz val="8.0"/>
        <u/>
      </rPr>
      <t xml:space="preserve">Flooding
</t>
    </r>
    <r>
      <rPr>
        <rFont val="Calibri"/>
        <sz val="8.0"/>
      </rPr>
      <t xml:space="preserve">During storm periods, monitor catch basins to ensure that they are kept clear of debris to maintain optimal conditions in the event of heavy rainfall.
Review and update the City’s existing ordinances as they relate to storm / flooding hazards, consistent with the risks identified in this LHMP
Monitor and review California State Water Resources Control Board regulations and permit requirements to ensure consistency with City policies and regulations. This includes on-site retention of storm water runoff from impervious surfaces and the implementation of Low Impact Development (LIDs) standards on new development.
In coordination with the Los Angeles County Flood Control District, evaluate the effectiveness of current policies and ordinances to ensure that storm water runoff from impervious surfaces does not contribute to flooding.
</t>
    </r>
    <r>
      <rPr>
        <rFont val="Calibri"/>
        <sz val="8.0"/>
        <u/>
      </rPr>
      <t xml:space="preserve">Wildfire
</t>
    </r>
    <r>
      <rPr>
        <rFont val="Calibri"/>
        <sz val="8.0"/>
      </rPr>
      <t xml:space="preserve">Continue to secure adequate equipment and attract and retain personnel while collaborating with neighboring jurisdiction and partner agencies to adequately respond to emergencies and incidents in all parts of the city.
Work cooperatively with other relevant agencies to promote the implementation and awareness of fire prevention programs.
Require adequate fire flow and emergency access as a condition of approval for discretionary entitlements within Hillside areas.
Work with residents to promote fire mitigation and water conservation measures related to drought stress issues.
Require fire-resistant building materials for all structures in hillside areas and encourage use of fire resistant landscaping.
</t>
    </r>
    <r>
      <rPr>
        <rFont val="Calibri"/>
        <sz val="8.0"/>
        <u/>
      </rPr>
      <t xml:space="preserve">Windstorm
</t>
    </r>
    <r>
      <rPr>
        <rFont val="Calibri"/>
        <sz val="8.0"/>
      </rPr>
      <t xml:space="preserve">Create local city awareness of tree pruning and Fire Code sections relevant to wind-resistant utility operations by providing information to residents, utility companies, and other involved agencies.
Encourage critical facilities (public and private) throughout the city to purchase and/or test backup generators during power failure by providing information guidance.
</t>
    </r>
    <r>
      <rPr>
        <rFont val="Calibri"/>
        <sz val="8.0"/>
        <u/>
      </rPr>
      <t xml:space="preserve">Drought
</t>
    </r>
    <r>
      <rPr>
        <rFont val="Calibri"/>
        <sz val="8.0"/>
      </rPr>
      <t xml:space="preserve">Continue to work with other government and other involved agencies to implement water conservation strategies that maximize the use of existing water resources.
Work in coordination with the Upper San Gabriel Water District to promote increased groundwater recharge and conjunctive use
Coordinate with the all water distribution partners on water conservation restrictions and drought conditions.
</t>
    </r>
    <r>
      <rPr>
        <rFont val="Calibri"/>
        <sz val="8.0"/>
        <u/>
      </rPr>
      <t xml:space="preserve">Reservoir Failure
</t>
    </r>
    <r>
      <rPr>
        <rFont val="Calibri"/>
        <sz val="8.0"/>
      </rPr>
      <t>Monitor the Los Angeles County Flood Control District’s project that will restore reservoir capacity to address the post-Station Fire sediment impacts at Devil’s Gate Dam.
Monitor the Los Angeles County Flood Control District’s project to establish a reservoir configuration that will be more suitable for future routine maintenance activities including sediment management. This will enable the timely removal of sediment in locations, such as those near the dam’s valves that are critical to dam safety.</t>
    </r>
  </si>
  <si>
    <r>
      <rPr>
        <rFont val="Calibri"/>
        <sz val="8.0"/>
        <u/>
      </rPr>
      <t xml:space="preserve">General Plan (1990) - </t>
    </r>
    <r>
      <rPr>
        <rFont val="Calibri"/>
        <sz val="8.0"/>
      </rPr>
      <t xml:space="preserve">
https://www.southpasadenaca.gov/government/departments/planning-and-building/general-plan
</t>
    </r>
    <r>
      <rPr>
        <rFont val="Calibri"/>
        <sz val="8.0"/>
        <u/>
      </rPr>
      <t xml:space="preserve">LHMP (2018) - </t>
    </r>
    <r>
      <rPr>
        <rFont val="Calibri"/>
        <sz val="8.0"/>
      </rPr>
      <t xml:space="preserve">
https://www.southpasadenaca.gov/home/showdocument?id=15260
</t>
    </r>
    <r>
      <rPr>
        <rFont val="Calibri"/>
        <sz val="8.0"/>
        <u/>
      </rPr>
      <t xml:space="preserve">
Emergency Operations Plan (2012) - </t>
    </r>
    <r>
      <rPr>
        <rFont val="Calibri"/>
        <sz val="8.0"/>
      </rPr>
      <t xml:space="preserve">
https://www.southpasadenaca.gov/home/showdocument?id=5591</t>
    </r>
  </si>
  <si>
    <r>
      <rPr>
        <rFont val="Calibri"/>
        <sz val="8.0"/>
        <u/>
      </rPr>
      <t xml:space="preserve">General Plan (2017) - 
</t>
    </r>
    <r>
      <rPr>
        <rFont val="Calibri"/>
        <sz val="8.0"/>
      </rPr>
      <t xml:space="preserve">https://ca-templecity.civicplus.com/DocumentCenter/View/11824/FINAL-GENERAL-PLAN-WITH-APPENDIX-A
</t>
    </r>
    <r>
      <rPr>
        <rFont val="Calibri"/>
        <sz val="8.0"/>
        <u/>
      </rPr>
      <t xml:space="preserve">LHMP (2016) - </t>
    </r>
    <r>
      <rPr>
        <rFont val="Calibri"/>
        <sz val="8.0"/>
      </rPr>
      <t xml:space="preserve">
https://www.ci.temple-city.ca.us/DocumentCenter/View/6489/10A-TC-Multi-Hazard-Mitigation-Plan?bidId=</t>
    </r>
  </si>
  <si>
    <t>Drought, Extreme Weather and Floods</t>
  </si>
  <si>
    <r>
      <rPr>
        <rFont val="Calibri"/>
        <sz val="8.0"/>
        <u/>
      </rPr>
      <t>Drought</t>
    </r>
    <r>
      <rPr>
        <rFont val="Calibri"/>
        <sz val="8.0"/>
      </rPr>
      <t xml:space="preserve">
Partner with the Metropolitan Water District and evaluate longterm water availability for the community. In particular, consider the risks of increased drought frequency and severity as a result of climate change. Integrate the results of this analysis into future water management planning efforts.
As feasible, construct planned wells and resolve any water quality issues at existing wells to maximize groundwater production within the City’s adjudicated right. Ensure that all groundwater production is maintained at a sustainable level.
Explore constructing new water storage facilities, or expand the storage capacity of existing facilities, to maximize water availability during an emergency situation.
Work with California Water Service (Cal Water) to provide free or low-cost water audits to Torrance residents and businesses.
Promote Property Assessed Clean Energy (PACE) programs to Torrance residents and businesses as a way to finance water efficiency retrofits, and distribute information about other financing mechanisms and available rebates.
When creating new landscaped areas or renovating existing ones, choose plant species that require little or no irrigation to the extent possible.
Publicize information on water conservation techniques through print media, television, online and in social media, in-person events and workshops, and other methods as appropriate.
</t>
    </r>
    <r>
      <rPr>
        <rFont val="Calibri"/>
        <sz val="8.0"/>
        <u/>
      </rPr>
      <t>Extreme Weather</t>
    </r>
    <r>
      <rPr>
        <rFont val="Calibri"/>
        <sz val="8.0"/>
      </rPr>
      <t xml:space="preserve">
Designate facilities throughout Torrance as cooling centers to provide relief during extreme heat events, set to automatically open when temperatures reach a certain level. Ensure that facilities are available in all parts of the city. Distribute information about the availability of cooling centers to community members, and alert community members when cooling centers are open.
Train City outdoor workers, including landscaping, construction, and recreation staff, in reducing the risk from extreme heat and how to provide emergency first aid to persons suffering from heat-related conditions. Work with local businesses and community groups to encourage providing similar training to private sector employees.
Design new and substantially retrofitted public spaces to increase the use of shade trees or shade structures, high-reflectivity surfaces, and other features to reduce the urban heat island effect. Encourage private landowners to incorporate these features into new or substantially retrofitted developments.
In coordination with community organizations, provide increased outreach and check-ins to vulnerable individuals during extreme temperatures, including elderly residents, homeless individuals, and socially isolated persons.
Continue to support weatherization of older homes and those occupied by lower-income persons.
Encourage new and significantly retrofitted buildings to use wind-resistant design features such as interlocking shingles, reinforced doors, and laminated or impact-resistant glass.
In coordination with SCE, identify and strengthen or replace utility poles that may be old, damaged, or otherwise vulnerable to high winds. Support efforts to underground power lines where feasible.
</t>
    </r>
    <r>
      <rPr>
        <rFont val="Calibri"/>
        <sz val="8.0"/>
        <u/>
      </rPr>
      <t xml:space="preserve">
Floods</t>
    </r>
    <r>
      <rPr>
        <rFont val="Calibri"/>
        <sz val="8.0"/>
      </rPr>
      <t xml:space="preserve">
Use low-impact development (LID) strategies in City-maintained landscapes, roads, and parking lots to reduce runoff and erosion during flood events.
Encourage or require the use of LID strategies on new or significant renovations to private parking lots, plazas, or other large open areas.
Identify areas where ponding frequently occurs during heavy rainfall, and install new drains or upgrade existing ones to reduce ponding.
Ensure that City-owned water reservoirs and storage tanks are extensively reinforced to minimize the risk of failure.
Ensure that an adequate supply of sandbags is available to Torrance residents and businesses, including prefilled sandbags for individuals who may have difficulty filling their own.</t>
    </r>
  </si>
  <si>
    <r>
      <rPr>
        <rFont val="Calibri"/>
        <sz val="8.0"/>
        <u/>
      </rPr>
      <t xml:space="preserve">General Plan (2009) - </t>
    </r>
    <r>
      <rPr>
        <rFont val="Calibri"/>
        <sz val="8.0"/>
      </rPr>
      <t xml:space="preserve">
https://www.torranceca.gov/our-city/community-development/general-plan/plan-2009
</t>
    </r>
    <r>
      <rPr>
        <rFont val="Calibri"/>
        <sz val="8.0"/>
        <u/>
      </rPr>
      <t xml:space="preserve">Energy Efficiency Climate Action Plan (2015) - </t>
    </r>
    <r>
      <rPr>
        <rFont val="Calibri"/>
        <sz val="8.0"/>
      </rPr>
      <t xml:space="preserve">
http://www.southbaycities.org/sites/default/files/EECAP_Torrance_Final_20151218.pdf
</t>
    </r>
    <r>
      <rPr>
        <rFont val="Calibri"/>
        <sz val="8.0"/>
        <u/>
      </rPr>
      <t xml:space="preserve">LHMP (2016) - </t>
    </r>
    <r>
      <rPr>
        <rFont val="Calibri"/>
        <sz val="8.0"/>
      </rPr>
      <t xml:space="preserve">
https://www.torranceca.gov/Home/ShowDocument?id=5972
</t>
    </r>
    <r>
      <rPr>
        <rFont val="Calibri"/>
        <sz val="8.0"/>
        <u/>
      </rPr>
      <t xml:space="preserve">Emergency Operations Plan (2010) - 
</t>
    </r>
    <r>
      <rPr>
        <rFont val="Calibri"/>
        <sz val="8.0"/>
      </rPr>
      <t>https://www.torranceca.gov/home/showdocument?id=5958</t>
    </r>
  </si>
  <si>
    <r>
      <rPr>
        <rFont val="Calibri"/>
        <sz val="8.0"/>
        <u/>
      </rPr>
      <t xml:space="preserve">General Plan (2017) - </t>
    </r>
    <r>
      <rPr>
        <rFont val="Calibri"/>
        <sz val="8.0"/>
      </rPr>
      <t xml:space="preserve">
http://www.cityofwalnut.org/home/showdocument?id=12022</t>
    </r>
  </si>
  <si>
    <t>General Plan (2016) - 
https://www.westcovina.org/home/showdocument?id=12212
LHMP (2004) - 
https://www.westcovina.org/departments/fire-/disaster-preparedness/natural-hazrd-mitigation-plan</t>
  </si>
  <si>
    <r>
      <rPr>
        <rFont val="Calibri"/>
        <sz val="8.0"/>
        <u/>
      </rPr>
      <t xml:space="preserve">General Plan (2011) - </t>
    </r>
    <r>
      <rPr>
        <rFont val="Calibri"/>
        <sz val="8.0"/>
      </rPr>
      <t xml:space="preserve">
https://www.weho.org/city-government/city-departments/planning-and-development-services/general-plan-2035/west-hollywood-general-plan-2035-and-west-hollywood-climate-action-plan
</t>
    </r>
    <r>
      <rPr>
        <rFont val="Calibri"/>
        <sz val="8.0"/>
        <u/>
      </rPr>
      <t xml:space="preserve">CAP (2011) - </t>
    </r>
    <r>
      <rPr>
        <rFont val="Calibri"/>
        <sz val="8.0"/>
      </rPr>
      <t xml:space="preserve">
https://www.weho.org/Home/ShowDocument?id=7253
</t>
    </r>
    <r>
      <rPr>
        <rFont val="Calibri"/>
        <sz val="8.0"/>
        <u/>
      </rPr>
      <t xml:space="preserve">LHMP (2008) - </t>
    </r>
    <r>
      <rPr>
        <rFont val="Calibri"/>
        <sz val="8.0"/>
      </rPr>
      <t xml:space="preserve">
https://www.weho.org/Home/ShowDocument?id=1749</t>
    </r>
  </si>
  <si>
    <r>
      <rPr>
        <rFont val="Calibri"/>
        <sz val="8.0"/>
        <u/>
      </rPr>
      <t xml:space="preserve">General Plan (2019) - </t>
    </r>
    <r>
      <rPr>
        <rFont val="Calibri"/>
        <sz val="8.0"/>
      </rPr>
      <t xml:space="preserve">
https://www.wlv.org/DocumentCenter/View/1836/WLV-General-Plan</t>
    </r>
  </si>
  <si>
    <r>
      <rPr>
        <rFont val="Calibri"/>
        <sz val="8.0"/>
        <u/>
      </rPr>
      <t xml:space="preserve">General Plan (1993) - </t>
    </r>
    <r>
      <rPr>
        <rFont val="Calibri"/>
        <sz val="8.0"/>
      </rPr>
      <t xml:space="preserve">
https://www.cityofwhittier.org/government/community-development/economic-development/planning-documents/general-plan
</t>
    </r>
    <r>
      <rPr>
        <rFont val="Calibri"/>
        <sz val="8.0"/>
        <u/>
      </rPr>
      <t xml:space="preserve">LHMP (2015) - </t>
    </r>
    <r>
      <rPr>
        <rFont val="Calibri"/>
        <sz val="8.0"/>
      </rPr>
      <t xml:space="preserve">
https://www.cityofwhittier.org/home/showdocument?id=1078
</t>
    </r>
    <r>
      <rPr>
        <rFont val="Calibri"/>
        <sz val="8.0"/>
        <u/>
      </rPr>
      <t xml:space="preserve">Emergency Operations Plan (2016) - 
</t>
    </r>
    <r>
      <rPr>
        <rFont val="Calibri"/>
        <sz val="8.0"/>
      </rPr>
      <t>https://www.cityofwhittier.org/home/showdocument?id=1066</t>
    </r>
  </si>
  <si>
    <r>
      <rPr>
        <rFont val="Calibri"/>
        <sz val="8.0"/>
        <u/>
      </rPr>
      <t>Climate Change</t>
    </r>
    <r>
      <rPr>
        <rFont val="Calibri"/>
        <sz val="8.0"/>
      </rPr>
      <t xml:space="preserve">
Climate Adaptation Plan
</t>
    </r>
    <r>
      <rPr>
        <rFont val="Calibri"/>
        <sz val="8.0"/>
        <u/>
      </rPr>
      <t>Drought</t>
    </r>
    <r>
      <rPr>
        <rFont val="Calibri"/>
        <sz val="8.0"/>
      </rPr>
      <t xml:space="preserve">
Well Rehabilitation Program
Public Water Systems 
Expand Surface Water Locations
</t>
    </r>
    <r>
      <rPr>
        <rFont val="Calibri"/>
        <sz val="8.0"/>
        <u/>
      </rPr>
      <t xml:space="preserve">
Flood</t>
    </r>
    <r>
      <rPr>
        <rFont val="Calibri"/>
        <sz val="8.0"/>
      </rPr>
      <t xml:space="preserve">
Relocate County fire station out of floodplain
Relocation of Government Facilities in the Floodplain
Erosion Repair and Restoration Projects
Woody Debris Removals
Flood Insurance Promotion
Stormwater Management Plan
Flood Studies and Action Project
</t>
    </r>
    <r>
      <rPr>
        <rFont val="Calibri"/>
        <sz val="8.0"/>
        <u/>
      </rPr>
      <t xml:space="preserve">
Extreme Heat/Cold</t>
    </r>
    <r>
      <rPr>
        <rFont val="Calibri"/>
        <sz val="8.0"/>
      </rPr>
      <t xml:space="preserve">
Cooling/Warming Centers
</t>
    </r>
    <r>
      <rPr>
        <rFont val="Calibri"/>
        <sz val="8.0"/>
        <u/>
      </rPr>
      <t>Wildfire</t>
    </r>
    <r>
      <rPr>
        <rFont val="Calibri"/>
        <sz val="8.0"/>
      </rPr>
      <t xml:space="preserve">
Educate the public on fire safety and hazard reduction
Fuel Reduction
Pre-suppression plan and Wildland urban interface map
Fire Fighting Access Issues
Tree Mortality
FireWise Communities
Community Chipping Program 
Reforestation Projects</t>
    </r>
  </si>
  <si>
    <r>
      <rPr>
        <rFont val="Calibri"/>
        <sz val="8.0"/>
        <u/>
      </rPr>
      <t xml:space="preserve">General Plan (1995) - 
</t>
    </r>
    <r>
      <rPr>
        <rFont val="Calibri"/>
        <sz val="8.0"/>
      </rPr>
      <t xml:space="preserve">https://www.maderacounty.com/Home/ShowDocument?id=2850
</t>
    </r>
    <r>
      <rPr>
        <rFont val="Calibri"/>
        <sz val="8.0"/>
        <u/>
      </rPr>
      <t xml:space="preserve">LHMP (2017) - </t>
    </r>
    <r>
      <rPr>
        <rFont val="Calibri"/>
        <sz val="8.0"/>
      </rPr>
      <t xml:space="preserve">
https://www.maderacounty.com/home/showdocument?id=362
</t>
    </r>
    <r>
      <rPr>
        <rFont val="Calibri"/>
        <sz val="8.0"/>
        <u/>
      </rPr>
      <t xml:space="preserve">CAP (2015) - 
</t>
    </r>
    <r>
      <rPr>
        <rFont val="Calibri"/>
        <sz val="8.0"/>
      </rPr>
      <t xml:space="preserve">https://www.cityofmadera.ca.gov/wp-content/uploads/2017/08/Final-Madera-CAP_September-2015.pdf
</t>
    </r>
    <r>
      <rPr>
        <rFont val="Calibri"/>
        <sz val="8.0"/>
        <u/>
      </rPr>
      <t xml:space="preserve">Emergency Operations Plan (2010) -
</t>
    </r>
    <r>
      <rPr>
        <rFont val="Calibri"/>
        <sz val="8.0"/>
      </rPr>
      <t>https://www.maderacounty.com/home/showdocument?id=3610</t>
    </r>
  </si>
  <si>
    <r>
      <rPr>
        <rFont val="Calibri"/>
        <sz val="8.0"/>
        <u/>
      </rPr>
      <t xml:space="preserve">Wildfire </t>
    </r>
    <r>
      <rPr>
        <rFont val="Calibri"/>
        <sz val="8.0"/>
      </rPr>
      <t xml:space="preserve">
For communities and neighborhoods identified to be at highest fire risk, complete a parcel-level analysis. Incorporate into a GIS system, and use to prioritize parcel-level defensible space improvements. Upon completion of the analysis, update the Community Wildfire Protection Plan to incorporate information.
Create a countywide hazard coordinator position to coordinate development of mitigation and response plans; coordinate community group efforts and public outreach efforts; enable communications to and between volunteer fire and first-response departments; and pursue funding opportunities.
Install more and higher visibility “fire awareness” signs for use along major highways to inform the public of the current fire danger and to promote fire prevention.
In communities with outdated or inadequate water storage and pressure for firefighting, work with local fire departments to fund, site, permit, and install new tanks and related facilities.
Coordinate with Fire Safe Councils and community groups to promote fire prevention, fuels treatments, invasive species control, and defensible space in the wildland-urban interface and assist in identifying and pursuing funding opportunities to complete these activities.
Develop community-level fire plans for all communities with the highest fire risk, utilizing resources and assistance from the California Fire Alliance.
Educate homeowners about forest health, fire prevention, and home defense and distribute information on fire prevention resources.
Ensure that wildland fire hazards are disclosed during real estate transactions as required. Ensure that wildland fire hazards are disclosed during the building permit process.
Require local landowners to participate in state and federal programs for fuel reduction on private property, such as the Cal Fire Vegetation Management Program, Cal Fire hazardous fuel reduction program, and Bureau of Land Management Wildland Urban Interface Grant Awards program.
Support efforts by the US Forest Service, the Bureau of Land Management, and other landowners to control or eradicate invasive and/or highly destructive forest pests. Support and implement measures and project priorities established in the Wheeler Crest Community Wildfire Protection Plan with the same force and effect as other measures established in this plan.
Develop a grant program that provides residents who own older, non-compliant wildland-urban interface structures the opportunity
</t>
    </r>
    <r>
      <rPr>
        <rFont val="Calibri"/>
        <sz val="8.0"/>
        <u/>
      </rPr>
      <t xml:space="preserve">Severe Winter Weather and Snow </t>
    </r>
    <r>
      <rPr>
        <rFont val="Calibri"/>
        <sz val="8.0"/>
      </rPr>
      <t xml:space="preserve">
Maintain a list of the residences and needs of vulnerable persons, including elderly residents, socially isolated persons, and immunocompromised individuals, that could er Measure Applicability Responsible Department Timeline require special emergency response resources during hazard events. Develop a response plan for vulnerable persons for use by emergency operators during hazard events.
Secure additional snow equipment and materials necessary to maintain key roadway operations even without external resources or assistance.
Educate community members about severe storm preparedness, including about home and vehicle supplies and public refuge locations.
Provide resources to landowners about irrigation efficiency and crops with reduced water requirements. Operate and make accessible public refuge locations during severe storm events within 10 miles of all urbanized communities. Each location should be heated and have on-site back-up generators, adequate parking, and supplies of food and water sufficient to serve vulnerable nearby residents and visitors.
</t>
    </r>
    <r>
      <rPr>
        <rFont val="Calibri"/>
        <sz val="8.0"/>
        <u/>
      </rPr>
      <t xml:space="preserve">Drought </t>
    </r>
    <r>
      <rPr>
        <rFont val="Calibri"/>
        <sz val="8.0"/>
      </rPr>
      <t xml:space="preserve">
Encourage retrofits of private homes and businesses for increased water conservation. Continue to educate about and promote the Property Assessed Clean Energy (PACE) programs in funding retrofits.
Support the Tri-Valley Groundwater Management District’s efforts to improve groundwater management through education and program implementation.
Encourage private landowners to use plants that require no irrigation in new or retrofitted landscapes.
Provide resources to local farmers about crop varieties that require little or no irrigation
</t>
    </r>
    <r>
      <rPr>
        <rFont val="Calibri"/>
        <sz val="8.0"/>
        <u/>
      </rPr>
      <t xml:space="preserve">Flood </t>
    </r>
    <r>
      <rPr>
        <rFont val="Calibri"/>
        <sz val="8.0"/>
      </rPr>
      <t xml:space="preserve">
Request FEMA to update the FIRM maps for the Walker River watershed communities, the June Lake Loop, and the Tri-Valley area. As maps are updated, conduct public outreach to affected communities regarding NFIP outcomes.
Document past flood events in the GIS system to identify historic flooding patterns that can be used to better understand where repetitive flooding hazards occur and enable the County and Town to minimize risks to existing development in those areas.
</t>
    </r>
    <r>
      <rPr>
        <rFont val="Calibri"/>
        <sz val="8.0"/>
        <u/>
      </rPr>
      <t>Climate Change</t>
    </r>
    <r>
      <rPr>
        <rFont val="Calibri"/>
        <sz val="8.0"/>
      </rPr>
      <t xml:space="preserve">
Reevaluate changes to hazards and risks as a result of climate change every five years based on more current available information, and revise the LHMP to account for new information.
</t>
    </r>
  </si>
  <si>
    <r>
      <rPr>
        <rFont val="Calibri"/>
        <sz val="8.0"/>
        <u/>
      </rPr>
      <t xml:space="preserve">General Plan (2009) - 
</t>
    </r>
    <r>
      <rPr>
        <rFont val="Calibri"/>
        <sz val="8.0"/>
      </rPr>
      <t xml:space="preserve">https://monocounty.ca.gov/planning/page/general-plan
</t>
    </r>
    <r>
      <rPr>
        <rFont val="Calibri"/>
        <sz val="8.0"/>
        <u/>
      </rPr>
      <t xml:space="preserve">Multijurisdictional LHMP (2018) - </t>
    </r>
    <r>
      <rPr>
        <rFont val="Calibri"/>
        <sz val="8.0"/>
      </rPr>
      <t xml:space="preserve">
https://monocounty.ca.gov/sites/default/files/fileattachments/planning_division/page/10087/mono_co._town_of_mammoth_lakes_hmp_public_review_draft_june_2018_sm.pdf
</t>
    </r>
    <r>
      <rPr>
        <rFont val="Calibri"/>
        <sz val="8.0"/>
        <u/>
      </rPr>
      <t xml:space="preserve">Emergency Operations Plan (2012) -
</t>
    </r>
    <r>
      <rPr>
        <rFont val="Calibri"/>
        <sz val="8.0"/>
      </rPr>
      <t>https://volcanoes.usgs.gov/vsc/file_mngr/file-133/mono_county_oa_eop_2012.pdf</t>
    </r>
  </si>
  <si>
    <t>Comprised of Mono County and Mammoth Lakes</t>
  </si>
  <si>
    <r>
      <rPr>
        <rFont val="Calibri"/>
        <sz val="8.0"/>
        <u/>
      </rPr>
      <t xml:space="preserve">Geologic and Seismic
</t>
    </r>
    <r>
      <rPr>
        <rFont val="Calibri"/>
        <sz val="8.0"/>
      </rPr>
      <t xml:space="preserve">Restrict development in areas prone to geologic hazards (landslides, steep topography, slope instability, etc.), unless adequately mitigated. withsteep slopes. 
Policy: Require geotechnical evaluations and implement mitigation measures prior to development in areas of potential geologic or seismic hazards, consistent with State requirements. 
Minimize soil erosion and slope instability by amending Municipal Code to include advances in construction techniques. 
Inform residents and businesses regarding earthquake preparedness and response by coordinating with other agencies to promote public education efforts. 
Promote expanded building requirements for commercial and residential structures that maintain structural integrity </t>
    </r>
    <r>
      <rPr>
        <rFont val="Calibri"/>
        <sz val="8.0"/>
        <u/>
      </rPr>
      <t xml:space="preserve">
Flood
</t>
    </r>
    <r>
      <rPr>
        <rFont val="Calibri"/>
        <sz val="8.0"/>
      </rPr>
      <t xml:space="preserve">Maintain a flood hazard management program that is adaptable to new and changing conditions. Promote green infrastructure strategies that increase flood mitigation capacity within the Town by improving flood control, surface retention, and subsurface water storage. 
Identify and prioritize key neighborhoods for stormwater capture and green infrastructure development. 
Develop projects that restore existing flood controls and riparian corridors. 
Support tourism and protect natural resources by expanding active outdoor opportunities in green infrastructure areas.
Restrict development in flood prone areas and near perimeter of natural or engineered water bodies, unless adequately mitigated. 
Require onsite stormwater retainage on new developments/redevelopments. 
Update Town Standards to include recommendations from the Storm Water Management Plan. Require commercial developments with more than 4,000
</t>
    </r>
    <r>
      <rPr>
        <rFont val="Calibri"/>
        <sz val="8.0"/>
        <u/>
      </rPr>
      <t xml:space="preserve">Fire
</t>
    </r>
    <r>
      <rPr>
        <rFont val="Calibri"/>
        <sz val="8.0"/>
      </rPr>
      <t xml:space="preserve">Involve local fire department in the development review process. Continue to facilitate MLFPD’s participation in the development review process and coordinate on conditions of approval.  Require all new development to comply with fire safety standards and requirements of the MLFPD and Town of Mammoth Lakes.
Prepare wildfire mitigation landscape standards to address wildfire hazard within the Structure Ignition Zone.
 Review the Zoning Code to ensure compatibility with wildfire mitigation landscape standards and modify if necessary. 
Minimize the incidence of fires and/or impacts of fires by supporting the MLFPD’s ability to respond to emergencies. 
Assist in establishment and implementation of appropriate funding sources so that the MLFPD is prepared to respond to and mitigate emergencies. 
Update Town-specific policies that further protect people and property from the risks of wildland and structural fire hazards.
Improve wildfire management coordination between the Town, the Great Basin Unified Air Pollution Control District, and U.S. Forest Service (USFS), to mitigate economic impacts of prescribed or managed fires. 
mprove fire management coordination between the Town and USFS by working to develop a prescribed and managed burning strategy that acknowledges the busy tourist season. S.5.C.2. Adaptation Action: Encourage the USFS to consider community economic impact into the decision-making process.
</t>
    </r>
    <r>
      <rPr>
        <rFont val="Calibri"/>
        <sz val="8.0"/>
        <u/>
      </rPr>
      <t xml:space="preserve">Climate Change Adaptation and Resiliency
Human Resiliency
</t>
    </r>
    <r>
      <rPr>
        <rFont val="Calibri"/>
        <sz val="8.0"/>
      </rPr>
      <t xml:space="preserve">Increase the resiliency of residents, buildings and infrastructure, the natural environment, and Town economy to climate change hazards.
Continue to work with the Mammoth Lakes Mosquito Abatement District to reduce the presence of mosquitos in the Town.
Expand the Mammoth Lakes Mosquito Abatement District to include all areas within the Town boundary.
Continue to improve transportation network and mobility options to help people who walk or who use two-wheel-drive vehicles to travel.
Continue to improve transportation network and mobility options to help people who walk or who use two-wheel-drive vehicles to travel. 
Create reliable, year-round transportation systems and explore alternative transit options for extreme weather events such as heavy or wet snow, including centralized parking lots to increase transit ridership.
Implement comprehensive snow removal practices that benefit both motorized vehicle users and pedestrians, and those with limited access to private snow removal equipment. 
transportation routes
Encourage Mono County and local health advocates to create partnerships and programs to reduce food disparity and increase food security and equity. 
Adaptation Action: Assess food security, food transportation routes, and vital services to strengthen and diversify local and regional food systems. 
Work with local grocery stores, Mono County, and local health advocates to create a community food storage system. 
Coordinate with local food banks and homeless organizations to increase food security and storage systems. 
Collaborate with Mono County and local health advocates to establish emergency food storage system.
Create a more robust local food system by expanding year-round local agriculture to include indoor or greenhouse locations.
</t>
    </r>
    <r>
      <rPr>
        <rFont val="Calibri"/>
        <sz val="8.0"/>
        <u/>
      </rPr>
      <t xml:space="preserve">Built Environment Resiliency 
</t>
    </r>
    <r>
      <rPr>
        <rFont val="Calibri"/>
        <sz val="8.0"/>
      </rPr>
      <t xml:space="preserve">Work with Mammoth Community Water District to increase resiliency of water systems for the Town and residents. 
Collaborate with MCWD to improve and protect existing wells and water resources. S
Support MCWD in the continuation of current drought policy and water restrictions with hourly water 58 metering as available. 
Encourage Mammoth Community Water District (MCWD) to add water wells to increase water supply reliability during drought years. 
Increase resilience of the energy supply and distribution system to improve grid reliability and energy independence through coordinated efforts with South California Edison (SCE
Encourage the creation of a powered emergency response center (PERC).
Encourage continued undergrounding of electrical lines and explore other ways to improve infrastructure to better resist impacts associated with wildfire.
Encourage SCE to explore feasibility of supply side diversification, resilient electrical distribution infrastructure, and facilitate access to local, decentralized renewable energy. 
Explore feasible local renewable energy options, including solar, wind, geothermal, and biomass, at a scale that fits the community and local ecology. 
Support biomassto-energy facilities and systems locally and regionally that are scaled appropriately for the community and local ecology. 
Reduce energy system reliance on fossil fuels through demand side reductions, increasing energy efficiency, and renewable energy procurement.
Increase energy efficiency, renewable energy, and encourage incorporation of electrical
</t>
    </r>
    <r>
      <rPr>
        <rFont val="Calibri"/>
        <sz val="8.0"/>
        <u/>
      </rPr>
      <t xml:space="preserve">Natural Environment Resiliency 
</t>
    </r>
    <r>
      <rPr>
        <rFont val="Calibri"/>
        <sz val="8.0"/>
      </rPr>
      <t xml:space="preserve">Increase the groundwater recharge potential within the Town boundaries and surrounding areas. Work with MCWD to provide education and increase awareness around water conservation and protection. 
Continue to encourage water-recycling programs. 
Foster partnerships with the fishing and water recreation community to encourage water conservation and habitat protection.
Encourage the creation of wildlife corridors and migration paths (i.e. overpass &amp; underpass) to accommodate migration patterns of animals and plants.
Create areas that provide wildlife corridors and habitat to accommodate animal migration patterns.
Identify benefits of ecosystem services ivand improve public education and outreach to protect and conserve local and regional habitat.
Support projects focused on minimizinge the impact of summer recreation on critical habitat. 
Work with partners to improve education surrounding the migration of new plant and animal species to the area including the effects of tourism and recreation on the natural environment. 
Support local partners to conserve and expand healthy conifer cover in forested areas to protect ecosystem services including carbon sequestration, soil retention, and water supply.
</t>
    </r>
  </si>
  <si>
    <r>
      <rPr>
        <rFont val="Calibri"/>
        <sz val="8.0"/>
        <u/>
      </rPr>
      <t xml:space="preserve">General Plan (2007) - </t>
    </r>
    <r>
      <rPr>
        <rFont val="Calibri"/>
        <sz val="8.0"/>
      </rPr>
      <t xml:space="preserve">
https://www.townofmammothlakes.ca.gov/DocumentCenter/View/228/General-Plan?bidId</t>
    </r>
  </si>
  <si>
    <t xml:space="preserve">Drought and Flood </t>
  </si>
  <si>
    <r>
      <rPr>
        <rFont val="Calibri"/>
        <sz val="8.0"/>
        <u/>
      </rPr>
      <t>Drought</t>
    </r>
    <r>
      <rPr>
        <rFont val="Calibri"/>
        <sz val="8.0"/>
      </rPr>
      <t xml:space="preserve">
Perform Potable Water System Master Plan Update
Low Participate in the development and implementation of regional ocean desalination projects
Expand Recycled Water System (Optimization)
</t>
    </r>
    <r>
      <rPr>
        <rFont val="Calibri"/>
        <sz val="8.0"/>
        <u/>
      </rPr>
      <t>Flood</t>
    </r>
    <r>
      <rPr>
        <rFont val="Calibri"/>
        <sz val="8.0"/>
      </rPr>
      <t xml:space="preserve">
Potable Water Main Replacement at 1-5 Oso Creek Crossing
3A ETM Creek Bank Stabilization
Regional Lift Station Enhancements
Vertical Asset Improvements Program - Recycled Water
Manhole Rehabilitation Program
Electrical System Improvements Program</t>
    </r>
  </si>
  <si>
    <r>
      <rPr>
        <rFont val="Calibri"/>
        <sz val="8.0"/>
        <u/>
      </rPr>
      <t xml:space="preserve">General Plan (2015) </t>
    </r>
    <r>
      <rPr>
        <rFont val="Calibri"/>
        <sz val="8.0"/>
      </rPr>
      <t xml:space="preserve"> - http://www.cityofalisoviejo.com/city-hall/general-plan/
</t>
    </r>
    <r>
      <rPr>
        <rFont val="Calibri"/>
        <sz val="8.0"/>
        <u/>
      </rPr>
      <t>LHMP (2006)</t>
    </r>
    <r>
      <rPr>
        <rFont val="Calibri"/>
        <sz val="8.0"/>
      </rPr>
      <t xml:space="preserve"> - http://www.cityofalisoviejo.com/wp-content/uploads/LHMP-DRAFT-Dec06-Final.pdf
</t>
    </r>
    <r>
      <rPr>
        <rFont val="Calibri"/>
        <sz val="8.0"/>
        <u/>
      </rPr>
      <t xml:space="preserve">LHMP Moulton Nigel Annex (2018) - </t>
    </r>
    <r>
      <rPr>
        <rFont val="Calibri"/>
        <sz val="8.0"/>
      </rPr>
      <t xml:space="preserve">
https://www.mwdoc.com/wp-content/uploads/2018/08/K_Moulton-Niguel-WD-Annex.pdf</t>
    </r>
  </si>
  <si>
    <r>
      <rPr>
        <rFont val="Calibri"/>
        <sz val="8.0"/>
        <u/>
      </rPr>
      <t xml:space="preserve">Green City Initiative - Put on hold due to protests </t>
    </r>
    <r>
      <rPr>
        <rFont val="Calibri"/>
        <sz val="8.0"/>
      </rPr>
      <t xml:space="preserve">http://greeninitiative.cityofalisoviejo.com/wp-content/uploads/2015/02/GREEN_CITY_PLAN_DOCUMENTv17.pdf </t>
    </r>
  </si>
  <si>
    <r>
      <rPr>
        <rFont val="Calibri"/>
        <sz val="8.0"/>
        <u/>
      </rPr>
      <t>Flood</t>
    </r>
    <r>
      <rPr>
        <rFont val="Calibri"/>
        <sz val="8.0"/>
      </rPr>
      <t xml:space="preserve">
Continue Development and management strategies to preserve open space for flood mitigation, and water quality in the floodplain.
Install synthetic turf to reduce water consumption and eliminate the need for fertilizer that can contaminate water tables.
Identify surgace water drainage obstructions for all parts of the city using FEMA firm maps
</t>
    </r>
    <r>
      <rPr>
        <rFont val="Calibri"/>
        <sz val="8.0"/>
        <u/>
      </rPr>
      <t>Wildfire</t>
    </r>
    <r>
      <rPr>
        <rFont val="Calibri"/>
        <sz val="8.0"/>
      </rPr>
      <t xml:space="preserve">
Clear brush in City maintained parks
Park Rangers will go on 24-hour patrols of 3 natural parks with high possibilities of fire danger. Patrols to keep out trespassers and watch for fire spots (during red flag warnings)
Increase communication, coordination, and collaboration between wildland urban interface property owners, City planners, and fire prevention crews ad officials to address risks, existing mitigation measures, and federal assistance programs.
Protect water facilities in vulnerable areas from damage due to wildfires.
</t>
    </r>
    <r>
      <rPr>
        <rFont val="Calibri"/>
        <sz val="8.0"/>
        <u/>
      </rPr>
      <t xml:space="preserve">Drought
</t>
    </r>
    <r>
      <rPr>
        <rFont val="Calibri"/>
        <sz val="8.0"/>
      </rPr>
      <t xml:space="preserve">Raise public awarenedss of drought situation and supply cutbacks.
Ensure City has sufficient water supplies.
</t>
    </r>
  </si>
  <si>
    <t>Flood and Wildland/Urban Fire</t>
  </si>
  <si>
    <r>
      <rPr>
        <rFont val="Calibri"/>
        <sz val="8.0"/>
        <u/>
      </rPr>
      <t xml:space="preserve">Flood 
</t>
    </r>
    <r>
      <rPr>
        <rFont val="Calibri"/>
        <sz val="8.0"/>
      </rPr>
      <t xml:space="preserve">Identify alternate sites for relocation of Richfield’s mobile equipment during flood event.
</t>
    </r>
    <r>
      <rPr>
        <rFont val="Calibri"/>
        <sz val="8.0"/>
        <u/>
      </rPr>
      <t xml:space="preserve">Wildfire/Urban Fire 
</t>
    </r>
    <r>
      <rPr>
        <rFont val="Calibri"/>
        <sz val="8.0"/>
      </rPr>
      <t>Provide a list of District facilities in High Fire Threat Zone
Identify District facilities that need redundant communication systems.</t>
    </r>
  </si>
  <si>
    <r>
      <rPr>
        <rFont val="Calibri"/>
        <sz val="8.0"/>
        <u/>
      </rPr>
      <t xml:space="preserve">General Plan (2003) -
</t>
    </r>
    <r>
      <rPr>
        <rFont val="Calibri"/>
        <sz val="8.0"/>
      </rPr>
      <t xml:space="preserve">https://www.ci.brea.ca.us/DocumentCenter/View/61/General-Plan?bidId= 
</t>
    </r>
    <r>
      <rPr>
        <rFont val="Calibri"/>
        <sz val="8.0"/>
        <u/>
      </rPr>
      <t xml:space="preserve">Sustainability Plan (2012) -
</t>
    </r>
    <r>
      <rPr>
        <rFont val="Calibri"/>
        <sz val="8.0"/>
      </rPr>
      <t xml:space="preserve">https://www.ci.brea.ca.us/DocumentCenter/View/595/BreaSustainabilityPlan?bidId= 
</t>
    </r>
    <r>
      <rPr>
        <rFont val="Calibri"/>
        <sz val="8.0"/>
        <u/>
      </rPr>
      <t>LHMP Yorba Linda Annex (2018) -</t>
    </r>
    <r>
      <rPr>
        <rFont val="Calibri"/>
        <sz val="8.0"/>
      </rPr>
      <t xml:space="preserve">
https://www.mwdoc.com/wp-content/uploads/2018/08/S_Yorba-Linda-WD-Annex.pdf</t>
    </r>
  </si>
  <si>
    <t>Drought and Flooding</t>
  </si>
  <si>
    <r>
      <rPr>
        <rFont val="Calibri"/>
        <sz val="8.0"/>
        <u/>
      </rPr>
      <t>Drought</t>
    </r>
    <r>
      <rPr>
        <rFont val="Calibri"/>
        <sz val="8.0"/>
      </rPr>
      <t xml:space="preserve">
Water Conservation: The City will encourage property owners to make their properties more water efficient. This may include incentives to retrofit low-flow, water-saving showerheads, toilets and appliances, replacing lawns with drought-tolerant landscaping, and ensuring water sprinklers function correctly and do not water hardscape.
Water Storage: Although not the primary consumer of water, human consumption is the primary reason to store water in bulk. The City will continue to maintain and operate the reservoir on Rosecrans Av.
Water-Use Ordinance: The City uses the 2009 Water Conservation and Water Supply Shortage Program (Ordinance 1533) to prioritize and control water use, particularly for emergency situations like firefighting
Install New Well: This well will supplement the existing municipal wells, but if production is sufficient, it will replace an existing low-performing well that will be retired.
Fire Flow Improvements: Improve various recommended pipelines to mitigate insufficient fire flows.
Water Meter Replacement Program: The City will replace all existing water meters with AMI meters to promote conservation and detect leaks.
Water Plan: Establish emergency interconnections with nearby water suppliers and cities to bring in additional water during a shortor long-term emergency.
</t>
    </r>
    <r>
      <rPr>
        <rFont val="Calibri"/>
        <sz val="8.0"/>
        <u/>
      </rPr>
      <t>Flood</t>
    </r>
    <r>
      <rPr>
        <rFont val="Calibri"/>
        <sz val="8.0"/>
      </rPr>
      <t xml:space="preserve">
Floodplain Ordinance: Determining and enforcing acceptable land uses through planning and regulation may not prevent flooding, but planning and regulation can limit exposure in flood-prone areas. The City maintains a Floodplain Ordinance and uses FEMA Flood Insurance Rate Maps (FIRM) to determine flood status for property owners.
Capital Improvement Plan: Infrastructure planning decisions can affect flood hazard mitigation. For example, decisions to extend roads or utilities to an area may increase exposure. The City will continue to regulate construction in flood-prone areas.
Zoning: The City will consider zoning methods that affect flood hazard mitigation, such as adopting ordinances that limit development or density in the floodplain, or requiring that floodplains be kept as open space.
Subdivision Design: The City will continue to enforce subdivision design standards that require elevation data collection during the platting process. Lots may also be required to have buildable space above the base flood elevation.
Water-Supply Hardening: Flood-proof City-owned water wells.
Floodplain Building Standards: The City will continue to enforce these floodplain standards: (a) that residential structures be elevated; and (b) that nonresidential structures be elevated or flood-proofed.
Master Plan for Storm Drainage: The City completed its Master Plan for Storm Drainage in 2015. This Plan regulates development in areas prone to produce or be impacted by storm waters.
Flood Insurance: FEMA’s National Flood Insurance Program (NFIP) policies are only available in communities that participate in the program. The City will continue its NFIP participation
Storm Drainage Systems: The City will enhance flood mitigation by installing, re-routing, or increasing the capacity of the existing storm drainage system in concert with Orange County Public Works. This will enhance flow capacity throughout the City.
Floodproofing Roads: There are various construction and placement factors to consider when building roads to maintain dry access. Road construction, reconstruction, or repair can include attention not only to drainage, but also to stabilization or armoring of vulnerable shoulders or embankments. An area of special concern to the City is the lack of adequate drainage on Beach Blvd
Drain Grates: Add drain grates to existing City storm drains.
Storm Drain Improvement: The City will continue to upgrade its storm drain system to current standards, keep City drainage infrastructure in shape, and maintain high water-quality standards.
Permeable Paving Materials: The City will continue to use permeable paving materials to conform to NPDES regulations. These materials are suited for uses such as parking lots, footpaths and playgrounds, and allow water to seep through paving into the groundwater basin.
</t>
    </r>
  </si>
  <si>
    <t>General Plan (2015) -
http://www.buenapark.com/city-departments/community-development/planning-division/general-plan/2035-general-plan
LHMP(2017) - 
http://www.buenapark.com/home/showdocument?id=11180</t>
  </si>
  <si>
    <t>Climate Change, Drought, Wildland./Urban Fire, Flood - All Mitigation strategies for these threats are Mult-Hazard</t>
  </si>
  <si>
    <r>
      <rPr>
        <rFont val="Calibri"/>
        <sz val="8.0"/>
        <u/>
      </rPr>
      <t>Multi-Hazard</t>
    </r>
    <r>
      <rPr>
        <rFont val="Calibri"/>
        <sz val="8.0"/>
      </rPr>
      <t xml:space="preserve">
Well Automation Project will improve response time by allowing operators to start and stop wells remotely
Purchased two new well sites and contracted for design of the two new wells. Drilling is expected to take place in 1-2 years.
Relocate section of OC44 near San Diego Creek to reduce vulnerability to storm damage.
Request for proposal on new security system for all sites is in process and installation is expected in 1-2 years
Public awareness and education on the water’s quality, drought, water conservation, and climate change.
Maintain relationships with IRWD, City of Huntington Beach, City of Newport Beach and City of Santa Ana for interties.
Design to replace assets in Santa Ana Station.</t>
    </r>
  </si>
  <si>
    <r>
      <rPr>
        <rFont val="Calibri"/>
        <sz val="8.0"/>
        <u/>
      </rPr>
      <t xml:space="preserve">General Plan (2015) - </t>
    </r>
    <r>
      <rPr>
        <rFont val="Calibri"/>
        <sz val="8.0"/>
      </rPr>
      <t xml:space="preserve">
https://www.costamesaca.gov/city-hall/city-departments/development-services/approved-plans-for-city/2015-2035-general-plan
</t>
    </r>
    <r>
      <rPr>
        <rFont val="Calibri"/>
        <sz val="8.0"/>
        <u/>
      </rPr>
      <t xml:space="preserve">LHMP Mesa Annex (2018) - 
</t>
    </r>
    <r>
      <rPr>
        <rFont val="Calibri"/>
        <sz val="8.0"/>
      </rPr>
      <t>https://www.mwdoc.com/wp-content/uploads/2018/08/J_MesaWaterDistrict_Annex.pdf</t>
    </r>
  </si>
  <si>
    <t>County of Orange (Orange County)</t>
  </si>
  <si>
    <t>Flood, Drought and Wildland Fire</t>
  </si>
  <si>
    <r>
      <rPr>
        <rFont val="Calibri"/>
        <b/>
        <sz val="8.0"/>
      </rPr>
      <t xml:space="preserve">Water Districts </t>
    </r>
    <r>
      <rPr>
        <rFont val="Calibri"/>
        <sz val="8.0"/>
      </rPr>
      <t xml:space="preserve">(Strategies listed for each individual annex) 
</t>
    </r>
    <r>
      <rPr>
        <rFont val="Calibri"/>
        <b/>
        <sz val="8.0"/>
      </rPr>
      <t xml:space="preserve">County 
</t>
    </r>
    <r>
      <rPr>
        <rFont val="Calibri"/>
        <sz val="8.0"/>
        <u/>
      </rPr>
      <t xml:space="preserve">Flood
</t>
    </r>
    <r>
      <rPr>
        <rFont val="Calibri"/>
        <sz val="8.0"/>
      </rPr>
      <t xml:space="preserve">Santa Ana River Channel Project - Design and Construction of Flood Control Improvements
East Garden Grove-Wintersburg Channel (Facility No. C05) Project - Design and Construction of Flood Control Improvements
San Juan Creek Channel (Facility No. L01) Project, Lower Reach - Design and Construction of Flood Control Improvements
Trabuco Creek Channel (Facility No. L02) Project - Design and Construction of Flood Control Improvements
Westminster Channel (Facility No. C04) Project - Design and Construction of Flood Control Improvements
Santa Ana-Delhi Channel (Facility No. F01) Project, Lower Reach - Design and Construction of Flood Control Improvements
Oceanview Channel (Facility No. C06) Project - Design and Construction of Flood Control Improvements
San Diego Creek Channel (Facility No. F05) Project - Design and Construction of Flood Control Improvements
Lane Channel (Facility No. F08) Project - Design and Construction of Flood Control Improvements
Carbon Creek Channel (Facility No. B01) Project - Design and Construction of Flood Control Improvements
Brea Creek Channel (Facility No. A02) Project - Design and Construction of Flood Control Improvements
Fullerton Creek Channel (Facility No. A03) Project - Design and Construction of Flood Control Improvements
Santa Ana-Santa Fe Channel (Facility No. F10) Project - Design and Construction of Flood Control Improvements
Santa Ana Gardens Channel (Facility No. F02) Project - Design and Construction of Flood Control Improvements
Bolsa Chica Channel (Facility No. C02) Project - Design and Construction of Flood Control Improvements
Peters Canyon Channel (Facility No. F06) Project - Design and Construction of Flood Control Improvements
Greenville-Banning Channel (Facility No. D03) Project - Design and Construction of Flood Control Improvements
Barranca Channel (Facility No. F09) Project - Design and Construction of Flood Control Improvements
Los Alamitos Channel (Facility No. C01) Project - Design and Construction of Flood Control Improvements
Quary Wall
Niguel Shores Revetment Rehabilitation 
</t>
    </r>
    <r>
      <rPr>
        <rFont val="Calibri"/>
        <sz val="8.0"/>
        <u/>
      </rPr>
      <t xml:space="preserve">Drought
</t>
    </r>
    <r>
      <rPr>
        <rFont val="Calibri"/>
        <sz val="8.0"/>
      </rPr>
      <t xml:space="preserve">Replace Cooling Towers at Theo Lacy Jail Facility 
Replace Screw Type Chillers at the Coroner Facility
Install Waterless Urinals in all Administrative Areas
Install Electro-Mechanical Valves in all Jail Facility Showers and Lavatories
Develop a water management plan in the County park and facility system to conserve and efficiently manage water usage.
</t>
    </r>
    <r>
      <rPr>
        <rFont val="Calibri"/>
        <sz val="8.0"/>
        <u/>
      </rPr>
      <t>Wildland Fire</t>
    </r>
    <r>
      <rPr>
        <rFont val="Calibri"/>
        <b/>
        <sz val="8.0"/>
      </rPr>
      <t xml:space="preserve">
</t>
    </r>
    <r>
      <rPr>
        <rFont val="Calibri"/>
        <sz val="8.0"/>
      </rPr>
      <t xml:space="preserve">Implementation of a real-time remote sensing and fire detection platform to increase the ability to detect, respond to, and monitor wildland areas in Orange CountyReplace Skins on the JAMF North Compound Inmate Housing Tents
Reduce the amount of combustible fuels within identified at-risk communities
Encourage implementation of wildfire mitigation activities in a manner consistent with the goals of promoting sustainable ecological management and community stability
Evaluate and implement roadway hardening measures on identified high risk roadways in wildland areas in Orange County
Enhance outreach and education programs aimed at mitigating Wildland-Urban Interface (WUI) hazards thereby reducing the exposure of stakeholders (public and private) to these hazards
Establish a countywide wildland fire prevention education "Task Force"
Enhance efficiency of Wildland-Urban Interface/Intermix response and recovery activities
Development and dissemination of maps relating to the fire hazard to help educate and assist builders and home owners in being engaged in wildland/urban mitigation activities and to help
Inventory alternative firefighting water sources and encourage the development of additional sources
</t>
    </r>
  </si>
  <si>
    <r>
      <rPr>
        <rFont val="Calibri"/>
        <color rgb="FF000000"/>
        <sz val="8.0"/>
        <u/>
      </rPr>
      <t xml:space="preserve">General Plan (2005) - 
</t>
    </r>
    <r>
      <rPr>
        <rFont val="Calibri"/>
        <color rgb="FF000000"/>
        <sz val="8.0"/>
      </rPr>
      <t xml:space="preserve">https://www.ocgov.com/gov/pw/cd/planning/generalplan2005.asp
</t>
    </r>
    <r>
      <rPr>
        <rFont val="Calibri"/>
        <color rgb="FF000000"/>
        <sz val="8.0"/>
        <u/>
      </rPr>
      <t>Multijurisdictional Hazard Mitigation Plan - Water District (2018) -</t>
    </r>
    <r>
      <rPr>
        <rFont val="Calibri"/>
        <color rgb="FF000000"/>
        <sz val="8.0"/>
      </rPr>
      <t xml:space="preserve"> https://www.mwdoc.com/wp-content/uploads/2018/08/Orange-County-Regional-Water-and-Wastewater-Multi-Hazard-Mitigation-Plan.pdf
</t>
    </r>
    <r>
      <rPr>
        <rFont val="Calibri"/>
        <color rgb="FF000000"/>
        <sz val="8.0"/>
        <u/>
      </rPr>
      <t xml:space="preserve">Multijurisdictional Hazard Mitigation Plan - County (2015) - 
</t>
    </r>
    <r>
      <rPr>
        <rFont val="Calibri"/>
        <color rgb="FF000000"/>
        <sz val="8.0"/>
      </rPr>
      <t xml:space="preserve">http://cams.ocgov.com/Web_Publisher/Agenda07_12_2016_files/images/O00216-000668A.PDF
</t>
    </r>
    <r>
      <rPr>
        <rFont val="Calibri"/>
        <color rgb="FF000000"/>
        <sz val="8.0"/>
        <u/>
      </rPr>
      <t xml:space="preserve">Emergency Management Plan (2013) - 
</t>
    </r>
    <r>
      <rPr>
        <rFont val="Calibri"/>
        <color rgb="FF000000"/>
        <sz val="8.0"/>
      </rPr>
      <t>http://www.orangecountyfl.net/portals/0/resource%20library/emergency%20-%20safety/cemp/Comprehensive%20Emergency%20Management%20Plan%20(CEMP).pdf</t>
    </r>
  </si>
  <si>
    <t>Comprised of: All of Orange County (except Ananheim, Fullerton, and Santa Ana)</t>
  </si>
  <si>
    <r>
      <rPr>
        <rFont val="Calibri"/>
        <sz val="8.0"/>
        <u/>
      </rPr>
      <t xml:space="preserve">Drought </t>
    </r>
    <r>
      <rPr>
        <rFont val="Calibri"/>
        <sz val="8.0"/>
      </rPr>
      <t xml:space="preserve">
Work with MET on storage of water for delivery during
Work with MET, LADWP and DWR on resiliency &amp; restoration efforts for the systems importing water to Southern California
</t>
    </r>
    <r>
      <rPr>
        <rFont val="Calibri"/>
        <sz val="8.0"/>
        <u/>
      </rPr>
      <t xml:space="preserve">Water Quality 
</t>
    </r>
    <r>
      <rPr>
        <rFont val="Calibri"/>
        <sz val="8.0"/>
      </rPr>
      <t>Encourage Member Agencies to purchase Emergency Water Quality Sample Kits
Investigate the possibility of having a lab in Southern California to test Emergency Water Quality Sample Kits
Work with Orange County stakeholders to promote the California WaterFix.</t>
    </r>
  </si>
  <si>
    <r>
      <rPr>
        <rFont val="Calibri"/>
        <sz val="8.0"/>
        <u/>
      </rPr>
      <t xml:space="preserve">General Plan (2000 )-
</t>
    </r>
    <r>
      <rPr>
        <rFont val="Calibri"/>
        <sz val="8.0"/>
      </rPr>
      <t xml:space="preserve">https://www.cypressca.org/government/departments/community-development/planning-division/city-plans
</t>
    </r>
    <r>
      <rPr>
        <rFont val="Calibri"/>
        <sz val="8.0"/>
        <u/>
      </rPr>
      <t xml:space="preserve">LHMP MWDOC Annex (2018) - 
</t>
    </r>
    <r>
      <rPr>
        <rFont val="Calibri"/>
        <sz val="8.0"/>
      </rPr>
      <t>https://www.mwdoc.com/wp-content/uploads/2018/08/A_MWDOC_Annex.pdf</t>
    </r>
  </si>
  <si>
    <r>
      <rPr>
        <rFont val="Calibri"/>
        <sz val="8.0"/>
        <u/>
      </rPr>
      <t xml:space="preserve">Drought </t>
    </r>
    <r>
      <rPr>
        <rFont val="Calibri"/>
        <sz val="8.0"/>
      </rPr>
      <t xml:space="preserve">
Work with MET on storage of water for delivery during
Work with MET, LADWP and DWR on resiliency &amp; restoration efforts for the systems importing water to Southern California
</t>
    </r>
    <r>
      <rPr>
        <rFont val="Calibri"/>
        <sz val="8.0"/>
        <u/>
      </rPr>
      <t xml:space="preserve">Water Quality 
</t>
    </r>
    <r>
      <rPr>
        <rFont val="Calibri"/>
        <sz val="8.0"/>
      </rPr>
      <t>Encourage Member Agencies to purchase Emergency Water Quality Sample Kits
Investigate the possibility of having a lab in Southern California to test Emergency Water Quality Sample Kits
Work with Orange County stakeholders to promote the California WaterFix.</t>
    </r>
  </si>
  <si>
    <r>
      <rPr>
        <rFont val="Calibri"/>
        <sz val="8.0"/>
        <u/>
      </rPr>
      <t xml:space="preserve">General Plan (2017) - </t>
    </r>
    <r>
      <rPr>
        <rFont val="Calibri"/>
        <sz val="8.0"/>
      </rPr>
      <t xml:space="preserve">
https://www.fountainvalley.org/413/General-Plan 
</t>
    </r>
    <r>
      <rPr>
        <rFont val="Calibri"/>
        <sz val="8.0"/>
        <u/>
      </rPr>
      <t>LHMP (2012) -</t>
    </r>
    <r>
      <rPr>
        <rFont val="Calibri"/>
        <sz val="8.0"/>
      </rPr>
      <t xml:space="preserve">
https://www.yumpu.com/en/document/read/27758178/city-of-fountain-valley-hazard-mitigation-plan 
</t>
    </r>
    <r>
      <rPr>
        <rFont val="Calibri"/>
        <sz val="8.0"/>
        <u/>
      </rPr>
      <t xml:space="preserve">LHMP MWDOC Annex (2018) - </t>
    </r>
    <r>
      <rPr>
        <rFont val="Calibri"/>
        <sz val="8.0"/>
      </rPr>
      <t xml:space="preserve">
https://www.mwdoc.com/wp-content/uploads/2018/08/A_MWDOC_Annex.pdf</t>
    </r>
  </si>
  <si>
    <r>
      <rPr>
        <rFont val="Calibri"/>
        <sz val="8.0"/>
        <u/>
      </rPr>
      <t>Multiple Hazards</t>
    </r>
    <r>
      <rPr>
        <rFont val="Calibri"/>
        <sz val="8.0"/>
      </rPr>
      <t xml:space="preserve">
Install backup generators at key critical facilities (City Hall, Fire Stations, Police Stations, water pumps, etc.) in the event of power loss during an emergency. Install portable generators in City-owned water facilities
Frequently reassess the areas where critical facilities and areas of elevated hazard risk intersect
Encourage SoCalGas, Southern California Edison, Orange County Sanitation District, Metropolitan Water District of Orange County, and Orange County Water District to harden their infrastructure in the city to reduce the risk of breach
Plant fire-resistant, drought-tolerant groundcover on slopes, inclines, and hillsides to reduce runoff and erosion during heavy rainfall.
Inform residents in areas of elevated hazard risk of the risks and proper preparation techniques and evacuation procedures. 
Position new critical facilities outside of elevated hazard risk areas and relocate existing critical facilities outside of hazard risk areas, as feasible. 
Address structural or operational weaknesses in bridges, dams, retaining walls, etc. to reduce risk of failure during a hazard. 
</t>
    </r>
    <r>
      <rPr>
        <rFont val="Calibri"/>
        <sz val="8.0"/>
        <u/>
      </rPr>
      <t>Dam Failure</t>
    </r>
    <r>
      <rPr>
        <rFont val="Calibri"/>
        <sz val="8.0"/>
      </rPr>
      <t xml:space="preserve">
Coordinate with state and federal agencies to collectively identify threats to the City and the region and identify ways to retrofit/strengthen the dams under their control.
Investigate the feasibility of an early warning alarm to be activated in the parts of Fullerton within a particular dam failure inundation area should the reservoir(s) breach.
</t>
    </r>
    <r>
      <rPr>
        <rFont val="Calibri"/>
        <sz val="8.0"/>
        <u/>
      </rPr>
      <t>Disease and Pest Management</t>
    </r>
    <r>
      <rPr>
        <rFont val="Calibri"/>
        <sz val="8.0"/>
      </rPr>
      <t xml:space="preserve">
Coordinate with surrounding jurisdictions, local health care providers, businesses, schools, the Orange County Health Care Agency, the California Department of Public Health, and the Centers for Disease Control to inform community members about current public health trends or issues, free and low-cost healthcare options, treatments, and where to find local healthcare facilities. 
Cooperate with the Orange County Mosquito and Vector Control District to inform community members on best practices for mosquito-proofing homes and businesses and how to avoid mosquito bites.
Continue to work with residents, business owners, and utilities to remove dead, dying, and diseased trees weakened by disease/pests.
</t>
    </r>
    <r>
      <rPr>
        <rFont val="Calibri"/>
        <sz val="8.0"/>
        <u/>
      </rPr>
      <t>Drought</t>
    </r>
    <r>
      <rPr>
        <rFont val="Calibri"/>
        <sz val="8.0"/>
      </rPr>
      <t xml:space="preserve">
Launch a pilot program with smart water meters to track water usage in commercial and industrial properties across the City.
Perform pilot study to predict water main breaks around Fullerton.
Identify opportunities (grant funding, design assistance, etc.) to sponsor homeowner retrofits from lawns to low-water-consuming plants.
</t>
    </r>
    <r>
      <rPr>
        <rFont val="Calibri"/>
        <sz val="8.0"/>
        <u/>
      </rPr>
      <t>Fire</t>
    </r>
    <r>
      <rPr>
        <rFont val="Calibri"/>
        <sz val="8.0"/>
      </rPr>
      <t xml:space="preserve">
Remove highly flammable vegetation in Very High, High, and Moderate Fire Hazard Severity Zones and replant with fire-adapted specimens.
Create a hillside weed abatement pilot program using goats or other livestock to reduce fuel loads in fire-prone areas.
Obtain a Type 3 Fire Engine to respond to potential fire threats in the fireprone areas of the City. 
Draft and adopt a Community Wildfire Preparedness Plan for areas within the Very High, High, and Moderate Fire Hazard Severity Zones.
Create a rapid response plan from among Fullerton’s and Orange County’s first responders to secure hospital, nursing and assisted living facilities, as many of them are located within fire hazard severity zones.
Reinforce and regularly inspect fire retardant infrastructure such as sprinklers, fire hose terminals, and fire suppression systems in City facilities.
Clear dead vegetation in reservoir footprints, railroad rights-of-way, parks, and open spaces, especially during and after a drought episode. 
Develop a model to evaluate the water system to ensure it meets fire flow requirements throughout wildfire hazard zone areas. 
Continue fire hazard prevention awareness campaign to residents in the High and Very High Fire Hazard Severity Zones. 
Expand the existing home preparedness assessment program to assist more residents in understanding and addressing their wildfire risk.
Require all new development in Very High, High, and Moderate Fire Hazard Severity Zones to use noncombustible building materials such as masonry, brick, stucco, concrete, steel, or others as appropriate. Establish zones of defensible space around homes in Very High, High, and Moderate Fire Hazard Severity Zones. 
</t>
    </r>
    <r>
      <rPr>
        <rFont val="Calibri"/>
        <sz val="8.0"/>
        <u/>
      </rPr>
      <t>Flood</t>
    </r>
    <r>
      <rPr>
        <rFont val="Calibri"/>
        <sz val="8.0"/>
      </rPr>
      <t xml:space="preserve">
Draft an ecosystem restoration plan and upgrade of drainage systems in Gilman Park and other similar areas in Fullerton.
Create areas with permeable pavements and/or catchwater systems as an interim solution to flood control channel expansion. These solutions can help to absorb runoff and prevent the flood control channels from exceeding capacity during a storm.
Update the City’s Drainage Area Master Plan on a regular basis to incorporate new data and/or address emerging issues. 
Keep all flood control channels clear of debris and plant detritus that could affect the capacity of the channel during heavy rainfall events. Install large grilles over storm drain inlets to screen out large debris.
Continually update the mapped boundaries of floodplain inundation zones within the City.
Continuously pursue FEMA elevation certification for all structures in Fullerton.
Elevate and flood-proof public utility boxes above expected flood depth elevation in flood hazard inundation areas.
Require new critical facilities to be built a minimum of 1 foot higher than the anticipated 500-year flood elevation height where feasible. 
</t>
    </r>
    <r>
      <rPr>
        <rFont val="Calibri"/>
        <sz val="8.0"/>
        <u/>
      </rPr>
      <t>Severe Weather</t>
    </r>
    <r>
      <rPr>
        <rFont val="Calibri"/>
        <sz val="8.0"/>
      </rPr>
      <t xml:space="preserve">
Notify residents through public service announcements a couple of days in advance of a severe weather event. Focus on media methods that target vulnerable populations, such as elderly, sick, lower-income, or persons with limited mobility to better ensure they have adequate time to prepare for a heatwave in advance.
Evaluate the long-term capacity of designated cooling centers and shelters in the City to provide sufficient relief from extreme heat. Assess the need to expand services as the frequency, length, and severity of future heatwaves potentially change as a result of climate change.
Trim trees that the City determines could blow over during a severe wind event. Move power lines underground when feasible.</t>
    </r>
  </si>
  <si>
    <r>
      <rPr>
        <rFont val="Calibri"/>
        <sz val="8.0"/>
        <u/>
      </rPr>
      <t xml:space="preserve">Air Quality </t>
    </r>
    <r>
      <rPr>
        <rFont val="Calibri"/>
        <sz val="8.0"/>
      </rPr>
      <t xml:space="preserve">
Support regional and subregional efforts to reduce greenhouse gas emissions associated with electrical generation through energy conservation strategies and alternative/ renewable energy programs.
Support regional and subregional efforts to reduce greenhouse gas emissions associated with transportation through land use strategies and policies, transportation system improvements, and transportation demand management programs.
Support regional and subregional efforts to reduce greenhouse gas emissions associated with water conveyance through water conservation strategies and alternative supply programs
Support regional and subregional efforts to reduce emissions associated with solid waste through increased recycling programs and reduced waste strategies. (See Chapter 18: Integrated Waste Management for related policies.)
</t>
    </r>
    <r>
      <rPr>
        <rFont val="Calibri"/>
        <sz val="8.0"/>
        <u/>
      </rPr>
      <t>Climate Change</t>
    </r>
    <r>
      <rPr>
        <rFont val="Calibri"/>
        <sz val="8.0"/>
      </rPr>
      <t xml:space="preserve">
Participation in regional efforts to address climate change and its local impacts.
Support projects, programs, policies and regulations to address climate change impacts relevant to the City as an inland community, including rises in average and extreme temperature, less annual precipitation, more flooding during El Niño seasons, increased power outages and higher levels of smog
Support projects, programs, policies and regulations to coordinate future community-based planning efforts of the Focus Areas for consistency with the SCAG Sustainable Communities Strategy and Orange County Sustainable Communities Strategy.</t>
    </r>
  </si>
  <si>
    <r>
      <rPr>
        <rFont val="Calibri"/>
        <sz val="8.0"/>
        <u/>
      </rPr>
      <t xml:space="preserve">General Plan (2012) -  </t>
    </r>
    <r>
      <rPr>
        <rFont val="Calibri"/>
        <sz val="8.0"/>
      </rPr>
      <t xml:space="preserve">       https://www.cityoffullerton.com/gov/departments/dev_serv/general_plan_update/the_fullerton_plan.asp 
</t>
    </r>
    <r>
      <rPr>
        <rFont val="Calibri"/>
        <sz val="8.0"/>
        <u/>
      </rPr>
      <t xml:space="preserve">Climate Action Plan (2012) - </t>
    </r>
    <r>
      <rPr>
        <rFont val="Calibri"/>
        <sz val="8.0"/>
      </rPr>
      <t xml:space="preserve">
https://www.cityoffullerton.com/civicax/filebank/blobdload.aspx?blobid=8991 
</t>
    </r>
    <r>
      <rPr>
        <rFont val="Calibri"/>
        <sz val="8.0"/>
        <u/>
      </rPr>
      <t xml:space="preserve">LHMP (2010) - </t>
    </r>
    <r>
      <rPr>
        <rFont val="Calibri"/>
        <sz val="8.0"/>
      </rPr>
      <t xml:space="preserve">        https://www.cityoffullerton.com/downloads_large/comm_dev/Appendix%20I_%20Local%20Hazard%20Mitigation%20Plan%20with%20Crosswal.pdf</t>
    </r>
  </si>
  <si>
    <t>Climate Change, Drought and Water shortage, Flood, Extreme Heat, heavy Rains and Storms, Drought and Water Shortage, High Winds, Wildfire</t>
  </si>
  <si>
    <r>
      <rPr>
        <rFont val="Calibri"/>
        <sz val="8.0"/>
        <u/>
      </rPr>
      <t xml:space="preserve">Multi-Hazard
</t>
    </r>
    <r>
      <rPr>
        <rFont val="Calibri"/>
        <sz val="8.0"/>
      </rPr>
      <t>Integrate LHMP into GP Safety Element</t>
    </r>
    <r>
      <rPr>
        <rFont val="Calibri"/>
        <sz val="8.0"/>
        <u/>
      </rPr>
      <t xml:space="preserve">
</t>
    </r>
    <r>
      <rPr>
        <rFont val="Calibri"/>
        <sz val="8.0"/>
      </rPr>
      <t xml:space="preserve">
</t>
    </r>
    <r>
      <rPr>
        <rFont val="Calibri"/>
        <sz val="8.0"/>
        <u/>
      </rPr>
      <t xml:space="preserve">Climate Change
</t>
    </r>
    <r>
      <rPr>
        <rFont val="Calibri"/>
        <sz val="8.0"/>
      </rPr>
      <t xml:space="preserve">Ongoing recycling and GHG reduction program
</t>
    </r>
    <r>
      <rPr>
        <rFont val="Calibri"/>
        <sz val="8.0"/>
        <u/>
      </rPr>
      <t>Dam failure, flood, severe weather</t>
    </r>
    <r>
      <rPr>
        <rFont val="Calibri"/>
        <sz val="8.0"/>
      </rPr>
      <t xml:space="preserve">
Catch basin maintenance program enhancements
Roadway reconstruct/Bonser Ave
MS4 capacity upgrade in target locations
Implement and update Drainage Master Plan
Stormwater drainage improvements using updated DFIRMS Maps and Zones Project
</t>
    </r>
    <r>
      <rPr>
        <rFont val="Calibri"/>
        <sz val="8.0"/>
        <u/>
      </rPr>
      <t>Drought and Water Shortage</t>
    </r>
    <r>
      <rPr>
        <rFont val="Calibri"/>
        <sz val="8.0"/>
      </rPr>
      <t xml:space="preserve">
Public Education - Tree watering during drought
</t>
    </r>
    <r>
      <rPr>
        <rFont val="Calibri"/>
        <sz val="8.0"/>
        <u/>
      </rPr>
      <t xml:space="preserve">
Severe Weather </t>
    </r>
    <r>
      <rPr>
        <rFont val="Calibri"/>
        <sz val="8.0"/>
      </rPr>
      <t xml:space="preserve">
Activate and enhance cooling center locations
Secure all roofs and eaves
</t>
    </r>
    <r>
      <rPr>
        <rFont val="Calibri"/>
        <sz val="8.0"/>
        <u/>
      </rPr>
      <t>Wildfire</t>
    </r>
    <r>
      <rPr>
        <rFont val="Calibri"/>
        <sz val="8.0"/>
      </rPr>
      <t xml:space="preserve">
Turn off power to electrical outlets in public areas 
Upgrade wooden electrical panels in parks</t>
    </r>
  </si>
  <si>
    <r>
      <rPr>
        <rFont val="Calibri"/>
        <sz val="8.0"/>
        <u/>
      </rPr>
      <t xml:space="preserve">General Plan (2014) - </t>
    </r>
    <r>
      <rPr>
        <rFont val="Calibri"/>
        <sz val="8.0"/>
      </rPr>
      <t xml:space="preserve">
https://ggcity.org/planning/general-plan 
</t>
    </r>
  </si>
  <si>
    <t xml:space="preserve">Coastal, Drought, Flood, and Severe Weather </t>
  </si>
  <si>
    <r>
      <rPr>
        <rFont val="Calibri"/>
        <sz val="8.0"/>
        <u/>
      </rPr>
      <t xml:space="preserve">Coastal </t>
    </r>
    <r>
      <rPr>
        <rFont val="Calibri"/>
        <sz val="8.0"/>
      </rPr>
      <t xml:space="preserve">
Create a Sea Level Rise Hazard Zone designation in Huntington Beach’s zoning code. Ensure that this zone includes areas at risk of temporary inundation (e.g., during extreme high tide events).
Use soft shore stabilization strategies to reduce beachfront erosion. Allow for shore armoring only if necessary to prevent a health/safety hazard or significant structural damage.
Promote repair and/or replacement by homeowners of existing bulkheads and seawalls in the Huntington Harbour neighborhood as needed. Explore opportunities to enhance these improvements above current standards and convert these improvements to soft infrastructure if they can provide a similar level of protection.
Discourage major new development and redevelopment efforts within the Sea Level Rise Hazard Zone. Provide all applicants for projects within the Sea Level Rise Hazard Zone with information about expected sea level rise hazards and strategies to reduce the risk.
Develop a beachfront siren alert and public address network for tsunami hazards.
Coordinate with surrounding coastal communities, particularly upshore communities, to develop a regional approach to beach nourishment.
Require all new bluff-top developments to submit drainage plans to minimize erosion, emphasizing soft infrastructure where feasible.
In coordination with Orange County and land stewardship organizations, continue to restore and protect wetland areas to maximize coastal flood protection benefits.
</t>
    </r>
    <r>
      <rPr>
        <rFont val="Calibri"/>
        <sz val="8.0"/>
        <u/>
      </rPr>
      <t>Drought</t>
    </r>
    <r>
      <rPr>
        <rFont val="Calibri"/>
        <sz val="8.0"/>
      </rPr>
      <t xml:space="preserve">
Replace landscaping at City properties with drought-tolerant plantings to the extent feasible.
Encourage increased water efficiency in existing homes and businesses, including the use of Property Assessed Clean Energy (PACE) programs to finance retrofits. Support low-cost or free water audits to identify retrofit opportunities.
Ensure that new landscaping projects meet minimum state requirements for water efficiency, and encourage project applicants to exceed state minimums.
Consider the increased risk of chronic drought conditions, including the effects on local groundwater supplies, when conducting water supply management activities.
Ensure that the City’s emergency water connections and agreements are sufficient to provide a short-term supply in emergency situations. Inspect the connection infrastructure to ensure it is resilient to emergency conditions, and retrofit as needed.
</t>
    </r>
    <r>
      <rPr>
        <rFont val="Calibri"/>
        <sz val="8.0"/>
        <u/>
      </rPr>
      <t xml:space="preserve">Flood </t>
    </r>
    <r>
      <rPr>
        <rFont val="Calibri"/>
        <sz val="8.0"/>
      </rPr>
      <t xml:space="preserve">
Upgrade storm drain capacity in flood-prone areas to reduce the risk of ponding. Expand storm drain maintenance and cleaning programs to ensure storm drains are functioning at top capacity.
Require large new developments and substantial retrofits to use low-impact development strategies to reduce ponding risks, including permeable paving, bioswales, and rain gardens.
Use low-impact development strategies in new and substantially retrofitted City-maintained areas as appropriate, including landscapes, roads, parking lots, and public parks and spaces.
Work with OC Flood and the USACE to retrofit and improve existing flood control infrastructure, and to identify needs for new flood control infrastructure.
Require development projects within the 100-year flood plain to be sited, designed, and constructed to minimize flood risk. Encourage the use of setbacks, low-impact development, and elevated structures.
Ensure that new development projects or infrastructure will not alter local hydrology and increase the flood risk for surrounding properties.
Explore relocating the Warner Fire Station to an area that is not prone to flooding. Develop and implement interim flood protection measures until a new fire station is constructed.
Ensure that the City has an adequate supply of sandbags for Huntington Beach residents and businesses, including pre-filled sandbags for individuals who may be unable to fill them on their own.
</t>
    </r>
    <r>
      <rPr>
        <rFont val="Calibri"/>
        <sz val="8.0"/>
        <u/>
      </rPr>
      <t xml:space="preserve">Severe Weather </t>
    </r>
    <r>
      <rPr>
        <rFont val="Calibri"/>
        <sz val="8.0"/>
      </rPr>
      <t xml:space="preserve">
Work with utility pole owners to strengthen or replace old or damaged poles. Support efforts to underground utility lines as feasible.
Promote the use of wind-resistant design features in new and substantially retrofitted buildings, including interlocking shingles, reinforced doors, and impact-resistant or laminated glass.</t>
    </r>
  </si>
  <si>
    <t>General Plan (2017) -https://www.huntingtonbeachca.gov/files/users/planning/Tables_of_Contentslists.pdf
LHMP(2017) - 
https://www.huntingtonbeachca.gov/announcements/attachments/Huntington_Beach_public_review_draft_LHMP.pdf</t>
  </si>
  <si>
    <r>
      <rPr>
        <rFont val="Calibri"/>
        <sz val="8.0"/>
        <u/>
      </rPr>
      <t xml:space="preserve">Greenhouse Gas Assessment - 
</t>
    </r>
    <r>
      <rPr>
        <rFont val="Calibri"/>
        <sz val="8.0"/>
      </rPr>
      <t xml:space="preserve">https://www.huntingtonbeachca.gov/files/users/planning/DTSP_AppC.pdf </t>
    </r>
  </si>
  <si>
    <t xml:space="preserve">Drought, Flooding/Sea Level Rise, Severe Weather, Wildfire </t>
  </si>
  <si>
    <r>
      <rPr>
        <rFont val="Calibri"/>
        <sz val="8.0"/>
        <u/>
      </rPr>
      <t xml:space="preserve">Multiple Hazards
</t>
    </r>
    <r>
      <rPr>
        <rFont val="Calibri"/>
        <sz val="8.0"/>
      </rPr>
      <t xml:space="preserve">Closely monitor changes in the boundaries of mapped hazard areas resulting from land use changes and adopt new mitigation actions or revise existing ones to ensure continued resiliency
</t>
    </r>
    <r>
      <rPr>
        <rFont val="Calibri"/>
        <sz val="8.0"/>
        <u/>
      </rPr>
      <t xml:space="preserve">Drought
</t>
    </r>
    <r>
      <rPr>
        <rFont val="Calibri"/>
        <sz val="8.0"/>
      </rPr>
      <t xml:space="preserve">Coordinate closely with Irvine Ranch Water District on water use and water conservation efforts throughout the Citu
Update "Division 7 - Sustainability in Landscaping" of the Irvine Municipal Code of Ordinances and the Master Streetscape &amp; Landscape Design Manual to reflect the latest advances in best practices in landscape design that reduce water use within the city
Encourage drought-tolerant native landscaping, low-flow water fixtures beyond the state minimum code, and daytime watering restrictions on properties throughout the city to reduce water consumption
Use drought-tolerant plants when installing new or retrofitting City-owned landscapes. Limit turf that is not drought-tolerant to recreational fields and lawns, and only in instances where no feasible drought-tolerant alternatives exist
</t>
    </r>
    <r>
      <rPr>
        <rFont val="Calibri"/>
        <sz val="8.0"/>
        <u/>
      </rPr>
      <t xml:space="preserve">Flooding (Sea Level Rise)
</t>
    </r>
    <r>
      <rPr>
        <rFont val="Calibri"/>
        <sz val="8.0"/>
      </rPr>
      <t xml:space="preserve">Investigate permeable paving and use of landscaped swales for new and replacement of City-owned hardscaped areas
Encourage the use of porous surfaces on new and significantly retrofitted residential and commercial developments to reduce runoff
Conduct frequent cleanings of storm drain intakes, especially before and during the rainy season
Update the City's Master Plan of Drainage on a regular basis to incorporate new data and/or address emerging issues
Analyze if new critical facilities can be build a minimum of 1 foot higher than the anticipated 500-year flood elevation height, to determine where it is feasible
Retrofit roadway medians to capture stormwater during rain events
Prioritize retrofit improvements along major arterials/roadways throughout the city
Evaluate City assets and resources to ensure effective response (accepting evacuees) during a tsunami evaucation incident
</t>
    </r>
    <r>
      <rPr>
        <rFont val="Calibri"/>
        <sz val="8.0"/>
        <u/>
      </rPr>
      <t>Severe Weather</t>
    </r>
    <r>
      <rPr>
        <rFont val="Calibri"/>
        <sz val="8.0"/>
      </rPr>
      <t xml:space="preserve">
Notify residents through public service announcements a couple days in advance of a severe weather event
Implement a tree planting program to diversify tree age and increase shaded areas in the City to reduce the effects o the urban heat island effect
Expand the use of public facilities as warming/cooling centers for vulnerable ppulations during extreme weather events, and assess facility needs in order to autromatically open these facilities as extreme weather centers when conditions require
Promote passive cooling design in new developments during the design review process
Upgrade HVAC within City facilities to more efficient systems that may include split systems of decentralized systems that allow for heating and cooling the spaces needed, not entire buildings
Evaluate the long-term capacity of designated cooling centers and shelters in the city to provide enough relief from extreme heat. Assess the need to expand services as the frequency, length, and severity of future heatwaves potentially change as a result of climate change
Conduct outreach to residents and busineeses prior to the severe winds (Santa Ana Wind Events) on proper tree maintenance and identification of potentially hazardous trees.
</t>
    </r>
    <r>
      <rPr>
        <rFont val="Calibri"/>
        <sz val="8.0"/>
        <u/>
      </rPr>
      <t xml:space="preserve">Wildfire
</t>
    </r>
    <r>
      <rPr>
        <rFont val="Calibri"/>
        <sz val="8.0"/>
      </rPr>
      <t xml:space="preserve">Promote the proper maintenance and separation of power lines and the efficient response to fallen power lines
Remove highly flammable vegetation in Very High, High, and Moderate Fire Hazard Severity Zones and replant with fire-adapted specimens
Create a hillside weed abatement pilot program using goats or other livestock to reduce fuel loads in fire-prone areas
Routinely participate in the update of the OC Community Wildfire Preparedness Plan for areas within the Very High, High, and Moderate Fire Hazard Severity Zones
Create a rapid response plan from among Irvine's and Orange County's first responders to secure hospital, nursing, and assisted living facilities, especially those located within fire hazard severity zones
Reinforce and regularly inspect fire retardant infrastructure in City facilities
Coordinate with partners to clear dead vegetation in flood control facility footprints, railroad rights-of-way, parks, and open spaces, especially during and after a drought episode
Expand the fire hazard prevention awareness campaign to residentsi n the High and Very High Fire Hazard Severity Zones
Work with OCFA on home preparedness assessments
Require all new development in the Very High, High, and Moderate Fire Hazard Severity Zones us non-combustible building materials and establish zones of defensible space. 
</t>
    </r>
  </si>
  <si>
    <r>
      <rPr>
        <rFont val="Calibri"/>
        <sz val="8.0"/>
        <u/>
      </rPr>
      <t xml:space="preserve">General Plan (2015) - </t>
    </r>
    <r>
      <rPr>
        <rFont val="Calibri"/>
        <sz val="8.0"/>
      </rPr>
      <t xml:space="preserve">
http://www.cityofirvine.org/community-development/current-general-plan  
</t>
    </r>
    <r>
      <rPr>
        <rFont val="Calibri"/>
        <sz val="8.0"/>
        <u/>
      </rPr>
      <t xml:space="preserve">Emergency Operations Plan (2004) - 
</t>
    </r>
    <r>
      <rPr>
        <rFont val="Calibri"/>
        <sz val="8.0"/>
      </rPr>
      <t>http://legacy.cityofirvine.org/civica/filebank/blobdload.asp?BlobID=19676</t>
    </r>
  </si>
  <si>
    <r>
      <rPr>
        <rFont val="Calibri"/>
        <sz val="8.0"/>
        <u/>
      </rPr>
      <t xml:space="preserve">Climate Action Plan (in Progress) - </t>
    </r>
    <r>
      <rPr>
        <rFont val="Calibri"/>
        <sz val="8.0"/>
      </rPr>
      <t xml:space="preserve">
http://occlimateaction.org/wp-content/uploads/CACLtr_IrvineCAP.pdf </t>
    </r>
  </si>
  <si>
    <t>Drought, Wildland/Urban Fire, Climate Change (mitigation actions listed under one "Multi-Hazard Section)</t>
  </si>
  <si>
    <r>
      <rPr>
        <rFont val="Calibri"/>
        <sz val="8.0"/>
        <u/>
      </rPr>
      <t xml:space="preserve">Multi-Hazard
</t>
    </r>
    <r>
      <rPr>
        <rFont val="Calibri"/>
        <sz val="8.0"/>
      </rPr>
      <t>Implement emergency response contracts with outside service providers for water, sewer, and others.
Replace aging water and sewer infrastructure, improve fire flow capacity.
Develop and expand cooperation with all outside agencies regarding human caused hazards.
Continue to use current building and infrastructure codes, standards and guidelines.
Continue inspections to ensure retrofitting is in place.</t>
    </r>
  </si>
  <si>
    <r>
      <rPr>
        <rFont val="Calibri"/>
        <sz val="8.0"/>
        <u/>
      </rPr>
      <t xml:space="preserve">General Plan (2015) - </t>
    </r>
    <r>
      <rPr>
        <rFont val="Calibri"/>
        <sz val="8.0"/>
      </rPr>
      <t xml:space="preserve">
https://www.lahabracity.com/DocumentCenter/View/197/LaHabraGeneralPlan-2035-PDF
</t>
    </r>
    <r>
      <rPr>
        <rFont val="Calibri"/>
        <sz val="8.0"/>
        <u/>
      </rPr>
      <t xml:space="preserve">Climate Action Plan (2014) - </t>
    </r>
    <r>
      <rPr>
        <rFont val="Calibri"/>
        <sz val="8.0"/>
      </rPr>
      <t xml:space="preserve">
http://www.lahabracity.com/DocumentCenter/View/192/Climate-Action-Plan-PDF?bidId=  
</t>
    </r>
    <r>
      <rPr>
        <rFont val="Calibri"/>
        <sz val="8.0"/>
        <u/>
      </rPr>
      <t xml:space="preserve">LHMP City of La Habra Annex (2018) - 
</t>
    </r>
    <r>
      <rPr>
        <rFont val="Calibri"/>
        <sz val="8.0"/>
      </rPr>
      <t>https://www.mwdoc.com/wp-content/uploads/2018/08/H_CityofLaHabra_Annex.pdf</t>
    </r>
  </si>
  <si>
    <r>
      <rPr>
        <rFont val="Calibri"/>
        <sz val="8.0"/>
        <u/>
      </rPr>
      <t>Dam/Resevoir/Levee Failure</t>
    </r>
    <r>
      <rPr>
        <rFont val="Calibri"/>
        <sz val="8.0"/>
      </rPr>
      <t xml:space="preserve">
Coordinate with state and federal agencies to collectively identify threats to the City and the region and identify ways to retrofit/strengthen the dams under their control
Identify potential flood improvements that also reduce the threat to dam/resevoir/levee failure
</t>
    </r>
    <r>
      <rPr>
        <rFont val="Calibri"/>
        <sz val="8.0"/>
        <u/>
      </rPr>
      <t>Diseases and Pests</t>
    </r>
    <r>
      <rPr>
        <rFont val="Calibri"/>
        <sz val="8.0"/>
      </rPr>
      <t xml:space="preserve">
Coordinate with surrounding jurisdiction, local healthcare providers, businesses, schools, the OC Health Care Agency, the CA DPH, and the CDC to inform community members about current public health trends or issues, free and low-cost healthcare options, treatments, and where to find local healthcare facilities
Cooperate with the OC Mosquito and Vector Control District to inform community members on best practives for mosquito proofing homes and businesses and how to avoid mosquito bites
Participate in exercises conducted by the operations area surrounding diseases and pest issues
Continue to work with residents, business owners, and utilities to remove dead, dying, and diseased trees weakened by disease/pests
Track invasive species trends within OC and SoCal to monitor changes in pests that may impact plants and trees within La Palma
</t>
    </r>
    <r>
      <rPr>
        <rFont val="Calibri"/>
        <sz val="8.0"/>
        <u/>
      </rPr>
      <t xml:space="preserve">
Drought</t>
    </r>
    <r>
      <rPr>
        <rFont val="Calibri"/>
        <sz val="8.0"/>
      </rPr>
      <t xml:space="preserve"> 
Extend a reclaimed water pipeline from the City of Cerritos to supply medians, parks, and the City right of way with reclaimed water supplies for irrigation
Finalize the Buena Park Water Interconnection to ensure redundancy in water supply for both cities
Require plumbing within medians that allows for future reclaimed water use
Develop a focused water leak pilot program to eliminate leaky water mains, sprinklers, and other water fixtures
Ensure the city's emergency water connections and agreements are sufficient to provide a short term supply during a hazard devent. Inspect the connection infrastructure to ensure it is resilient to emergency conditions and retrofit as needed
Encourage drought tolerant native landscaping, low-flow water fixtures beyond the state minimum code, and daytime watering retrictions
Collaborate with the OCWD and MWDOC to pursue water efficiency best practices to reduce water demand and the need for imported water as feasible
Use drought-tolerant plants when installing new or significantly redoing City-owned landscapes. Limit turf that is not drought tolerant to recreational fields and lawns, and only in instances where no feasible drought tolerant alternatives exist
</t>
    </r>
    <r>
      <rPr>
        <rFont val="Calibri"/>
        <sz val="8.0"/>
        <u/>
      </rPr>
      <t>Extreme Heat</t>
    </r>
    <r>
      <rPr>
        <rFont val="Calibri"/>
        <sz val="8.0"/>
      </rPr>
      <t xml:space="preserve">
Notify Residents through public serive announcements a couple days in advance of a severe weather event
Implement a tree-planting program to diversify tree age and increase shaded areas in the city to reduce the effects of extreme heat events
Expand the use of public facilities as warming/cooling centers for vulnerable populations during extreme weather events, and assess facility needs in order to autromatically open these facilities when temperatures exceed approximately 90 degrees
Promote passive cooling design in new developments during the design review process
Upgrade HVAC within City facilities to more efficient systems that may include split systems of decentralized systems that allow for heating and cooling the spaces needed, not entire buildings
Evaluate the long-term capacity of designated cooling centers and shelters in the city to provide enough relief from extreme heat. Assess the need to expand services as the frequency, length, and severity of future heatwaves potentially change as a result of climate change
</t>
    </r>
    <r>
      <rPr>
        <rFont val="Calibri"/>
        <sz val="8.0"/>
        <u/>
      </rPr>
      <t>Urban Flooding</t>
    </r>
    <r>
      <rPr>
        <rFont val="Calibri"/>
        <sz val="8.0"/>
      </rPr>
      <t xml:space="preserve">
Investigate permeable paving and use of landscaped swales for new and replacement of City-owned hardscaped areas
Encourage the use of porous surfaces on new and significantly retrofitted residential and commercial developments to reduce runoff
Conduct frequent cleanings of storm drain intakes, especially before and during the rainy season
Update the City's Master Plan of Drainage on a regular basis to incorporate new data and/or address emerging issues
Analyze if new critical facilities can be build a minimum of 1 foot higher than the anticipated 500-year flood elevation height, to determine where it is feasible
Retrofit roadway medians to capture stormwater during rain events</t>
    </r>
  </si>
  <si>
    <r>
      <rPr>
        <rFont val="Calibri"/>
        <sz val="8.0"/>
        <u/>
      </rPr>
      <t xml:space="preserve">General Plan (2014) - </t>
    </r>
    <r>
      <rPr>
        <rFont val="Calibri"/>
        <sz val="8.0"/>
      </rPr>
      <t xml:space="preserve">
https://www.cityoflapalma.org/DocumentCenter/View/4845/Final-La-Palma-GP_Adopted-June-2014?bidId=
</t>
    </r>
    <r>
      <rPr>
        <rFont val="Calibri"/>
        <sz val="8.0"/>
        <u/>
      </rPr>
      <t xml:space="preserve">LHMP Orange County Water District Annex (2018) - 
</t>
    </r>
    <r>
      <rPr>
        <rFont val="Calibri"/>
        <sz val="8.0"/>
      </rPr>
      <t>https://www.mwdoc.com/wp-content/uploads/2018/08/B_OCWD_Annex.pdf</t>
    </r>
  </si>
  <si>
    <r>
      <rPr>
        <rFont val="Calibri"/>
        <sz val="8.0"/>
        <u/>
      </rPr>
      <t>Proposal for LHMP (2018):</t>
    </r>
    <r>
      <rPr>
        <rFont val="Calibri"/>
        <sz val="8.0"/>
      </rPr>
      <t xml:space="preserve">
https://www.cityoflapalma.org/DocumentCenter/View/8721/Local-Hazard-Mitigation-Plan-RFP-2018-Final-</t>
    </r>
  </si>
  <si>
    <t>Coastal, Extreme Weather, Flood, and Wildfire</t>
  </si>
  <si>
    <r>
      <rPr>
        <rFont val="Calibri"/>
        <sz val="8.0"/>
        <u/>
      </rPr>
      <t xml:space="preserve">Coastal </t>
    </r>
    <r>
      <rPr>
        <rFont val="Calibri"/>
        <sz val="8.0"/>
      </rPr>
      <t xml:space="preserve">
Develop criteria for clifftop properties to estimate when erosion may begin to cause structural damage or pose a safety risk.
Explore the feasibility of long-term acquisition for properties that have been made unsafe or unsuitable for development due to erosion.
Expand the city’s TsunamiReady designation, and pursue certification as a TsunamiReady Tier Two community
Explore modifications to the berm at Main Beach Park as necessary, and modify the design of the barrier to the extent feasible to protect the park and adjacent properties from coastal (tsunami, wave run-up, etc.) and inland flooding conditions.
Expand the beachfront mass notification siren and public address network to alert residents and visitors of potential coastal hazard events (tsunami, high surf, etc.).
</t>
    </r>
    <r>
      <rPr>
        <rFont val="Calibri"/>
        <sz val="8.0"/>
        <u/>
      </rPr>
      <t>Extreme Weather</t>
    </r>
    <r>
      <rPr>
        <rFont val="Calibri"/>
        <sz val="8.0"/>
      </rPr>
      <t xml:space="preserve">
Reduce the use of imported water through close coordination with the Laguna Beach County Water District and the South Coast Water District.
Aggressively search for and repair leaks in water infrastructure through close coordination and cooperation with the Laguna Beach County Water District and South Coast Water District.
Increase the use of recycled water sources for City residents and businesses, through close coordination and collaboration with the Laguna Beach County Water District and South Coast Water District.
Incentivize indoor and outdoor water efficiency through community-wide education and rebate programs and continue to maintain these programs and other restrictions on water use in the absence of drought conditions. This activity requires close coordination with local water providers and the Municipal Water District of Orange County.
When installing new landscapes or significantly redoing existing landscaping on City property, use drought-tolerant plants or xeriscaping. On City property, limit turf that is not drought-tolerant to recreational fields and lawns, and only if no feasible drought-tolerant alternative exists.
Work with local electricity providers to continue to maintain a clear space around all power lines, and to upgrade existing power lines and poles to be more resistant to severe winds
</t>
    </r>
    <r>
      <rPr>
        <rFont val="Calibri"/>
        <sz val="8.0"/>
        <u/>
      </rPr>
      <t>Flood</t>
    </r>
    <r>
      <rPr>
        <rFont val="Calibri"/>
        <sz val="8.0"/>
      </rPr>
      <t xml:space="preserve">
Use permeable paving and landscaped swales in all new and replacement City-owned hardscape, to the extent feasible.
Require new construction and significant redevelopment projects not required to prepare a Water Quality Management Plan to reduce runoff through the use of landscaped swales, permeable paving, and other applicable low-impact development strategies.
Increase the capacity of storm drains, particularly in areas with known ponding during rain events.
Conduct frequent cleanings of storm drain intakes, especially before and during the rainy season.
Encourage all property owners within 100-year and 500-year floodplains to obtain flood insurance and flood proof their structures.
Continue to require new construction and significant retrofits in flood-prone areas to comply with the City’s Floodplain Management Ordinance, and encourage construction activities adjacent to floodplains to meet similar requirements.
Discourage new buildings or facilities intended to house or provide critical services to persons with functional needs (e.g. senior citizens and persons with disabilities) from being constructed in or immediately adjacent to the 100-year or 500-year floodplain.
Explore opportunities to acquire land in or near floodplains to act as buffers or water infiltration sites
</t>
    </r>
    <r>
      <rPr>
        <rFont val="Calibri"/>
        <sz val="8.0"/>
        <u/>
      </rPr>
      <t>Wildfire</t>
    </r>
    <r>
      <rPr>
        <rFont val="Calibri"/>
        <sz val="8.0"/>
      </rPr>
      <t xml:space="preserve">
Create a streamlined permitting process with Coastal Commission for fuel removal activities that are consistent with the Natural Community Conservation Plan and Habitat Conservation Plan for Orange County’s Central and Coastal Subregion.
Conduct enhanced vegetation management activities that reduce fuels and increase clearance zones around developed areas of the wildland urban interface.
Expand outreach regarding home fire safety inspections for residents and businesses in fire-prone areas. Provide information about ways to retrofit homes and maintain landscapes to improve resiliency to wildfires.
Expand outreach to discourage landscaping that uses plants with a high sap or resin content, that accumulate dead vegetation, very low moisture content, or other features that make the plants more vulnerable to fires.
Update the Laguna Beach Community Wildfire Protection Plan and Other Natural Disasters to incorporate the mitigation actions of this plan and goals and policies of the General Plan.
Develop a fire response time analysis that determines the key factors that affect emergency response issues, such as street width, type of response apparatus, and parking restrictions. Outcomes from this analysis should be incorporated into new City policy and standards, if necessary.
Develop a vegetation management pilot program that assists abatement activities for homeowners that meet low-income requirements"</t>
    </r>
  </si>
  <si>
    <r>
      <rPr>
        <rFont val="Calibri"/>
        <sz val="8.0"/>
        <u/>
      </rPr>
      <t xml:space="preserve">General Plan (2014) - 
</t>
    </r>
    <r>
      <rPr>
        <rFont val="Calibri"/>
        <sz val="8.0"/>
      </rPr>
      <t xml:space="preserve">http://www.lagunabeachcity.net/cityhall/cd/planning/plans.htm
</t>
    </r>
    <r>
      <rPr>
        <rFont val="Calibri"/>
        <sz val="8.0"/>
        <u/>
      </rPr>
      <t xml:space="preserve">Climate Action Plan (2009) -
</t>
    </r>
    <r>
      <rPr>
        <rFont val="Calibri"/>
        <sz val="8.0"/>
      </rPr>
      <t xml:space="preserve">http://www.lagunabeachcity.net/civicax/filebank/blobdload.aspx?blobid=2332 
</t>
    </r>
    <r>
      <rPr>
        <rFont val="Calibri"/>
        <sz val="8.0"/>
        <u/>
      </rPr>
      <t xml:space="preserve">LHMP (2018) - </t>
    </r>
    <r>
      <rPr>
        <rFont val="Calibri"/>
        <sz val="8.0"/>
      </rPr>
      <t xml:space="preserve">        http://www.lagunabeachcity.net/civicax/filebank/blobdload.aspx?blobid=20350 </t>
    </r>
  </si>
  <si>
    <r>
      <rPr>
        <rFont val="Calibri"/>
        <sz val="8.0"/>
        <u/>
      </rPr>
      <t>Drought</t>
    </r>
    <r>
      <rPr>
        <rFont val="Calibri"/>
        <sz val="8.0"/>
      </rPr>
      <t xml:space="preserve">
Perform Potable Water System Master Plan Update
Low Participate in the development and implementation of regional ocean desalination projects.
Expand Recycled Water System (Optimization)
</t>
    </r>
    <r>
      <rPr>
        <rFont val="Calibri"/>
        <sz val="8.0"/>
        <u/>
      </rPr>
      <t>Flood</t>
    </r>
    <r>
      <rPr>
        <rFont val="Calibri"/>
        <sz val="8.0"/>
      </rPr>
      <t xml:space="preserve">
Potable Water Main Replacement at 1-5 Oso Creek Crossing
3A ETM Creek Bank Stabilization
Regional Lift Station Enhancements
Vertical Asset Improvements Program - Recycled Water
Manhole Rehabilitation Program
Electrical System Improvements Program</t>
    </r>
  </si>
  <si>
    <r>
      <rPr>
        <rFont val="Calibri"/>
        <sz val="8.0"/>
        <u/>
      </rPr>
      <t xml:space="preserve">General Plan (1992) - </t>
    </r>
    <r>
      <rPr>
        <rFont val="Calibri"/>
        <sz val="8.0"/>
      </rPr>
      <t xml:space="preserve">
https://www.cityoflagunaniguel.org/132/General-Plan
</t>
    </r>
    <r>
      <rPr>
        <rFont val="Calibri"/>
        <sz val="8.0"/>
        <u/>
      </rPr>
      <t xml:space="preserve">LHMP Moulton Nigel Annex (2018) - </t>
    </r>
    <r>
      <rPr>
        <rFont val="Calibri"/>
        <sz val="8.0"/>
      </rPr>
      <t xml:space="preserve">
https://www.mwdoc.com/wp-content/uploads/2018/08/K_Moulton-Niguel-WD-Annex.pdf
</t>
    </r>
    <r>
      <rPr>
        <rFont val="Calibri"/>
        <sz val="8.0"/>
        <u/>
      </rPr>
      <t xml:space="preserve">Emergency Management Plan (2011) - 
</t>
    </r>
    <r>
      <rPr>
        <rFont val="Calibri"/>
        <sz val="8.0"/>
      </rPr>
      <t>http://www.lagunabeachcity.net/civicax/filebank/blobdload.aspx?blobid=7481</t>
    </r>
  </si>
  <si>
    <t>Flood, Fire and Drought (under Multi-Hazard)</t>
  </si>
  <si>
    <r>
      <rPr>
        <rFont val="Calibri"/>
        <sz val="8.0"/>
        <u/>
      </rPr>
      <t xml:space="preserve">Flood </t>
    </r>
    <r>
      <rPr>
        <rFont val="Calibri"/>
        <sz val="8.0"/>
      </rPr>
      <t xml:space="preserve">
Implement Infiltration &amp; Intrusion Study Flow Monitoring Project.
</t>
    </r>
    <r>
      <rPr>
        <rFont val="Calibri"/>
        <sz val="8.0"/>
        <u/>
      </rPr>
      <t>Multi-Hazard</t>
    </r>
    <r>
      <rPr>
        <rFont val="Calibri"/>
        <sz val="8.0"/>
      </rPr>
      <t xml:space="preserve">
Implement protective measures for the 4920 Lift Station influent siphon at creek crossing.
Implement La Paz Lift Station Slope/Panel Stabilization project.
Install additional wet well storage and emergency overflow storage at the Oso Lift Station as a component of the Oso Lift Station Improvement Project
Demolish abandoned water treatment plant.
Install parallel or replace sewer force mains where feasible and appropriate.</t>
    </r>
  </si>
  <si>
    <r>
      <rPr>
        <rFont val="Calibri"/>
        <sz val="8.0"/>
        <u/>
      </rPr>
      <t xml:space="preserve">General Plan (2015) - </t>
    </r>
    <r>
      <rPr>
        <rFont val="Calibri"/>
        <sz val="8.0"/>
      </rPr>
      <t xml:space="preserve">
https://www.cityoflagunawoods.org/government/general-plan/
</t>
    </r>
    <r>
      <rPr>
        <rFont val="Calibri"/>
        <sz val="8.0"/>
        <u/>
      </rPr>
      <t xml:space="preserve">Climate Adaptation Plan (2015) - </t>
    </r>
    <r>
      <rPr>
        <rFont val="Calibri"/>
        <sz val="8.0"/>
      </rPr>
      <t xml:space="preserve">
https://www.cityoflagunawoods.org/wp-content/uploads/2015/06/2014-12-17-Adopted-Climate-Adaptation-Plan.pdf
</t>
    </r>
    <r>
      <rPr>
        <rFont val="Calibri"/>
        <sz val="8.0"/>
        <u/>
      </rPr>
      <t xml:space="preserve">LHMP (2013) - </t>
    </r>
    <r>
      <rPr>
        <rFont val="Calibri"/>
        <sz val="8.0"/>
      </rPr>
      <t xml:space="preserve">
https://www.cityoflagunawoods.org/wp-content/uploads/2015/06/2013-06-19-CLW-FINAL-ADOPTED-AND-AMENDED-LHMP-2013-17.pdf
</t>
    </r>
    <r>
      <rPr>
        <rFont val="Calibri"/>
        <sz val="8.0"/>
        <u/>
      </rPr>
      <t xml:space="preserve">LMHP El Torro Annex (2018) - 
</t>
    </r>
    <r>
      <rPr>
        <rFont val="Calibri"/>
        <sz val="8.0"/>
      </rPr>
      <t>https://www.mwdoc.com/wp-content/uploads/2018/08/F_ElToroWD_Annex.pdf</t>
    </r>
  </si>
  <si>
    <r>
      <rPr>
        <rFont val="Calibri"/>
        <sz val="8.0"/>
        <u/>
      </rPr>
      <t xml:space="preserve">Flood </t>
    </r>
    <r>
      <rPr>
        <rFont val="Calibri"/>
        <sz val="8.0"/>
      </rPr>
      <t xml:space="preserve">
Implement Infiltration &amp; Intrusion Study Flow Monitoring Project.
</t>
    </r>
    <r>
      <rPr>
        <rFont val="Calibri"/>
        <sz val="8.0"/>
        <u/>
      </rPr>
      <t xml:space="preserve">Multi-Hazard
</t>
    </r>
    <r>
      <rPr>
        <rFont val="Calibri"/>
        <sz val="8.0"/>
      </rPr>
      <t xml:space="preserve">Implement protective measures for the 4920 Lift Station influent siphon at creek crossing.
Implement La Paz Lift Station Slope/Panel Stabilization project.
Install additional wet well storage and emergency overflow storage at the Oso Lift Station as a component of the Oso Lift Station Improvement Project
Demolish abandoned water treatment plant.
Install parallel or replace sewer force mains where feasible and appropriate.
</t>
    </r>
  </si>
  <si>
    <r>
      <rPr>
        <rFont val="Calibri"/>
        <sz val="8.0"/>
        <u/>
      </rPr>
      <t xml:space="preserve">General Plan (2016) - </t>
    </r>
    <r>
      <rPr>
        <rFont val="Calibri"/>
        <sz val="8.0"/>
      </rPr>
      <t xml:space="preserve">
https://www.lakeforestca.gov/292/Planning-Documents
</t>
    </r>
    <r>
      <rPr>
        <rFont val="Calibri"/>
        <sz val="8.0"/>
        <u/>
      </rPr>
      <t xml:space="preserve">Sustainability Plan (2016) - </t>
    </r>
    <r>
      <rPr>
        <rFont val="Calibri"/>
        <sz val="8.0"/>
      </rPr>
      <t xml:space="preserve">
https://www.cityoflakeforest.com/assets/1/7/Lake_Forest_Sustainability_Plan_September_9_2016_Plan_Commission-Final.pdf
</t>
    </r>
    <r>
      <rPr>
        <rFont val="Calibri"/>
        <sz val="8.0"/>
        <u/>
      </rPr>
      <t xml:space="preserve">LMHP El Torro Annex (2018) - </t>
    </r>
    <r>
      <rPr>
        <rFont val="Calibri"/>
        <sz val="8.0"/>
      </rPr>
      <t xml:space="preserve">
https://www.mwdoc.com/wp-content/uploads/2018/08/F_ElToroWD_Annex.pdf
</t>
    </r>
    <r>
      <rPr>
        <rFont val="Calibri"/>
        <sz val="8.0"/>
        <u/>
      </rPr>
      <t xml:space="preserve">Emergency Operations Plan (2017) - 
</t>
    </r>
    <r>
      <rPr>
        <rFont val="Calibri"/>
        <sz val="8.0"/>
      </rPr>
      <t>https://www.cityoflakeforest.com/assets/1/28/EOP-Draft_10-2017.pdf</t>
    </r>
  </si>
  <si>
    <r>
      <rPr>
        <rFont val="Calibri"/>
        <sz val="8.0"/>
        <u/>
      </rPr>
      <t xml:space="preserve">General Plan (2015) - </t>
    </r>
    <r>
      <rPr>
        <rFont val="Calibri"/>
        <sz val="8.0"/>
      </rPr>
      <t xml:space="preserve">
https://cityoflosalamitos.org/?wpfb_dl=2289</t>
    </r>
  </si>
  <si>
    <r>
      <rPr>
        <rFont val="Calibri"/>
        <sz val="8.0"/>
        <u/>
      </rPr>
      <t xml:space="preserve">General Plan (2013) - </t>
    </r>
    <r>
      <rPr>
        <rFont val="Calibri"/>
        <sz val="8.0"/>
      </rPr>
      <t xml:space="preserve">
https://cityofmissionviejo.org/departments/community-development/planning/general-plan
</t>
    </r>
    <r>
      <rPr>
        <rFont val="Calibri"/>
        <sz val="8.0"/>
        <u/>
      </rPr>
      <t xml:space="preserve">Sustainability Action Plan (2013) - </t>
    </r>
    <r>
      <rPr>
        <rFont val="Calibri"/>
        <sz val="8.0"/>
      </rPr>
      <t xml:space="preserve">
https://cityofmissionviejo.org/sites/default/files/Sustainability%20Action%20Plan.pdf</t>
    </r>
  </si>
  <si>
    <t>Flood/Climate Change, Wildfire/Urban Fire, Coastal Storms/Erosion, and Drought</t>
  </si>
  <si>
    <r>
      <rPr>
        <rFont val="Calibri"/>
        <sz val="8.0"/>
        <u/>
      </rPr>
      <t xml:space="preserve">Flood/Climate Change 
</t>
    </r>
    <r>
      <rPr>
        <rFont val="Calibri"/>
        <sz val="8.0"/>
      </rPr>
      <t xml:space="preserve">Raising Sea Walls in high risk areas.
Balboa Island Storm Drain Upgrades
</t>
    </r>
    <r>
      <rPr>
        <rFont val="Calibri"/>
        <sz val="8.0"/>
        <u/>
      </rPr>
      <t xml:space="preserve">Wildfire/Urban Fire
</t>
    </r>
    <r>
      <rPr>
        <rFont val="Calibri"/>
        <sz val="8.0"/>
      </rPr>
      <t xml:space="preserve">Upgrades to water system sources used for fire suppression.
Enhance on-site coordination with the City's Fire Department during Fire events.
</t>
    </r>
    <r>
      <rPr>
        <rFont val="Calibri"/>
        <sz val="8.0"/>
        <u/>
      </rPr>
      <t xml:space="preserve">Coastal Storms/Erosion 
</t>
    </r>
    <r>
      <rPr>
        <rFont val="Calibri"/>
        <sz val="8.0"/>
      </rPr>
      <t xml:space="preserve">Dredging/ Sand Replacement
</t>
    </r>
    <r>
      <rPr>
        <rFont val="Calibri"/>
        <sz val="8.0"/>
        <u/>
      </rPr>
      <t xml:space="preserve">Drought 
</t>
    </r>
    <r>
      <rPr>
        <rFont val="Calibri"/>
        <sz val="8.0"/>
      </rPr>
      <t xml:space="preserve">Create new ordinances and an allocation based water budget that promotes water conservation.
</t>
    </r>
  </si>
  <si>
    <r>
      <rPr>
        <rFont val="Calibri"/>
        <sz val="8.0"/>
        <u/>
      </rPr>
      <t xml:space="preserve">General Plan (2006) - </t>
    </r>
    <r>
      <rPr>
        <rFont val="Calibri"/>
        <sz val="8.0"/>
      </rPr>
      <t xml:space="preserve">
https://www.newportbeachca.gov/PLN/General_Plan/01_FrontMatter_web.pdf
</t>
    </r>
    <r>
      <rPr>
        <rFont val="Calibri"/>
        <sz val="8.0"/>
        <u/>
      </rPr>
      <t xml:space="preserve">Energy Action Plan (2012) - </t>
    </r>
    <r>
      <rPr>
        <rFont val="Calibri"/>
        <sz val="8.0"/>
      </rPr>
      <t xml:space="preserve">
https://www.newportbeachca.gov/home/showdocument?id=16576
</t>
    </r>
    <r>
      <rPr>
        <rFont val="Calibri"/>
        <sz val="8.0"/>
        <u/>
      </rPr>
      <t xml:space="preserve">LHMP City of Newport Beach Annex (2018) - </t>
    </r>
    <r>
      <rPr>
        <rFont val="Calibri"/>
        <sz val="8.0"/>
      </rPr>
      <t xml:space="preserve">
https://www.mwdoc.com/wp-content/uploads/2018/08/L_CityofNewportBeach_Annex.pdf
</t>
    </r>
    <r>
      <rPr>
        <rFont val="Calibri"/>
        <sz val="8.0"/>
        <u/>
      </rPr>
      <t xml:space="preserve">Emergency Operations Plan (2011) - 
</t>
    </r>
    <r>
      <rPr>
        <rFont val="Calibri"/>
        <sz val="8.0"/>
      </rPr>
      <t>https://www.newportbeachca.gov/home/showdocument?id=17901</t>
    </r>
  </si>
  <si>
    <t>See all (Municipal Water District of Orange County)</t>
  </si>
  <si>
    <r>
      <rPr>
        <rFont val="Calibri"/>
        <sz val="8.0"/>
        <u/>
      </rPr>
      <t xml:space="preserve">Climate Change
</t>
    </r>
    <r>
      <rPr>
        <rFont val="Calibri"/>
        <sz val="8.0"/>
      </rPr>
      <t xml:space="preserve">Increase Placentia’s ability to adapt and become resilient to the effects of climate change, including extreme heat and poor air quality, while achieving other health and environmental benefits.
Educate residents and businesses in Placentia about climate change and global warming.
Review and improve the City’s emergency response plans and systems to warn and protect residents during extreme heat events.
Help residences become heat resilient (i.e., energy efficient and weatherproof) through home weatherization, air conditioning, energy subsidies and programs.
Reduce the heat-island effect, and help residents stay safe with cool infrastructure and recreation facilities (e.g., cool roofs on public facilities, cool pavements, cool transit facilities, urban greening, public swimming pools, etc.).
Plant and maintain trees, gardens and other vegetation, and direct resources to areas with low canopy cover to improve air quality and reduce the impact of increasing heat.
Focus urban greening efforts along Highways 57 and 91, near other major roadways and near industrial facilities, to provide natural buffers to absorb and block toxic emissions from these high polluting sources.
Ensure that adequate and culturally-appropriate cooling centers exist community-wide, prioritizing disadvantaged communities, and that locations are widely communicated in multiple formats and languages.
</t>
    </r>
    <r>
      <rPr>
        <rFont val="Calibri"/>
        <sz val="8.0"/>
        <u/>
      </rPr>
      <t xml:space="preserve">Urban Fire Hazards
</t>
    </r>
    <r>
      <rPr>
        <rFont val="Calibri"/>
        <sz val="8.0"/>
      </rPr>
      <t xml:space="preserve">Continue to conduct long-range fire safety planning, including enforcement of stringent building, fire, subdivision and other Municipal Code standards, improved infrastructure, and mutual aid agreements with other public agencies and the private sector.
Continue to refine procedures and processes to minimize the risk of fire hazards, requiring new development, where appropriate, to:  Utilize fire-resistant building materials;  Incorporate Fire retardant landscaping;  Incorporate fire sprinklers as appropriate; and  Provide Fire Protection Plans,
Encourage owners of homes with wood roofs and flammable siding to replace them with Class-A, non-wood roof systems.
Monitor fire response times to ensure they are keeping to desired levels of service.
Ensure that adequate fire-fighting resources are available to meet the demands of new development, especially with increases in the construction of mid- to high-rise structures, by ensuring that:  Fire flow engine requirements are consistent with Insurance Service Office (ISO) recommendations; and  The height of truck ladders and other equipment and apparatus are sufficient to protect multiple types of structures.
Continue public education efforts to inform residents and business owners of fire hazards and measures to minimize the damage caused by fires to life and property.
Conduct a survey to identify structures that pose a fire hazard, and initiate programs that will assist owners and renters to bring properties up to current Fire and Building Code requirements and to prevent overcrowding.
Ensure that city is up to date with the most recent fire code and that it is being enforced.
</t>
    </r>
    <r>
      <rPr>
        <rFont val="Calibri"/>
        <sz val="8.0"/>
        <u/>
      </rPr>
      <t xml:space="preserve">Flood and Dam Inundation
</t>
    </r>
    <r>
      <rPr>
        <rFont val="Calibri"/>
        <sz val="8.0"/>
      </rPr>
      <t xml:space="preserve">Continue to use best practices through the planning, design and building process to mitigate flood hazards.
Prohibit housing in the 100-year flood zone unless the plans mitigate the potential for flooding by elevating the ground floor or other mitigation measures recommended by a licensed civil engineer with expertise in flooding mitigation and approved by the Development Services and Public Works Departments of the City.
Continue to participate in the National Flood Insurance Program.
Continue to comply with the Cobey-Alquist Floodplain Management Act requirements and State of California Model Floodplain Management Ordinance.
Continue to work with the Orange County Flood Control District and the United States Army Corps of Engineers to receive and implement updated flood control measures and information.
Utilize flood control methods that are consistent with Regional Water Quality Control Board Policies and Best Management Practices (BMPs).
</t>
    </r>
    <r>
      <rPr>
        <rFont val="Calibri"/>
        <sz val="8.0"/>
        <u/>
      </rPr>
      <t xml:space="preserve">Disaster Preparedness, Response and Recovery
</t>
    </r>
    <r>
      <rPr>
        <rFont val="Calibri"/>
        <sz val="8.0"/>
      </rPr>
      <t>Evaluate, Citywide, the adequacy of access routes to and from hazard areas relative to the degree of development or use (e.g. road width, road type, length of dead-end roads, etc.).
Continue to conduct public outreach efforts to prepare the community for an emergency and provide them with guidance on how to respond to natural and man-made disasters, including the location of pre-designated evacuation routes and Transportation Assembly Points. This can be done through community newsletters, the City website and information at community events. Ensure that outreach efforts are done in multiple languages.
Develop an emergency communications system that will be able to inform all residents of a disaster and instructions for safety.
Adopt a Local Hazard Mitigation Plan, incorporating climate change policy and coordinated with surrounding cities.
Ensure that mutual aid agreements are in place.
Help residents build a stronger, broader Neighborhood Watch program, seeking more participation across all neighborhoods of Placentia, prioritizing disadvantaged communities.</t>
    </r>
  </si>
  <si>
    <r>
      <rPr>
        <rFont val="Calibri"/>
        <sz val="8.0"/>
        <u/>
      </rPr>
      <t xml:space="preserve">General Plan (Updating) - </t>
    </r>
    <r>
      <rPr>
        <rFont val="Calibri"/>
        <sz val="8.0"/>
      </rPr>
      <t xml:space="preserve">
http://www.placentia.org/166/General-Plan-Update </t>
    </r>
  </si>
  <si>
    <t xml:space="preserve">Drought, Severe Weather (heavy rains, Santa Ana winds, extreme heat), Flood, Wildfire
LHMP strategies align with multiple hazards </t>
  </si>
  <si>
    <r>
      <rPr>
        <rFont val="Calibri"/>
        <sz val="8.0"/>
        <u/>
      </rPr>
      <t>Drought</t>
    </r>
    <r>
      <rPr>
        <rFont val="Calibri"/>
        <sz val="8.0"/>
      </rPr>
      <t xml:space="preserve">
Proactively monitor drought conditions of water conservation warnings issued by State agencies or the water districts
Work with the water districts ot develop a drought communication plan and early warning system to facilitate timely communication of relevant information to the public concerning water conservation needs and to educate citizens regarding water conservation and encourage implementation of water-saving measures
Require State-mandated water conservation measures during drought emergencies
</t>
    </r>
    <r>
      <rPr>
        <rFont val="Calibri"/>
        <sz val="8.0"/>
        <u/>
      </rPr>
      <t>Severe Weather</t>
    </r>
    <r>
      <rPr>
        <rFont val="Calibri"/>
        <sz val="8.0"/>
      </rPr>
      <t xml:space="preserve"> 
Prior to and during heavy rain events, close/limit access to Trabuco Canyon Road and other roadways determine vulnerable to the potential for flooding and mudflow
Seek funding to purchase digital traffic signs and proactively use the signs to warn drivers of road closures and areas that are closed or should be avoided along the creeks and channels
Coordinate with OCSD and OCFA to proactively notify people to leave areas along creeks and channels prior to heavy rain events and continue to monitor areas dueing a high wind event
Monitor conditions during a high wind event to ensure fallen tree limbs or debris do not block roadways of the storm drain system
Educate citizens, especially vulnerable populations, regarding the dangers of extreme heat and the steps they can take to protect themselves when extreme heat events occur, including the location of cooling centers in the community
Following wildfire events, continue to partner with CalFire, OC OEP, OCFA, and OCSD to identify the potential location for landslide and/or mudflow events associated with heavy rainfall
</t>
    </r>
    <r>
      <rPr>
        <rFont val="Calibri"/>
        <sz val="8.0"/>
        <u/>
      </rPr>
      <t xml:space="preserve">Flood
</t>
    </r>
    <r>
      <rPr>
        <rFont val="Calibri"/>
        <sz val="8.0"/>
      </rPr>
      <t xml:space="preserve">Continue to proactively monitor and perform regular drainage system maintenance including removal of debris prior to storm events and similarly encourage HOAs and oher property owners to proactively remove debris from their drainage systems
Educate citizens about safety during flood conditions, including the dangers of driving on flooded roads
Require evaluation of flood hazards associated with development in flood hazard zones
</t>
    </r>
    <r>
      <rPr>
        <rFont val="Calibri"/>
        <sz val="8.0"/>
        <u/>
      </rPr>
      <t xml:space="preserve">Wildfire
</t>
    </r>
    <r>
      <rPr>
        <rFont val="Calibri"/>
        <sz val="8.0"/>
      </rPr>
      <t>Partner with the OCFA to perform outreach programs to increase awareness about fires, identify potential vulnerabilities, and implement fire mitigation techniques
Reduce wildfire risks by enforcing fire-related requirements pertaining to evacuation routes, minimum road widths, clearances around structures, and peak load water supply for fire response.
Coordinate with the HOAs and property owners to ensure the creation of defensible spaces and fuel modification around homes and neighborhoods to reduce vulnerability and increase the success potential of fire fighters in the case of a wildfire emergency. Partner with the OCFA to ensure enforcement
Partner with HOAs to pursue grant funding for defensible space and fuel modification and to disseminate information to homeowners
Encourage HOAs and property owners to install fire-resistant vegetation.
Actively communicate with OCFA and support the Fire Watch Program
Seek funding to purchase a generator for the Bell Tower Regional Community Center
Work with age-restricted and assisted living facilities to obtain grant funding for backup generators in the event of a power outage. Ensure backup generators have enough fuel to last at least four days to ensure continuous covreage in case of a sustained power outage
Coordinate with SoCal Edison during any planned or unplanned power outage to ensure citizens are informed and regularly updated, especially at-risk populations that may be exceptionally vulnerable in the event of a long-term power outage</t>
    </r>
  </si>
  <si>
    <r>
      <rPr>
        <rFont val="Calibri"/>
        <sz val="8.0"/>
        <u/>
      </rPr>
      <t xml:space="preserve">General Plan (2018) - </t>
    </r>
    <r>
      <rPr>
        <rFont val="Calibri"/>
        <sz val="8.0"/>
      </rPr>
      <t xml:space="preserve">
https://www.cityofrsm.org/288/General-Plan
</t>
    </r>
    <r>
      <rPr>
        <rFont val="Calibri"/>
        <sz val="8.0"/>
        <u/>
      </rPr>
      <t xml:space="preserve">
LHMP Santa Margarita Annex (2018) - </t>
    </r>
    <r>
      <rPr>
        <rFont val="Calibri"/>
        <sz val="8.0"/>
      </rPr>
      <t xml:space="preserve">
https://www.mwdoc.com/wp-content/uploads/2018/08/N_Santa-Margarita-WD-Annex.pdf</t>
    </r>
  </si>
  <si>
    <r>
      <rPr>
        <rFont val="Calibri"/>
        <sz val="8.0"/>
        <u/>
      </rPr>
      <t xml:space="preserve">Wildfire
</t>
    </r>
    <r>
      <rPr>
        <rFont val="Calibri"/>
        <sz val="8.0"/>
      </rPr>
      <t xml:space="preserve">Enhance emergency services to increase the efficiency of wildfire response and recovery activites
Encourage development and dissemination of maps relating to the fire hazard to help educate and assist builders and homeowners in being engaged in wildfire mitigation activites and to help guide emergency services during response
Enhance outreach and education programs aimed at mitigating wildfire hazards and reducing or preventing the exposure of citizens, public agencies, private property owners, and businesses to natural hazards.
Increase communication, coordination, and collaboration between wildland/urban interface property owners, local and county planners, fire prevention crews, and officials to address risks, existing mitigation measures, and federal assistance programs.
</t>
    </r>
    <r>
      <rPr>
        <rFont val="Calibri"/>
        <sz val="8.0"/>
        <u/>
      </rPr>
      <t xml:space="preserve">Flood
</t>
    </r>
    <r>
      <rPr>
        <rFont val="Calibri"/>
        <sz val="8.0"/>
      </rPr>
      <t xml:space="preserve">Analyze each repetitive flood property within the City of San Juan Capistrano and identify feasible mitigation options.
Enhance data and mapping for floodplain information within the City and identify and map floodprone areas outside of designated floodplains.
Create a movable flood hardened perimeter and sump pump system around the City’s Ground Water Recovery Plant.
</t>
    </r>
  </si>
  <si>
    <t>Multi Hazard and Fire</t>
  </si>
  <si>
    <t>Partner with HOAs to seek funding to prepare a Community Wildfire Protection Plan</t>
  </si>
  <si>
    <r>
      <rPr>
        <rFont val="Calibri"/>
        <sz val="8.0"/>
        <u/>
      </rPr>
      <t xml:space="preserve">General Plan (2010) - </t>
    </r>
    <r>
      <rPr>
        <rFont val="Calibri"/>
        <sz val="8.0"/>
      </rPr>
      <t xml:space="preserve">
https://www.santa-ana.org/general-plan/current-general-plan
</t>
    </r>
    <r>
      <rPr>
        <rFont val="Calibri"/>
        <sz val="8.0"/>
        <u/>
      </rPr>
      <t xml:space="preserve">
CAP (2015) </t>
    </r>
    <r>
      <rPr>
        <rFont val="Calibri"/>
        <sz val="8.0"/>
      </rPr>
      <t>- 
https://www.santa-ana.org/sites/default/files/Documents/climate_action_plan.pdf</t>
    </r>
  </si>
  <si>
    <r>
      <rPr>
        <rFont val="Calibri"/>
        <sz val="8.0"/>
        <u/>
      </rPr>
      <t xml:space="preserve">General Plan (1998) - </t>
    </r>
    <r>
      <rPr>
        <rFont val="Calibri"/>
        <sz val="8.0"/>
      </rPr>
      <t xml:space="preserve">
http://www.sealbeachca.gov/Departments/Community-Development/Planning-Development/General-Plan
</t>
    </r>
    <r>
      <rPr>
        <rFont val="Calibri"/>
        <sz val="8.0"/>
        <u/>
      </rPr>
      <t xml:space="preserve">Emergency Operations Plan (2017) - 
</t>
    </r>
    <r>
      <rPr>
        <rFont val="Calibri"/>
        <sz val="8.0"/>
      </rPr>
      <t>http://www.sealbeachca.gov/Portals/0/Documents/LinkClick.aspx?fileticket=RCGspjGTVtw%3D&amp;portalid=0</t>
    </r>
  </si>
  <si>
    <r>
      <rPr>
        <rFont val="Calibri"/>
        <sz val="8.0"/>
        <u/>
      </rPr>
      <t>Extreme Heat</t>
    </r>
    <r>
      <rPr>
        <rFont val="Calibri"/>
        <sz val="8.0"/>
      </rPr>
      <t xml:space="preserve">
Continue and enhance community awareness campaigns with regards to the impacts of extreme heat, available City resources, and how to avoid heat-related injuries
Replace generator and make electrical system improvements at the Tustin Area Senior Center to promote functionality of Ac system for use as a cooling center during a heat event (or any other emergency)
</t>
    </r>
    <r>
      <rPr>
        <rFont val="Calibri"/>
        <sz val="8.0"/>
        <u/>
      </rPr>
      <t>Wildfire</t>
    </r>
    <r>
      <rPr>
        <rFont val="Calibri"/>
        <sz val="8.0"/>
      </rPr>
      <t xml:space="preserve">
Research potential grant opportunities that would encourage citizens to replace existing fire hazard roofs
Include Fire Authority representatives in civic events and encourage the City to take a more active role in County fire prevention initiatives
Implement water system improvements to meet fire flow requirements including fire suppression demands
</t>
    </r>
    <r>
      <rPr>
        <rFont val="Calibri"/>
        <sz val="8.0"/>
        <u/>
      </rPr>
      <t>Drought</t>
    </r>
    <r>
      <rPr>
        <rFont val="Calibri"/>
        <sz val="8.0"/>
      </rPr>
      <t xml:space="preserve">
Drill and install water wells and wellheads throughout the City to provide local water supply resilience in drought conditions and to reduce dependency on imported water
</t>
    </r>
    <r>
      <rPr>
        <rFont val="Calibri"/>
        <sz val="8.0"/>
        <u/>
      </rPr>
      <t>Dam/Reservoir Failure/Earthquake</t>
    </r>
    <r>
      <rPr>
        <rFont val="Calibri"/>
        <sz val="8.0"/>
      </rPr>
      <t xml:space="preserve">
To protect public health in the event of an earthquake and ensure continuity of water service, consider replacing the water main lines throughout the City
To mitigate the potential for reservoir failure, implement the Simon Ranch Reservoir, Booster Pump, and Pipeline replacement project, which includes compliance with current seismic standards.
Implement the John Lyttle Reservoir Tank Evaluation, Site Improvement and Safety Upgrade project, which includes compliance with current seismic standards
</t>
    </r>
    <r>
      <rPr>
        <rFont val="Calibri"/>
        <sz val="8.0"/>
        <u/>
      </rPr>
      <t>Flood</t>
    </r>
    <r>
      <rPr>
        <rFont val="Calibri"/>
        <sz val="8.0"/>
      </rPr>
      <t xml:space="preserve">
To improve flood control, consider configuring storm drainage throughout the City</t>
    </r>
  </si>
  <si>
    <r>
      <rPr>
        <rFont val="Calibri"/>
        <sz val="8.0"/>
        <u/>
      </rPr>
      <t xml:space="preserve">General Plan (2017) - </t>
    </r>
    <r>
      <rPr>
        <rFont val="Calibri"/>
        <sz val="8.0"/>
      </rPr>
      <t xml:space="preserve">
https://tustinca.org/DocumentCenter/View/604/City-of-Tustin---General-Plan-PDF
</t>
    </r>
    <r>
      <rPr>
        <rFont val="Calibri"/>
        <sz val="8.0"/>
        <u/>
      </rPr>
      <t xml:space="preserve">LHMP (2018) - </t>
    </r>
    <r>
      <rPr>
        <rFont val="Calibri"/>
        <sz val="8.0"/>
      </rPr>
      <t xml:space="preserve">
https://www.tustinca.org/DocumentCenter/View/328/Tustin-Hazard-Mitigation-Plan---July-2018-PDF
</t>
    </r>
    <r>
      <rPr>
        <rFont val="Calibri"/>
        <sz val="8.0"/>
        <u/>
      </rPr>
      <t xml:space="preserve">Emergency Operations Plan (2014) -
</t>
    </r>
    <r>
      <rPr>
        <rFont val="Calibri"/>
        <sz val="8.0"/>
      </rPr>
      <t>https://www.tustinca.org/DocumentCenter/View/570/Emergency-Operations-Plan-PDF</t>
    </r>
  </si>
  <si>
    <t>Extreme Heat, Wildfire, Drought, Dam/Reservoir Failure/Earthquake, and Flood</t>
  </si>
  <si>
    <r>
      <rPr>
        <rFont val="Calibri"/>
        <sz val="8.0"/>
        <u/>
      </rPr>
      <t>Extreme Heat</t>
    </r>
    <r>
      <rPr>
        <rFont val="Calibri"/>
        <sz val="8.0"/>
      </rPr>
      <t xml:space="preserve">
Continue and enhance community awareness campaigns with regards to the impacts of extreme heat, available City resources, and how to avoid heat-related injuries
Install a generator and make electrical system improvements at the Tustin Area Senior Center to promote functionality of AC system for use as a cooling center during a heat event (or any other emergency)
</t>
    </r>
    <r>
      <rPr>
        <rFont val="Calibri"/>
        <sz val="8.0"/>
        <u/>
      </rPr>
      <t>Wildfire</t>
    </r>
    <r>
      <rPr>
        <rFont val="Calibri"/>
        <sz val="8.0"/>
      </rPr>
      <t xml:space="preserve">
Research potential grant opportunities that would encourage citizens to replace existing fire hazard roofs
Include Fire Authority representatives in civic events and encourage the City to take a more active role in County fire prevention initiatives
Conduct hydraulic modeling and Implement water system improvements to meet fire flow requirements including fire suppression demands in City Water Service Areas
</t>
    </r>
    <r>
      <rPr>
        <rFont val="Calibri"/>
        <sz val="8.0"/>
        <u/>
      </rPr>
      <t>Drought</t>
    </r>
    <r>
      <rPr>
        <rFont val="Calibri"/>
        <sz val="8.0"/>
      </rPr>
      <t xml:space="preserve">
Drill and install water wells and wellheads throughout the City to provide local water supply resilience in drought conditions and to reduce dependency on imported water
</t>
    </r>
    <r>
      <rPr>
        <rFont val="Calibri"/>
        <sz val="8.0"/>
        <u/>
      </rPr>
      <t>Dam/Reservoir Failure</t>
    </r>
    <r>
      <rPr>
        <rFont val="Calibri"/>
        <sz val="8.0"/>
      </rPr>
      <t xml:space="preserve">
To mitigate the potential for reservoir failure, implement the Simon Ranch Reservoir, Booster Pump, and Pipeline replacement project, which includes compliance with current seismic standards.
Implement the John Lyttle Reservoir Tank Evaluation, Site Improvement and Safety Upgrade project, which includes compliance with current seismic standards
</t>
    </r>
    <r>
      <rPr>
        <rFont val="Calibri"/>
        <sz val="8.0"/>
        <u/>
      </rPr>
      <t xml:space="preserve">
Flood</t>
    </r>
    <r>
      <rPr>
        <rFont val="Calibri"/>
        <sz val="8.0"/>
      </rPr>
      <t xml:space="preserve">
To improve flood control, consider configuring storm drainage throughout the City</t>
    </r>
  </si>
  <si>
    <r>
      <rPr>
        <rFont val="Calibri"/>
        <sz val="8.0"/>
        <u/>
      </rPr>
      <t xml:space="preserve">General Plan (2010) - </t>
    </r>
    <r>
      <rPr>
        <rFont val="Calibri"/>
        <sz val="8.0"/>
      </rPr>
      <t xml:space="preserve">http://villapark.org/Portals/0/Documents/Departments/Planning/General-Plan/General-Plan.pdf?ver=2017-06-23-221004-920&amp;timestamp=1550271044261
</t>
    </r>
    <r>
      <rPr>
        <rFont val="Calibri"/>
        <sz val="8.0"/>
        <u/>
      </rPr>
      <t xml:space="preserve">LHMP - Seranno Water District (2018) -
</t>
    </r>
    <r>
      <rPr>
        <rFont val="Calibri"/>
        <sz val="8.0"/>
      </rPr>
      <t>https://www.mwdoc.com/wp-content/uploads/2018/08/O_Serrano-WD-Annex.pdf</t>
    </r>
  </si>
  <si>
    <t>Wildfire and Flood</t>
  </si>
  <si>
    <r>
      <rPr>
        <rFont val="Calibri"/>
        <sz val="8.0"/>
        <u/>
      </rPr>
      <t xml:space="preserve">Wildfire 
</t>
    </r>
    <r>
      <rPr>
        <rFont val="Calibri"/>
        <sz val="8.0"/>
      </rPr>
      <t xml:space="preserve">Develop a comprehensive approach to reducing the possibility of damage and losses due to structural fire/wildfire.
Create a fire management plan outlining various impacted facilities and vulnerabilities.
Share all infrastructures/building information with local, county, and state fire agencies.
</t>
    </r>
    <r>
      <rPr>
        <rFont val="Calibri"/>
        <sz val="8.0"/>
        <u/>
      </rPr>
      <t xml:space="preserve">Flood
</t>
    </r>
    <r>
      <rPr>
        <rFont val="Calibri"/>
        <sz val="8.0"/>
      </rPr>
      <t>Protect facilities within flood plain areas.
Place protective measures in rivers and creeks or relocate facilities out of harm’s way.</t>
    </r>
  </si>
  <si>
    <r>
      <rPr>
        <rFont val="Calibri"/>
        <sz val="8.0"/>
        <u/>
      </rPr>
      <t xml:space="preserve">General Plan (2016) - </t>
    </r>
    <r>
      <rPr>
        <rFont val="Calibri"/>
        <sz val="8.0"/>
      </rPr>
      <t xml:space="preserve">
http://www.westminster-ca.gov/civicax/filebank/blobdload.aspx?blobid=11158</t>
    </r>
  </si>
  <si>
    <r>
      <rPr>
        <rFont val="Calibri"/>
        <sz val="8.0"/>
        <u/>
      </rPr>
      <t xml:space="preserve">General Plan (2016) - </t>
    </r>
    <r>
      <rPr>
        <rFont val="Calibri"/>
        <sz val="8.0"/>
      </rPr>
      <t xml:space="preserve">
https://www.yorbalindaca.gov/DocumentCenter/View/475/2016-Yorba-Linda-General-Plan-PDF?bidId</t>
    </r>
  </si>
  <si>
    <r>
      <rPr>
        <rFont val="Calibri"/>
        <sz val="8.0"/>
        <u/>
      </rPr>
      <t xml:space="preserve">General Plan (2007) - </t>
    </r>
    <r>
      <rPr>
        <rFont val="Calibri"/>
        <sz val="8.0"/>
      </rPr>
      <t xml:space="preserve">https://www.cityofblythe.ca.gov/DocumentCenter/View/302/General-Plan-2025---Entire-Document?bidId= 
</t>
    </r>
    <r>
      <rPr>
        <rFont val="Calibri"/>
        <sz val="8.0"/>
        <u/>
      </rPr>
      <t xml:space="preserve">Climate Action Plan (2013)- </t>
    </r>
    <r>
      <rPr>
        <rFont val="Calibri"/>
        <sz val="8.0"/>
      </rPr>
      <t>https://cdm16255.contentdm.oclc.org/digital/collection/p16255coll1/id/128/</t>
    </r>
  </si>
  <si>
    <t xml:space="preserve">General Plan last updated 2007 (before SB379/SB1000)
</t>
  </si>
  <si>
    <t>General Plan (2014)- http://www.cityofcalimesa.net/Forms/Calimesa%20General%20Plan.pdf
LHMP(2012) - 
http://www.cityofcalimesa.net/Forms/Calimesa%20LHMP%20-%202012%20Version.pdf</t>
  </si>
  <si>
    <r>
      <rPr>
        <rFont val="Calibri"/>
        <sz val="8.0"/>
        <u/>
      </rPr>
      <t>General Plan (Upon Request)</t>
    </r>
    <r>
      <rPr>
        <rFont val="Calibri"/>
        <sz val="8.0"/>
      </rPr>
      <t xml:space="preserve">
https://www.cityofcanyonlake.org/planning
</t>
    </r>
    <r>
      <rPr>
        <rFont val="Calibri"/>
        <sz val="8.0"/>
        <u/>
      </rPr>
      <t>LHMP (2017) -</t>
    </r>
    <r>
      <rPr>
        <rFont val="Calibri"/>
        <sz val="8.0"/>
      </rPr>
      <t xml:space="preserve">
http://www.cityofcanyonlake.org/vertical/Sites/%7B914485A7-E93B-4BFA-A369-593050FBB784%7D/uploads/Local_Hazard_Mitigation_Plan_-_June_2017.pdf</t>
    </r>
  </si>
  <si>
    <r>
      <rPr>
        <rFont val="Calibri"/>
        <sz val="8.0"/>
        <u/>
      </rPr>
      <t xml:space="preserve">General Plan (2009) - </t>
    </r>
    <r>
      <rPr>
        <rFont val="Calibri"/>
        <sz val="8.0"/>
      </rPr>
      <t xml:space="preserve">
http://www.cathedralcity.gov/home/showdocument?id=2692
</t>
    </r>
    <r>
      <rPr>
        <rFont val="Calibri"/>
        <sz val="8.0"/>
        <u/>
      </rPr>
      <t xml:space="preserve">
Climate Action Plan (2013)- </t>
    </r>
    <r>
      <rPr>
        <rFont val="Calibri"/>
        <sz val="8.0"/>
      </rPr>
      <t xml:space="preserve">
http://www.cathedralcity.gov/home/showdocument?id=5048
</t>
    </r>
    <r>
      <rPr>
        <rFont val="Calibri"/>
        <sz val="8.0"/>
        <u/>
      </rPr>
      <t xml:space="preserve">
LHMP(2017) - </t>
    </r>
    <r>
      <rPr>
        <rFont val="Calibri"/>
        <sz val="8.0"/>
      </rPr>
      <t xml:space="preserve">
http://www.cathedralcity.gov/home/showdocument?id=6670
</t>
    </r>
  </si>
  <si>
    <r>
      <rPr>
        <rFont val="Calibri"/>
        <sz val="8.0"/>
        <u/>
      </rPr>
      <t>Fire</t>
    </r>
    <r>
      <rPr>
        <rFont val="Calibri"/>
        <sz val="8.0"/>
      </rPr>
      <t xml:space="preserve">
Purchase Masticator to remove vegetation and brush in heavily populated areas prone to fires.
Hazard Abatement- Fuel treatment program to remove 1120 acres of natural fuel
Single Tree Removal – removed dying and dead trees.
Shake Shingle Roof Replacement Project
Create wildfire protection zones that reduce the risks to citizens and firefighters from fire dangers
Strengthen defensible space inspections in fire prone areas
Fuel reduction projects throughout the county to reduce fire potential
Conduct and implement long range fire safe planning through code adoption/policies consistent with the Safety Element of the General Plan
Rapid intervention, identification and mitigation of Goldspot Oak Bore Beetle (GSOB) trees at various infestation levels on State Responsibility Area (SRA) lands throughout the county. Herbicide or tree removal if necessary
Rapid intervention, identification and mitigation of Pine Bark Beetle infestation, epidemic during times of drought. Removal of trees that are symptomatic or the use of pesticide when applicable
</t>
    </r>
    <r>
      <rPr>
        <rFont val="Calibri"/>
        <sz val="8.0"/>
        <u/>
      </rPr>
      <t>Flood</t>
    </r>
    <r>
      <rPr>
        <rFont val="Calibri"/>
        <sz val="8.0"/>
      </rPr>
      <t xml:space="preserve">
Norco Storm Drain This project is an underground storm drain which will address flooding along Pedley Avenue/Sixth Street.
Santa Ana River, Norco Bluffs [Corps Project] -Stabilization Project is a Corps of Engineers project that consists of a soil cement toe protection structure constructed to the 100-year flood level at the base of the bluff.
Temescal Creek-Foster Road Storm Drain (2-8-00493-01) - This project is an underground storm drain in Foster Road extending from Interstate 15 to Temescal Creek.
Dillon Road – State Hwy 62 Road Project to clear debris. Road has 25 dips that cause flooding during storms.
Underground storm drain which will extend approximately 1,300 feet south in Pedley Avenue from Norco MDP Line NA in Sixth Street. This project will address localized flooding along Pedley Avenue.
Norco Streambank Stabilization Project consists of a soil cement toe protection structure constructed to the 100-year flood level at the base of the bluff, and a stable earthen buttress fill constructed to the top of the bluff from I-15 Bridge to Center Avenue
Stabilization of Interstate 15 near Alhambra Street, as a part of the Prado Dam enlargement feature of the Santa Ana River Mainstream Project at no cost to the District. The project involves the construction of a toe-protection-only structure from Hamner Avenue downstream to approximately 5th Street.
Ultimate channel improvements for the existing interim channel from 6th Street to the terminus near Rose Court.
Ultimate improvements to the existing channel between Parkridge Avenue and River Road. The channel is planned as a concrete lined open channel.
Collection of "mitigation" charges from builders in Mockingbird Canyon with the intention of providing relief to flood prone properties in the lower canyon
Storm Drain Last portion will be constructed as part of the same contract as the Ontario Avenue Storm Drain project
A 1,050-foot drain to de-water a sump in Frank Avenue in the south Mira Loma area.
The original project consisted of a 54 acre-foot debris basin at the southerly end of Smith Road and a concrete rectangular channel extending northerly to Cajalco Road. Mitigation required for the basin project includes removal of non-native vegetation, debris and remnants of abandoned structures as well as re-grading and establishment of native vegetation.
Underground storm drain in the City of Corona extending from East Grand Boulevard north in Joy Street to Temescal Creek Channel.
Multi-year plan to construct the ultimate levee system (approximately 1,200 feet river bottom width) between the existing Corps of Engineers' levee
Underground storm drain from an outlet north of Holland Road southerly in Hawthorne Avenue to a collection system south of Craig Avenue
University Wash Channel, Stage 3 Project No. 221-1- 8-00120-03-12 This project will increase public safety and improve local economics by retrofitting an older, built-out commercial/industr ial area with drainage infrastructure to alleviate repeated flood damage to existing businesses. The project will also address street and intersection flooding
</t>
    </r>
    <r>
      <rPr>
        <rFont val="Calibri"/>
        <sz val="8.0"/>
        <u/>
      </rPr>
      <t>Drought</t>
    </r>
    <r>
      <rPr>
        <rFont val="Calibri"/>
        <sz val="8.0"/>
      </rPr>
      <t xml:space="preserve">
Construct reservoirs and water tanks to increase water storage.
Restore 100 yr level flood protection to the three million residents within the floodplain downstream, the Corps proposes to increase both the storage capacity of Prado Dam, and its outlet discharge capacity. The embankment will be raised 30 feet, while the spillway sill will be raised 20 feet and the gated discharge capacity will be tripled.</t>
    </r>
  </si>
  <si>
    <r>
      <rPr>
        <rFont val="Calibri"/>
        <sz val="8.0"/>
        <u/>
      </rPr>
      <t xml:space="preserve">General Plan (2004) - </t>
    </r>
    <r>
      <rPr>
        <rFont val="Calibri"/>
        <sz val="8.0"/>
      </rPr>
      <t xml:space="preserve">
https://www.coronaca.gov/home/showdocument?id=4637 
</t>
    </r>
    <r>
      <rPr>
        <rFont val="Calibri"/>
        <sz val="8.0"/>
        <u/>
      </rPr>
      <t xml:space="preserve">Climate Action Plan (2012) - </t>
    </r>
    <r>
      <rPr>
        <rFont val="Calibri"/>
        <sz val="8.0"/>
      </rPr>
      <t xml:space="preserve">
https://www.coronaca.gov/home/showdocument?id=1186</t>
    </r>
  </si>
  <si>
    <r>
      <rPr>
        <rFont val="Calibri"/>
        <sz val="8.0"/>
        <u/>
      </rPr>
      <t>Fire</t>
    </r>
    <r>
      <rPr>
        <rFont val="Calibri"/>
        <sz val="8.0"/>
      </rPr>
      <t xml:space="preserve">
Purchase Masticator to remove vegetation and brush in heavily populated areas prone to fires.
Hazard Abatement- Fuel treatment program to remove 1120 acres of natural fuel
Single Tree Removal – removed dying and dead trees.
Shake Shingle Roof Replacement Project
Create wildfire protection zones that reduce the risks to citizens and firefighters from fire dangers
Strengthen defensible space inspections in fire prone areas
Fuel reduction projects throughout the county to reduce fire potential
Conduct and implement long range fire safe planning through code adoption/policies consistent with the Safety Element of the General Plan
Rapid intervention, identification and mitigation of Goldspot Oak Bore Beetle (GSOB) trees at various infestation levels on State Responsibility Area (SRA) lands throughout the county. Herbicide or tree removal if necessary
Rapid intervention, identification and mitigation of Pine Bark Beetle infestation, epidemic during times of drought. Removal of trees that are symptomatic or the use of pesticide when applicable
</t>
    </r>
    <r>
      <rPr>
        <rFont val="Calibri"/>
        <sz val="8.0"/>
        <u/>
      </rPr>
      <t>Flood</t>
    </r>
    <r>
      <rPr>
        <rFont val="Calibri"/>
        <sz val="8.0"/>
      </rPr>
      <t xml:space="preserve">
Norco Storm Drain This project is an underground storm drain which will address flooding along Pedley Avenue/Sixth Street.
Santa Ana River, Norco Bluffs [Corps Project] -Stabilization Project is a Corps of Engineers project that consists of a soil cement toe protection structure constructed to the 100-year flood level at the base of the bluff.
Temescal Creek-Foster Road Storm Drain (2-8-00493-01) - This project is an underground storm drain in Foster Road extending from Interstate 15 to Temescal Creek.
Dillon Road – State Hwy 62 Road Project to clear debris. Road has 25 dips that cause flooding during storms.
Underground storm drain which will extend approximately 1,300 feet south in Pedley Avenue from Norco MDP Line NA in Sixth Street. This project will address localized flooding along Pedley Avenue.
Norco Streambank Stabilization Project consists of a soil cement toe protection structure constructed to the 100-year flood level at the base of the bluff, and a stable earthen buttress fill constructed to the top of the bluff from I-15 Bridge to Center Avenue
Stabilization of Interstate 15 near Alhambra Street, as a part of the Prado Dam enlargement feature of the Santa Ana River Mainstream Project at no cost to the District. The project involves the construction of a toe-protection-only structure from Hamner Avenue downstream to approximately 5th Street.
Ultimate channel improvements for the existing interim channel from 6th Street to the terminus near Rose Court.
Ultimate improvements to the existing channel between Parkridge Avenue and River Road. The channel is planned as a concrete lined open channel.
Collection of "mitigation" charges from builders in Mockingbird Canyon with the intention of providing relief to flood prone properties in the lower canyon
Storm Drain Last portion will be constructed as part of the same contract as the Ontario Avenue Storm Drain project
A 1,050-foot drain to de-water a sump in Frank Avenue in the south Mira Loma area.
The original project consisted of a 54 acre-foot debris basin at the southerly end of Smith Road and a concrete rectangular channel extending northerly to Cajalco Road. Mitigation required for the basin project includes removal of non-native vegetation, debris and remnants of abandoned structures as well as re-grading and establishment of native vegetation.
Underground storm drain in the City of Corona extending from East Grand Boulevard north in Joy Street to Temescal Creek Channel.
Multi-year plan to construct the ultimate levee system (approximately 1,200 feet river bottom width) between the existing Corps of Engineers' levee
Underground storm drain from an outlet north of Holland Road southerly in Hawthorne Avenue to a collection system south of Craig Avenue
University Wash Channel, Stage 3 Project No. 221-1- 8-00120-03-12 This project will increase public safety and improve local economics by retrofitting an older, built-out commercial/industr ial area with drainage infrastructure to alleviate repeated flood damage to existing businesses. The project will also address street and intersection flooding
</t>
    </r>
    <r>
      <rPr>
        <rFont val="Calibri"/>
        <sz val="8.0"/>
        <u/>
      </rPr>
      <t>Drought</t>
    </r>
    <r>
      <rPr>
        <rFont val="Calibri"/>
        <sz val="8.0"/>
      </rPr>
      <t xml:space="preserve">
Construct reservoirs and water tanks to increase water storage.
Restore 100 yr level flood protection to the three million residents within the floodplain downstream, the Corps proposes to increase both the storage capacity of Prado Dam, and its outlet discharge capacity. The embankment will be raised 30 feet, while the spillway sill will be raised 20 feet and the gated discharge capacity will be tripled.</t>
    </r>
  </si>
  <si>
    <r>
      <rPr>
        <rFont val="Calibri"/>
        <sz val="8.0"/>
        <u/>
      </rPr>
      <t xml:space="preserve">General Plan (2015) - 
</t>
    </r>
    <r>
      <rPr>
        <rFont val="Calibri"/>
        <sz val="8.0"/>
      </rPr>
      <t xml:space="preserve">https://planning.rctlma.org/Zoning-Information/General-Plan/Riverside-County-General-Plan-2015
</t>
    </r>
    <r>
      <rPr>
        <rFont val="Calibri"/>
        <sz val="8.0"/>
        <u/>
      </rPr>
      <t xml:space="preserve">LHMP (2018) - </t>
    </r>
    <r>
      <rPr>
        <rFont val="Calibri"/>
        <sz val="8.0"/>
      </rPr>
      <t xml:space="preserve">
https://www.rivcoemd.org/Portals/0/FINAL%20PUBLIC%20VERSION%20Riv_Co_%202018%20Multi%20Jurisdictional%20Local%20Hazard%20Mitigation%20Plan.pdf</t>
    </r>
  </si>
  <si>
    <r>
      <rPr>
        <rFont val="Calibri"/>
        <sz val="8.0"/>
        <u/>
      </rPr>
      <t>Fire</t>
    </r>
    <r>
      <rPr>
        <rFont val="Calibri"/>
        <sz val="8.0"/>
      </rPr>
      <t xml:space="preserve">
Purchase Masticator to remove vegetation and brush in heavily populated areas prone to fires.
Hazard Abatement- Fuel treatment program to remove 1120 acres of natural fuel
Single Tree Removal – removed dying and dead trees.
Shake Shingle Roof Replacement Project
Create wildfire protection zones that reduce the risks to citizens and firefighters from fire dangers
Strengthen defensible space inspections in fire prone areas
Fuel reduction projects throughout the county to reduce fire potential
Conduct and implement long range fire safe planning through code adoption/policies consistent with the Safety Element of the General Plan
Rapid intervention, identification and mitigation of Goldspot Oak Bore Beetle (GSOB) trees at various infestation levels on State Responsibility Area (SRA) lands throughout the county. Herbicide or tree removal if necessary
Rapid intervention, identification and mitigation of Pine Bark Beetle infestation, epidemic during times of drought. Removal of trees that are symptomatic or the use of pesticide when applicable
</t>
    </r>
    <r>
      <rPr>
        <rFont val="Calibri"/>
        <sz val="8.0"/>
        <u/>
      </rPr>
      <t>Flood</t>
    </r>
    <r>
      <rPr>
        <rFont val="Calibri"/>
        <sz val="8.0"/>
      </rPr>
      <t xml:space="preserve">
Norco Storm Drain This project is an underground storm drain which will address flooding along Pedley Avenue/Sixth Street.
Santa Ana River, Norco Bluffs [Corps Project] -Stabilization Project is a Corps of Engineers project that consists of a soil cement toe protection structure constructed to the 100-year flood level at the base of the bluff.
Temescal Creek-Foster Road Storm Drain (2-8-00493-01) - This project is an underground storm drain in Foster Road extending from Interstate 15 to Temescal Creek.
Dillon Road – State Hwy 62 Road Project to clear debris. Road has 25 dips that cause flooding during storms.
Underground storm drain which will extend approximately 1,300 feet south in Pedley Avenue from Norco MDP Line NA in Sixth Street. This project will address localized flooding along Pedley Avenue.
Norco Streambank Stabilization Project consists of a soil cement toe protection structure constructed to the 100-year flood level at the base of the bluff, and a stable earthen buttress fill constructed to the top of the bluff from I-15 Bridge to Center Avenue
Stabilization of Interstate 15 near Alhambra Street, as a part of the Prado Dam enlargement feature of the Santa Ana River Mainstream Project at no cost to the District. The project involves the construction of a toe-protection-only structure from Hamner Avenue downstream to approximately 5th Street.
Ultimate channel improvements for the existing interim channel from 6th Street to the terminus near Rose Court.
Ultimate improvements to the existing channel between Parkridge Avenue and River Road. The channel is planned as a concrete lined open channel.
Collection of "mitigation" charges from builders in Mockingbird Canyon with the intention of providing relief to flood prone properties in the lower canyon
Storm Drain Last portion will be constructed as part of the same contract as the Ontario Avenue Storm Drain project
A 1,050-foot drain to de-water a sump in Frank Avenue in the south Mira Loma area.
The original project consisted of a 54 acre-foot debris basin at the southerly end of Smith Road and a concrete rectangular channel extending northerly to Cajalco Road. Mitigation required for the basin project includes removal of non-native vegetation, debris and remnants of abandoned structures as well as re-grading and establishment of native vegetation.
Underground storm drain in the City of Corona extending from East Grand Boulevard north in Joy Street to Temescal Creek Channel.
Multi-year plan to construct the ultimate levee system (approximately 1,200 feet river bottom width) between the existing Corps of Engineers' levee
Underground storm drain from an outlet north of Holland Road southerly in Hawthorne Avenue to a collection system south of Craig Avenue
University Wash Channel, Stage 3 Project No. 221-1- 8-00120-03-12 This project will increase public safety and improve local economics by retrofitting an older, built-out commercial/industr ial area with drainage infrastructure to alleviate repeated flood damage to existing businesses. The project will also address street and intersection flooding
</t>
    </r>
    <r>
      <rPr>
        <rFont val="Calibri"/>
        <sz val="8.0"/>
        <u/>
      </rPr>
      <t>Drought</t>
    </r>
    <r>
      <rPr>
        <rFont val="Calibri"/>
        <sz val="8.0"/>
      </rPr>
      <t xml:space="preserve">
Construct reservoirs and water tanks to increase water storage.
Restore 100 yr level flood protection to the three million residents within the floodplain downstream, the Corps proposes to increase both the storage capacity of Prado Dam, and its outlet discharge capacity. The embankment will be raised 30 feet, while the spillway sill will be raised 20 feet and the gated discharge capacity will be tripled.</t>
    </r>
  </si>
  <si>
    <r>
      <rPr>
        <rFont val="Calibri"/>
        <sz val="8.0"/>
        <u/>
      </rPr>
      <t xml:space="preserve">Resilient Against the Implications of Climate Change
</t>
    </r>
    <r>
      <rPr>
        <rFont val="Calibri"/>
        <sz val="8.0"/>
      </rPr>
      <t xml:space="preserve">Cooling Centers: Establish cooling centers to reduce the resident's vulnerability to extreme heat events and severe storms
Power Sources: Encourage redundant power sources such as generators and wind energy to help assure power is available for increased power needs in heat events
Design to Minimize Extreme Heat: Require the design of projects to address the possible effects of extreme heat events such as requiring shade trees and shade
shelter areas, shaded playgrounds, bus shelters, and placement of structures that account for proper sun exposure to reduce the heat within structures. </t>
    </r>
  </si>
  <si>
    <r>
      <rPr>
        <rFont val="Calibri"/>
        <sz val="8.0"/>
        <u/>
      </rPr>
      <t xml:space="preserve">General Plan (2020) - </t>
    </r>
    <r>
      <rPr>
        <rFont val="Calibri"/>
        <sz val="8.0"/>
      </rPr>
      <t xml:space="preserve">
https://f.hubspotusercontent30.net/hubfs/4435988/General%20Plan.pdf
</t>
    </r>
    <r>
      <rPr>
        <rFont val="Calibri"/>
        <sz val="8.0"/>
        <u/>
      </rPr>
      <t xml:space="preserve">Riverside County Multi-Jurisdictional LHMP (2018) 
</t>
    </r>
    <r>
      <rPr>
        <rFont val="Calibri"/>
        <sz val="8.0"/>
      </rPr>
      <t>https://www.rivcoemd.org/LHMP</t>
    </r>
  </si>
  <si>
    <r>
      <rPr>
        <rFont val="Calibri"/>
        <sz val="8.0"/>
        <u/>
      </rPr>
      <t xml:space="preserve">
Climate Action Plan (Notice of Intent) </t>
    </r>
    <r>
      <rPr>
        <rFont val="Calibri"/>
        <sz val="8.0"/>
      </rPr>
      <t xml:space="preserve">
https://cdn2.hubspot.net/hubfs/4435988/pl%20DHS%20Climate%20Action%20Plan.pdf </t>
    </r>
  </si>
  <si>
    <r>
      <rPr>
        <rFont val="Calibri"/>
        <sz val="8.0"/>
        <u/>
      </rPr>
      <t xml:space="preserve">General Plan (2012)  - </t>
    </r>
    <r>
      <rPr>
        <rFont val="Calibri"/>
        <sz val="8.0"/>
      </rPr>
      <t xml:space="preserve">
https://www.eastvaleca.gov/home/showdocument?id=2360
</t>
    </r>
    <r>
      <rPr>
        <rFont val="Calibri"/>
        <sz val="8.0"/>
        <u/>
      </rPr>
      <t xml:space="preserve">LHMP (2017) - </t>
    </r>
    <r>
      <rPr>
        <rFont val="Calibri"/>
        <sz val="8.0"/>
      </rPr>
      <t xml:space="preserve">
https://www.eastvaleca.gov/home/showdocument?id=6357 
</t>
    </r>
    <r>
      <rPr>
        <rFont val="Calibri"/>
        <sz val="8.0"/>
        <u/>
      </rPr>
      <t xml:space="preserve">Emergency Operations Plan (2013) - 
</t>
    </r>
    <r>
      <rPr>
        <rFont val="Calibri"/>
        <sz val="8.0"/>
      </rPr>
      <t>https://www.eastvaleca.gov/home/showdocument?id=6349</t>
    </r>
  </si>
  <si>
    <r>
      <rPr>
        <rFont val="Calibri"/>
        <sz val="8.0"/>
        <u/>
      </rPr>
      <t>General Plan (2010) -</t>
    </r>
    <r>
      <rPr>
        <rFont val="Calibri"/>
        <sz val="8.0"/>
      </rPr>
      <t xml:space="preserve">
http://www.cityofhemet.org/index.aspx?NID=534 
</t>
    </r>
    <r>
      <rPr>
        <rFont val="Calibri"/>
        <sz val="8.0"/>
        <u/>
      </rPr>
      <t xml:space="preserve">LHMP (2012) - </t>
    </r>
    <r>
      <rPr>
        <rFont val="Calibri"/>
        <sz val="8.0"/>
      </rPr>
      <t xml:space="preserve">
http://www.cityofhemet.org/DocumentCenter/View/4222 
</t>
    </r>
  </si>
  <si>
    <r>
      <rPr>
        <rFont val="Calibri"/>
        <sz val="8.0"/>
        <u/>
      </rPr>
      <t xml:space="preserve">Climate Action Plan (in progress) - 
</t>
    </r>
    <r>
      <rPr>
        <rFont val="Calibri"/>
        <sz val="8.0"/>
      </rPr>
      <t xml:space="preserve">http://www.cityofhemet.org/DocumentCenter/View/5087CAP </t>
    </r>
  </si>
  <si>
    <r>
      <rPr>
        <rFont val="Calibri"/>
        <sz val="8.0"/>
        <u/>
      </rPr>
      <t xml:space="preserve">General Plan (1996) - </t>
    </r>
    <r>
      <rPr>
        <rFont val="Calibri"/>
        <sz val="8.0"/>
      </rPr>
      <t xml:space="preserve">
http://cityofindianwells.org/civicax/filebank/blobdload.aspx?blobid=22048 
</t>
    </r>
    <r>
      <rPr>
        <rFont val="Calibri"/>
        <sz val="8.0"/>
        <u/>
      </rPr>
      <t xml:space="preserve">Climate Action Plan (2013) - </t>
    </r>
    <r>
      <rPr>
        <rFont val="Calibri"/>
        <sz val="8.0"/>
      </rPr>
      <t xml:space="preserve">
http://www.cityofindianwells.org/civicax/filebank/blobdload.aspx?blobid=14530 
</t>
    </r>
    <r>
      <rPr>
        <rFont val="Calibri"/>
        <sz val="8.0"/>
        <u/>
      </rPr>
      <t xml:space="preserve">LHMP (2012) - </t>
    </r>
    <r>
      <rPr>
        <rFont val="Calibri"/>
        <sz val="8.0"/>
      </rPr>
      <t xml:space="preserve">
http://cityofindianwells.org/civicax/filebank/blobdload.aspx?blobid=21242 </t>
    </r>
  </si>
  <si>
    <r>
      <rPr>
        <rFont val="Calibri"/>
        <sz val="8.0"/>
        <u/>
      </rPr>
      <t>Flood Hazards and Inundation</t>
    </r>
    <r>
      <rPr>
        <rFont val="Calibri"/>
        <sz val="8.0"/>
      </rPr>
      <t xml:space="preserve">
Flood Risk. In reviewing new construction and substantial improvements within the 100-year floodplain, the City shall disapprove projects that cannot minimize the flood risks to acceptable levels in areas mapped by FEMA or as determined by site-specific hydrologic studies for areas not mapped by FEMA.
Floodway Alteration. Require that any alterations of the floodway utilize naturalized edge treatments as outlined in the Conservation and Open Space Element (Policies 3.16 and 3.17).
Permanent Structures. Prohibit construction of permanent structures for human housing or employment to the extent necessary to convey floodwaters without property damage or risk to public safety. Agricultural, recreational, or other similar, non-habitation uses are allowable if flood control and groundwater recharge functions are maintained.
Floodway Alteration. Prohibit alteration of floodways and channelization unless alternative methods of flood Page 8-14 Jurupa Valley General Plan, 2017 control are not technically feasible or unless alternative methods are already utilized to the maximum extent practicable. The intent is to balance the need for protection with prudent land use solutions, recreation needs, and habitat preservation requirements, and as applicable to provide incentives for natural watercourse preservation. Preservation incentives may include density transfer programs as may be adopted.
Modification of Water Courses. Prohibit substantial modification to water courses, unless modification does not increase erosion or adjacent sedimentation, or increase water velocities, so as to be detrimental to adjacent property, nor adversely affect adjacent wetlands or riparian habitat.
Flood Control Improvements. Direct flood-control improvement measures toward the protection of existing and planned development.
Environmental Protection. Ensure that any substantial modification to a watercourse is accomplished in the least environmentally damaging manner possible to maintain adequate wildlife corridors and linkages and maximize groundwater recharge
Regional Storm Drain System. All proposed development projects shall address and mitigate any adverse impacts on the carrying capacity of local and regional storm drain systems.
Neighboring Jurisdictions. Encourage neighboring jurisdictions to require development occurring adjacent to the City to consider the impact of flooding and flood control measures on properties within the City.
Flood Hazard Zones. Encourage periodic reevaluation of the 500-year, 100-year, and 10-year flood hazard zones by state, federal, county, and other sources and use such studies to improve existing protection, review flood protection standards for new development and redevelopment, and update emergency response plans.
Risk Assessment. Continue to assess and upgrade inundation risk and protection in the City
Property Acquisition. As resources allow, acquire property in high-risk flood zones and designate the land as open space for public use or wildlife habitat.
</t>
    </r>
    <r>
      <rPr>
        <rFont val="Calibri"/>
        <sz val="8.0"/>
        <u/>
      </rPr>
      <t>Fire Hazards</t>
    </r>
    <r>
      <rPr>
        <rFont val="Calibri"/>
        <sz val="8.0"/>
      </rPr>
      <t xml:space="preserve">
Fire Prevention. Develop and enforce construction and design standards that ensure that proposed development incorporates fire prevention features through the following: 1. All proposed construction shall meet minimum standards for fire safety as defined in the City Building or Fire Codes, or by City zoning, or as dictated by the Building Official or the Transportation Land Management Agency based on building type, design, occupancy, and use. 2. In addition to the fire safety provisions of the Uniform Building Code and the Uniform Fire Codes, apply additional standards for high risk, high occupancy hospital and health care facilities, dependent care, emergency operation centers, and other essential or “lifeline” facilities, per county or state standards. These shall include assurance that structural and nonstructural architectural elements of the building will not: a. impede emergency egress for fire safety staffing/personnel, equipment, and apparatus; nor b. hinder evacuation from fire, including potential blockage of stairways or fire doors. 3. Proposed development in Hazardous Fire areas shall provide secondary public access, unless determined unnecessary by CAL FIRE or City Building Official.
Adjacent Natural Vegetation. Development that adjoins large areas of native vegetation will require drought tolerant landscaping that blends with the natural vegetation to the greatest extent possible.
Wildfire Hazards. Encourage and, as resources allow, support CAL FIRE and other agency efforts to reduce wildfire hazards and improve fire-fighting capacity to successfully respond to multiple fires.
Gas Shutoff. Require automatic natural gas shutoff earthquake sensors in high-occupancy industrial and commercial facilities and encourage their installation in all residences
Fire Protection Master Plan. Continue to utilize the Riverside County Fire Protection Master Plan and Jurupa Emergency Response Plan as the base documents to implement the goals and objectives of the Community Safety Element.
Water Resources. Encourage and, as resources allow, support efforts to utilize existing water bodies, tanks, and water wells in the City for emergency fire suppression water sources.
Brush Clearance. Utilize ongoing brush-clearance fire inspections to educate homeowners on fire prevention tips.</t>
    </r>
  </si>
  <si>
    <r>
      <rPr>
        <rFont val="Calibri"/>
        <sz val="8.0"/>
        <u/>
      </rPr>
      <t xml:space="preserve">General Plan (2018) - </t>
    </r>
    <r>
      <rPr>
        <rFont val="Calibri"/>
        <sz val="8.0"/>
      </rPr>
      <t xml:space="preserve">
http://www.jurupavalley.org/Portals/0/Planning/2017%20Draft%20General%20Plan%20(adopted%20with%20changes%20not%20included)/Master%20-%20General%20Plan%202017%20(5-7).pdf?ver=2018-12-11-044115-213 
</t>
    </r>
    <r>
      <rPr>
        <rFont val="Calibri"/>
        <sz val="8.0"/>
        <u/>
      </rPr>
      <t xml:space="preserve">LHMP (2017) - </t>
    </r>
    <r>
      <rPr>
        <rFont val="Calibri"/>
        <sz val="8.0"/>
      </rPr>
      <t xml:space="preserve">
http://www.jurupavalley.org/Portals/0/Documents/Departments/City%20Manager/Emergency%20Preparedness/JV%202017%20Local%20Hazard%20Mitigation%20Plan%20(LHMP).pdf?ver=2017-09-20-223120-300</t>
    </r>
  </si>
  <si>
    <r>
      <rPr>
        <rFont val="Calibri"/>
        <sz val="8.0"/>
        <u/>
      </rPr>
      <t xml:space="preserve">General Plan (2011) - </t>
    </r>
    <r>
      <rPr>
        <rFont val="Calibri"/>
        <sz val="8.0"/>
      </rPr>
      <t xml:space="preserve">
http://www.lake-elsinore.org/home/showdocument?id=7296 
</t>
    </r>
    <r>
      <rPr>
        <rFont val="Calibri"/>
        <sz val="8.0"/>
        <u/>
      </rPr>
      <t xml:space="preserve">
Climate Action Plan (2011) - </t>
    </r>
    <r>
      <rPr>
        <rFont val="Calibri"/>
        <sz val="8.0"/>
      </rPr>
      <t xml:space="preserve">
http://www.lake-elsinore.org/home/showdocument?id=7249
</t>
    </r>
    <r>
      <rPr>
        <rFont val="Calibri"/>
        <sz val="8.0"/>
        <u/>
      </rPr>
      <t xml:space="preserve">LHMP (2012) - </t>
    </r>
    <r>
      <rPr>
        <rFont val="Calibri"/>
        <sz val="8.0"/>
      </rPr>
      <t xml:space="preserve">
http://www.lake-elsinore.org/home/showdocument?id=11134</t>
    </r>
  </si>
  <si>
    <r>
      <rPr>
        <rFont val="Calibri"/>
        <sz val="8.0"/>
        <u/>
      </rPr>
      <t xml:space="preserve">General Plan (2015) - 
</t>
    </r>
    <r>
      <rPr>
        <rFont val="Calibri"/>
        <sz val="8.0"/>
      </rPr>
      <t>https://cityofmenifee.us/221/General-Plan</t>
    </r>
  </si>
  <si>
    <t>Flood, Drought, and Wildland/Urban Fire</t>
  </si>
  <si>
    <r>
      <rPr>
        <rFont val="Calibri"/>
        <sz val="8.0"/>
        <u/>
      </rPr>
      <t xml:space="preserve">Flood </t>
    </r>
    <r>
      <rPr>
        <rFont val="Calibri"/>
        <sz val="8.0"/>
      </rPr>
      <t xml:space="preserve">
Reduce the potential from flood damage. Permit only acceptable land use development in 100-year floodplain. Review project proposals to ensure that they meet the accepted land use for the location. Require all land use applications and approvals to be consistent with applicable provisions of relevant regulatory policies.
Locate critical facilities, such as hospitals, fire stations, police stations, public administration buildings and schools outside of flood hazard areas. Review land use and flood maps to ensure proposed critical facilities are not within flood prone areas.
Improve storm and water flow. Design, construct and maintain street and storm drain flood control systems to accommodate 10 year and 100 year storm flows, respectively. Determine potential projects to mitigate known flood areas due to inadequate storm drain and flood control channels.
Improve/widen the existing 1.8 mile of incised earthen channel with concrete side walls and invert along Heacock Street from Cactus Avenue to Perris Valley Drain Lateral “A”.
Improve/widen the existing 1.5 mile of incised earthen channel with concrete side walls and invert along Cactus Avenue from Elsworth Street to Heacock Street and connecting to Heacock Channel.
Reconstruct/upsize storm drain system on Redlands Boulevard from Alessandro Boulevard to south of Brodiaea Avenue and connect to the existing open channel on the southwest corner of Redland Boulevard and Brodiaea Avenue.
Install storm drain system in the San Timoteo Foothill Neighborhood, running along Carrie Lane, from Locust Avenue to Kalmia Avenue, then west along Kalmia Avenue to Pettit Street and to be tied into existing storm drain on Pettit Street.
Install storm drain systems at two locations on Sunnymead Boulevard; at east of Frederick Street from Hemlock Avenue to 100 feet south of Sunnymead Boulevard and Graham street from Hemlock Avenue to Sunnymead Boulevard and connected.long Carrie Lane, from Locust Avenue to Kalmia Avenue, then west along Kalmia Avenue to Pettit Street and to be tied into existing storm drain on Pettit Street.
Install a storm drain system in Perris Boulevard from Perris Valley Storm Drain Lateral “A” to north of Suburban Lane in the Perris Valley ADP; Line K-1 (Stage 1) in Ironwood Avenue west of Moreno Beach Drive to Pettit Street.; Line K parallel with Moreno Beach Drive from Ironwood Avenue to north of Kalmia Avenue.
For the flooding problems at Kitching Street-Ivy Lane Neighborhood, the ultimate solution is to construct a storm drain system to collect flows from the upstream end, run off along Kitching Street and carry them to the existing Line B-16 on Ironwood Avenue in the City of Moreno Valley. The proposed storm drain system includes approximate 2,900 feet of reinforced concrete pipes and lateral basins. The proposed storm drain system is identified as Line B-16 A within Sunnymead Master Drainage Plan.
For the flooding problems at Hubbard Street and Dunlavy Court neighborhood, the ultimate solution is to construct a storm drain system to collect flows from the upstream end, run off along Hubbard Street with inlets at Dunlavy Court and lateral streets and carry them to the existing Line H-1 on Ironwood Avenue in the City of Moreno Valley.
Ensure that minimum building standards are implemented to safeguard life, limb, health, property and public welfare by regulating and controlling the design, construction, quality of materials, use and occupancy, location and maintenance of all buildings and structures within the City of Moreno Valley. Adopt current California Building Standards Code, California Code of Regulations, Title 24, the California Building Code, California Mechanical Code, California Residential Code, California Plumbing Code, California Fire Code, and the California Electrical Code and adopting other regulations relating to Building and Fire Prevention requirements
</t>
    </r>
    <r>
      <rPr>
        <rFont val="Calibri"/>
        <sz val="8.0"/>
        <u/>
      </rPr>
      <t xml:space="preserve">Drought
</t>
    </r>
    <r>
      <rPr>
        <rFont val="Calibri"/>
        <sz val="8.0"/>
      </rPr>
      <t xml:space="preserve">Decrease water usage on public and private parcels. Promote adoption of drought tolerant xeriscaping and potential incentives for landscaping replacement and continue removal and replacement of city-owned landscaping. Encourage contractors for residential and commercial developments to offer options promoting partnering agencies’ programs.
</t>
    </r>
    <r>
      <rPr>
        <rFont val="Calibri"/>
        <sz val="8.0"/>
        <u/>
      </rPr>
      <t>Wildland/Urban Fire</t>
    </r>
    <r>
      <rPr>
        <rFont val="Calibri"/>
        <sz val="8.0"/>
      </rPr>
      <t xml:space="preserve">
Ensure that property in or adjacent to wildland areas is reasonably protected from wildland fire hazard, consistent with the maintenance of a viable natural ecology. Continue ongoing inspection programs for hazardous fuel and abatement on occupied and vacant parcels. Encourage programs to minimize the fire hazard, including but not limited to, the prevention of fuel build-up where wildland areas are adjacent to urban development. For new construction and significant tenant improvement, continue adherence to existing city Municipal Code standards.
Ensure that uses within urbanized areas are planned and designed consistent with applicable provisions of relevant regulatory policies. Ensure that ordinances, resolutions and policies relating to urban development are consistent with the requirements of acceptable fire safety, including requirements for smoke detectors, emergency water supply and automatic fire sprinkler systems.
Protect life and property from the potential fire hazard from improper or careless use, storage, treatment, and disposal of hazardous materials and waste. Require all land use applications and approvals to be consistent with applicable provisions of relevant regulatory policies.
Protect life and property from potential fire hazard by limiting development in safety zones according to identified land uses. Within the safety zones (e.g. Air Crash Hazard Zones and Clear Zones), residential uses shall not be permitted, and business uses shall be restricted to low intensity uses as defined in regulatory policies including the March Air Reserve Base Air Installation Compatible Use Zone Report, as amended from time to time.
Identify areas of high fire risk. Work with GIS to identify and create a special wildfire layer to designate high risk areas for use on the city’s website.
Reduce potential for damage from fire. Outreach and education to property owners about defensible space around structures and general abatement on vacant parcels.</t>
    </r>
  </si>
  <si>
    <r>
      <rPr>
        <rFont val="Calibri"/>
        <sz val="8.0"/>
        <u/>
      </rPr>
      <t xml:space="preserve">General Plan (2006) - </t>
    </r>
    <r>
      <rPr>
        <rFont val="Calibri"/>
        <sz val="8.0"/>
      </rPr>
      <t xml:space="preserve">
http://www.moreno-valley.ca.us/city_hall/general-plan/06gpfinal/gp/gp-tot.pdf 
</t>
    </r>
    <r>
      <rPr>
        <rFont val="Calibri"/>
        <sz val="8.0"/>
        <u/>
      </rPr>
      <t xml:space="preserve">Energy Efficiency and Climate Action Plan (2012) - </t>
    </r>
    <r>
      <rPr>
        <rFont val="Calibri"/>
        <sz val="8.0"/>
      </rPr>
      <t xml:space="preserve">
http://www.moval.org/pdf/efficiency-climate112012nr.pdf
</t>
    </r>
    <r>
      <rPr>
        <rFont val="Calibri"/>
        <sz val="8.0"/>
        <u/>
      </rPr>
      <t xml:space="preserve">
LHMP (2017) - </t>
    </r>
    <r>
      <rPr>
        <rFont val="Calibri"/>
        <sz val="8.0"/>
      </rPr>
      <t xml:space="preserve">
http://www.moval.org/city_hall/departments/fire/pdfs/haz-mit-plan.pdf
</t>
    </r>
    <r>
      <rPr>
        <rFont val="Calibri"/>
        <sz val="8.0"/>
        <u/>
      </rPr>
      <t xml:space="preserve">Emergency Operations Plan (2009) - 
</t>
    </r>
    <r>
      <rPr>
        <rFont val="Calibri"/>
        <sz val="8.0"/>
      </rPr>
      <t>http://www.moval.org/city_hall/departments/fire/pdfs/mv-eop-0309.pdf</t>
    </r>
  </si>
  <si>
    <r>
      <rPr>
        <rFont val="Calibri"/>
        <sz val="8.0"/>
        <u/>
      </rPr>
      <t xml:space="preserve">General Plan (2011) - </t>
    </r>
    <r>
      <rPr>
        <rFont val="Calibri"/>
        <sz val="8.0"/>
      </rPr>
      <t xml:space="preserve">
https://www.murrietaca.gov/departments/planning/general.asp
</t>
    </r>
    <r>
      <rPr>
        <rFont val="Calibri"/>
        <sz val="8.0"/>
        <u/>
      </rPr>
      <t xml:space="preserve">
LHMP (2017) -</t>
    </r>
    <r>
      <rPr>
        <rFont val="Calibri"/>
        <sz val="8.0"/>
      </rPr>
      <t xml:space="preserve"> 
http://www.murrietaca.gov/documents/2017_City%20of%20Murrieta%20LHMP.pdf</t>
    </r>
  </si>
  <si>
    <r>
      <rPr>
        <rFont val="Calibri"/>
        <sz val="8.0"/>
        <u/>
      </rPr>
      <t>WRCOG - Subregional Climate Plan (2014)-</t>
    </r>
    <r>
      <rPr>
        <rFont val="Calibri"/>
        <sz val="8.0"/>
      </rPr>
      <t xml:space="preserve">
http://www.wrcog.cog.ca.us/DocumentCenter/View/188/Subregional-Climate-Action-Plan-CAP-PDF</t>
    </r>
  </si>
  <si>
    <r>
      <rPr>
        <rFont val="Calibri"/>
        <sz val="8.0"/>
        <u/>
      </rPr>
      <t>Fire</t>
    </r>
    <r>
      <rPr>
        <rFont val="Calibri"/>
        <sz val="8.0"/>
      </rPr>
      <t xml:space="preserve">
Purchase Masticator to remove vegetation and brush in heavily populated areas prone to fires.
Hazard Abatement- Fuel treatment program to remove 1120 acres of natural fuel
Single Tree Removal – removed dying and dead trees.
Shake Shingle Roof Replacement Project
Create wildfire protection zones that reduce the risks to citizens and firefighters from fire dangers
Strengthen defensible space inspections in fire prone areas
Fuel reduction projects throughout the county to reduce fire potential
Conduct and implement long range fire safe planning through code adoption/policies consistent with the Safety Element of the General Plan
Rapid intervention, identification and mitigation of Goldspot Oak Bore Beetle (GSOB) trees at various infestation levels on State Responsibility Area (SRA) lands throughout the county. Herbicide or tree removal if necessary
Rapid intervention, identification and mitigation of Pine Bark Beetle infestation, epidemic during times of drought. Removal of trees that are symptomatic or the use of pesticide when applicable
</t>
    </r>
    <r>
      <rPr>
        <rFont val="Calibri"/>
        <sz val="8.0"/>
        <u/>
      </rPr>
      <t>Flood</t>
    </r>
    <r>
      <rPr>
        <rFont val="Calibri"/>
        <sz val="8.0"/>
      </rPr>
      <t xml:space="preserve">
Norco Storm Drain This project is an underground storm drain which will address flooding along Pedley Avenue/Sixth Street.
Santa Ana River, Norco Bluffs [Corps Project] -Stabilization Project is a Corps of Engineers project that consists of a soil cement toe protection structure constructed to the 100-year flood level at the base of the bluff.
Temescal Creek-Foster Road Storm Drain (2-8-00493-01) - This project is an underground storm drain in Foster Road extending from Interstate 15 to Temescal Creek.
Dillon Road – State Hwy 62 Road Project to clear debris. Road has 25 dips that cause flooding during storms.
Underground storm drain which will extend approximately 1,300 feet south in Pedley Avenue from Norco MDP Line NA in Sixth Street. This project will address localized flooding along Pedley Avenue.
Norco Streambank Stabilization Project consists of a soil cement toe protection structure constructed to the 100-year flood level at the base of the bluff, and a stable earthen buttress fill constructed to the top of the bluff from I-15 Bridge to Center Avenue
Stabilization of Interstate 15 near Alhambra Street, as a part of the Prado Dam enlargement feature of the Santa Ana River Mainstream Project at no cost to the District. The project involves the construction of a toe-protection-only structure from Hamner Avenue downstream to approximately 5th Street.
Ultimate channel improvements for the existing interim channel from 6th Street to the terminus near Rose Court.
Ultimate improvements to the existing channel between Parkridge Avenue and River Road. The channel is planned as a concrete lined open channel.
Collection of "mitigation" charges from builders in Mockingbird Canyon with the intention of providing relief to flood prone properties in the lower canyon
Storm Drain Last portion will be constructed as part of the same contract as the Ontario Avenue Storm Drain project
A 1,050-foot drain to de-water a sump in Frank Avenue in the south Mira Loma area.
The original project consisted of a 54 acre-foot debris basin at the southerly end of Smith Road and a concrete rectangular channel extending northerly to Cajalco Road. Mitigation required for the basin project includes removal of non-native vegetation, debris and remnants of abandoned structures as well as re-grading and establishment of native vegetation.
Underground storm drain in the City of Corona extending from East Grand Boulevard north in Joy Street to Temescal Creek Channel.
Multi-year plan to construct the ultimate levee system (approximately 1,200 feet river bottom width) between the existing Corps of Engineers' levee
Underground storm drain from an outlet north of Holland Road southerly in Hawthorne Avenue to a collection system south of Craig Avenue
University Wash Channel, Stage 3 Project No. 221-1- 8-00120-03-12 This project will increase public safety and improve local economics by retrofitting an older, built-out commercial/industr ial area with drainage infrastructure to alleviate repeated flood damage to existing businesses. The project will also address street and intersection flooding
</t>
    </r>
    <r>
      <rPr>
        <rFont val="Calibri"/>
        <sz val="8.0"/>
        <u/>
      </rPr>
      <t>Drought</t>
    </r>
    <r>
      <rPr>
        <rFont val="Calibri"/>
        <sz val="8.0"/>
      </rPr>
      <t xml:space="preserve">
Construct reservoirs and water tanks to increase water storage.
Restore 100 yr level flood protection to the three million residents within the floodplain downstream, the Corps proposes to increase both the storage capacity of Prado Dam, and its outlet discharge capacity. The embankment will be raised 30 feet, while the spillway sill will be raised 20 feet and the gated discharge capacity will be tripled.</t>
    </r>
  </si>
  <si>
    <r>
      <rPr>
        <rFont val="Calibri"/>
        <sz val="8.0"/>
        <u/>
      </rPr>
      <t xml:space="preserve">General Plan (2014) - </t>
    </r>
    <r>
      <rPr>
        <rFont val="Calibri"/>
        <sz val="8.0"/>
      </rPr>
      <t xml:space="preserve">
http://www.norco.ca.us/depts/planning/general.asp
</t>
    </r>
    <r>
      <rPr>
        <rFont val="Calibri"/>
        <sz val="8.0"/>
        <u/>
      </rPr>
      <t xml:space="preserve">LHMP (2017) - </t>
    </r>
    <r>
      <rPr>
        <rFont val="Calibri"/>
        <sz val="8.0"/>
      </rPr>
      <t xml:space="preserve">
http://www.norco.ca.us/civicax/filebank/blobdload.aspx?BlobID=24754</t>
    </r>
  </si>
  <si>
    <r>
      <rPr>
        <rFont val="Calibri"/>
        <sz val="8.0"/>
        <u/>
      </rPr>
      <t xml:space="preserve">General Plan (2016) - </t>
    </r>
    <r>
      <rPr>
        <rFont val="Calibri"/>
        <sz val="8.0"/>
      </rPr>
      <t xml:space="preserve">
https://www.cityofpalmdesert.org/home/showdocument?id=16858
</t>
    </r>
    <r>
      <rPr>
        <rFont val="Calibri"/>
        <sz val="8.0"/>
        <u/>
      </rPr>
      <t xml:space="preserve">LHMP (2012) - </t>
    </r>
    <r>
      <rPr>
        <rFont val="Calibri"/>
        <sz val="8.0"/>
      </rPr>
      <t xml:space="preserve">
https://www.cityofpalmdesert.org/home/showdocument?id=17274</t>
    </r>
  </si>
  <si>
    <r>
      <rPr>
        <rFont val="Calibri"/>
        <sz val="8.0"/>
        <u/>
      </rPr>
      <t xml:space="preserve">General Plan (2007) - </t>
    </r>
    <r>
      <rPr>
        <rFont val="Calibri"/>
        <sz val="8.0"/>
      </rPr>
      <t xml:space="preserve">
http://www.palmspringsca.gov/government/departments/planning/general-plan
</t>
    </r>
    <r>
      <rPr>
        <rFont val="Calibri"/>
        <sz val="8.0"/>
        <u/>
      </rPr>
      <t xml:space="preserve">
CAP (2013) - </t>
    </r>
    <r>
      <rPr>
        <rFont val="Calibri"/>
        <sz val="8.0"/>
      </rPr>
      <t xml:space="preserve">
https://www.ca-ilg.org/sites/main/files/file-attachments/palm_springs-_climate_action_plan.pdf
</t>
    </r>
    <r>
      <rPr>
        <rFont val="Calibri"/>
        <sz val="8.0"/>
        <u/>
      </rPr>
      <t xml:space="preserve">LHMP (2012) - 
</t>
    </r>
    <r>
      <rPr>
        <rFont val="Calibri"/>
        <sz val="8.0"/>
      </rPr>
      <t>http://www.palmspringsca.gov/home/showdocument?id=34811</t>
    </r>
  </si>
  <si>
    <r>
      <rPr>
        <rFont val="Calibri"/>
        <sz val="8.0"/>
        <u/>
      </rPr>
      <t xml:space="preserve">General Plan (2015) - </t>
    </r>
    <r>
      <rPr>
        <rFont val="Calibri"/>
        <sz val="8.0"/>
      </rPr>
      <t xml:space="preserve">
http://www.cityofperris.org/city-hall/general-plan.html
</t>
    </r>
    <r>
      <rPr>
        <rFont val="Calibri"/>
        <sz val="8.0"/>
        <u/>
      </rPr>
      <t xml:space="preserve">CAP (2016) - </t>
    </r>
    <r>
      <rPr>
        <rFont val="Calibri"/>
        <sz val="8.0"/>
      </rPr>
      <t xml:space="preserve">
http://www.cityofperris.org/city-gov/agenda/2016/02-23-16-council-8b.pdf
</t>
    </r>
    <r>
      <rPr>
        <rFont val="Calibri"/>
        <sz val="8.0"/>
        <u/>
      </rPr>
      <t xml:space="preserve">LHMP (2017) - </t>
    </r>
    <r>
      <rPr>
        <rFont val="Calibri"/>
        <sz val="8.0"/>
      </rPr>
      <t xml:space="preserve">
http://www.cityofperris.org/city-hall/pdfs/2017-LHMP.pdf
</t>
    </r>
    <r>
      <rPr>
        <rFont val="Calibri"/>
        <sz val="8.0"/>
        <u/>
      </rPr>
      <t xml:space="preserve">Emergency Operations Plan (2013) - 
</t>
    </r>
    <r>
      <rPr>
        <rFont val="Calibri"/>
        <sz val="8.0"/>
      </rPr>
      <t>http://www.cityofperris.org/departments/development/emergency-plans/PerrisEmergencyOperationsPlan-I.pdf</t>
    </r>
  </si>
  <si>
    <r>
      <rPr>
        <rFont val="Calibri"/>
        <sz val="8.0"/>
        <u/>
      </rPr>
      <t xml:space="preserve">General Plan (2017) - </t>
    </r>
    <r>
      <rPr>
        <rFont val="Calibri"/>
        <sz val="8.0"/>
      </rPr>
      <t xml:space="preserve">
https://ranchomirageca.gov/content_files/pdf/departments/community_development/rm-general-plan-17.pdf
</t>
    </r>
    <r>
      <rPr>
        <rFont val="Calibri"/>
        <sz val="8.0"/>
        <u/>
      </rPr>
      <t xml:space="preserve">Sustainability Plan (2013) - 
</t>
    </r>
    <r>
      <rPr>
        <rFont val="Calibri"/>
        <sz val="8.0"/>
      </rPr>
      <t>https://www.ranchomirageca.gov/wp-content/uploads/2016/03/Sustainability-Plan.pdf</t>
    </r>
  </si>
  <si>
    <t xml:space="preserve">San Jacinto </t>
  </si>
  <si>
    <r>
      <rPr>
        <rFont val="Calibri"/>
        <sz val="8.0"/>
        <u/>
      </rPr>
      <t>General Plan (2012) -</t>
    </r>
    <r>
      <rPr>
        <rFont val="Calibri"/>
        <sz val="8.0"/>
      </rPr>
      <t xml:space="preserve">
http://sanjacintoca.hosted.civiclive.com/city_departments/community_development/general_plan
</t>
    </r>
    <r>
      <rPr>
        <rFont val="Calibri"/>
        <sz val="8.0"/>
        <u/>
      </rPr>
      <t xml:space="preserve">SubReigional CAP - WRCOG (2014)
</t>
    </r>
    <r>
      <rPr>
        <rFont val="Calibri"/>
        <sz val="8.0"/>
      </rPr>
      <t>http://www.wrcog.cog.ca.us/DocumentCenter/View/188/Subregional-Climate-Action-Plan-CAP-PDF</t>
    </r>
  </si>
  <si>
    <r>
      <rPr>
        <rFont val="Calibri"/>
        <sz val="8.0"/>
        <u/>
      </rPr>
      <t xml:space="preserve">General Plan (N/A) - </t>
    </r>
    <r>
      <rPr>
        <rFont val="Calibri"/>
        <sz val="8.0"/>
      </rPr>
      <t xml:space="preserve">
https://temeculaca.gov/345/General-Plan
</t>
    </r>
    <r>
      <rPr>
        <rFont val="Calibri"/>
        <sz val="8.0"/>
        <u/>
      </rPr>
      <t xml:space="preserve">
Sustainability Plan (2010) - </t>
    </r>
    <r>
      <rPr>
        <rFont val="Calibri"/>
        <sz val="8.0"/>
      </rPr>
      <t xml:space="preserve">
http://laserfiche.cityoftemecula.org/weblink/2/doc/241368/Electronic.aspx
</t>
    </r>
    <r>
      <rPr>
        <rFont val="Calibri"/>
        <sz val="8.0"/>
        <u/>
      </rPr>
      <t xml:space="preserve">LHMP - City of Temecula Annex (2017) - </t>
    </r>
    <r>
      <rPr>
        <rFont val="Calibri"/>
        <sz val="8.0"/>
      </rPr>
      <t xml:space="preserve">
https://temeculaca.gov/DocumentCenter/View/2698/Local-Hazard-Mitigation-Plan?bidId
</t>
    </r>
    <r>
      <rPr>
        <rFont val="Calibri"/>
        <sz val="8.0"/>
        <u/>
      </rPr>
      <t xml:space="preserve">Emergency Operations Plan (2019) - 
</t>
    </r>
    <r>
      <rPr>
        <rFont val="Calibri"/>
        <sz val="8.0"/>
      </rPr>
      <t>https://temeculaca.gov/DocumentCenter/View/6741/EOP-2019-</t>
    </r>
  </si>
  <si>
    <r>
      <rPr>
        <rFont val="Calibri"/>
        <sz val="8.0"/>
        <u/>
      </rPr>
      <t xml:space="preserve">General Plan (2003) - 
</t>
    </r>
    <r>
      <rPr>
        <rFont val="Calibri"/>
        <sz val="8.0"/>
      </rPr>
      <t xml:space="preserve">http://www.cityofwildomar.org/UserFiles/Servers/Server_9894739/File/Government/Departments/Planning/General%20Plan.pdf
</t>
    </r>
    <r>
      <rPr>
        <rFont val="Calibri"/>
        <sz val="8.0"/>
        <u/>
      </rPr>
      <t xml:space="preserve">LHMP (2013) - 
</t>
    </r>
    <r>
      <rPr>
        <rFont val="Calibri"/>
        <sz val="8.0"/>
      </rPr>
      <t>http://www.cityofwildomar.org/UserFiles/Servers/Server_9894739/File/How%20Do%20I/Information%20About/Emergency%20Preparedness/City%20of%20Wildomar%20-%20LHMP%20-%20Rev.%2010.22.13.pdf</t>
    </r>
  </si>
  <si>
    <r>
      <rPr>
        <rFont val="Calibri"/>
        <sz val="8.0"/>
        <u/>
      </rPr>
      <t xml:space="preserve">General Plan (1994) -
</t>
    </r>
    <r>
      <rPr>
        <rFont val="Calibri"/>
        <sz val="8.0"/>
      </rPr>
      <t xml:space="preserve">https://www.ci.adelanto.ca.us/DocumentCenter/View/579/General-Plan-Update </t>
    </r>
  </si>
  <si>
    <t xml:space="preserve">Flood and 
Wildfire
</t>
  </si>
  <si>
    <r>
      <rPr>
        <rFont val="Calibri"/>
        <sz val="8.0"/>
        <u/>
      </rPr>
      <t>Wildfire</t>
    </r>
    <r>
      <rPr>
        <rFont val="Calibri"/>
        <sz val="8.0"/>
      </rPr>
      <t xml:space="preserve">
Continue and enhance the hazard abatement program to reduce wildfire hazards. 
Continue to identify areas vulnerable to wildfire due to inadequate water supply for firefighting 
and implement improvements such as expansion of water supply and storage hydrants. 
Continue and enhance community risk reduction programs such as Ready Set Go!, burn permits, 
and educational programs through the schools. 
</t>
    </r>
    <r>
      <rPr>
        <rFont val="Calibri"/>
        <sz val="8.0"/>
        <u/>
      </rPr>
      <t>Flood</t>
    </r>
    <r>
      <rPr>
        <rFont val="Calibri"/>
        <sz val="8.0"/>
      </rPr>
      <t xml:space="preserve">
Drainage system upgrade on Navajo Road near James Woody Community Center. 
Install drywell Seneca/Cronese Road 
Install drywell Gayhead/Seminole Road 
</t>
    </r>
    <r>
      <rPr>
        <rFont val="Calibri"/>
        <sz val="8.0"/>
        <u/>
      </rPr>
      <t>Climate Change</t>
    </r>
    <r>
      <rPr>
        <rFont val="Calibri"/>
        <sz val="8.0"/>
      </rPr>
      <t xml:space="preserve">
Meet greenhouse gas (GHG) reduction targets set forth by the Town of Apple Valley’s Climate 
Action Plan (CAP). </t>
    </r>
  </si>
  <si>
    <r>
      <rPr>
        <rFont val="Calibri"/>
        <sz val="8.0"/>
        <u/>
      </rPr>
      <t>General Plan (2009) -</t>
    </r>
    <r>
      <rPr>
        <rFont val="Calibri"/>
        <sz val="8.0"/>
      </rPr>
      <t xml:space="preserve"> http://www.applevalley.org/services/planning-division/2009-general-plan 
</t>
    </r>
    <r>
      <rPr>
        <rFont val="Calibri"/>
        <sz val="8.0"/>
        <u/>
      </rPr>
      <t xml:space="preserve">
Climate Action Plan (2016) - </t>
    </r>
    <r>
      <rPr>
        <rFont val="Calibri"/>
        <sz val="8.0"/>
      </rPr>
      <t xml:space="preserve">http://www.applevalley.org/home/showdocument?id=26449 
</t>
    </r>
    <r>
      <rPr>
        <rFont val="Calibri"/>
        <sz val="8.0"/>
        <u/>
      </rPr>
      <t>LHMP(2017) -</t>
    </r>
    <r>
      <rPr>
        <rFont val="Calibri"/>
        <sz val="8.0"/>
      </rPr>
      <t xml:space="preserve">  http://www.applevalley.org/home/showdocument?id=24623
</t>
    </r>
    <r>
      <rPr>
        <rFont val="Calibri"/>
        <sz val="8.0"/>
        <u/>
      </rPr>
      <t xml:space="preserve">Emergency Operations Plan (2014) - 
</t>
    </r>
    <r>
      <rPr>
        <rFont val="Calibri"/>
        <sz val="8.0"/>
      </rPr>
      <t>http://www.applevalley.org/home/showdocument?id=16896</t>
    </r>
  </si>
  <si>
    <r>
      <rPr>
        <rFont val="Calibri"/>
        <sz val="8.0"/>
        <u/>
      </rPr>
      <t xml:space="preserve">General Plan (2015)  - 
</t>
    </r>
    <r>
      <rPr>
        <rFont val="Calibri"/>
        <sz val="8.0"/>
      </rPr>
      <t xml:space="preserve">http://www.barstowca.org/city-hall/city-departments/community-development-department/planning/draft-general-plan-and-master-environmental-impact-report </t>
    </r>
  </si>
  <si>
    <r>
      <rPr>
        <rFont val="Calibri"/>
        <sz val="8.0"/>
        <u/>
      </rPr>
      <t xml:space="preserve">Greenhouse Gas Reduction Compliance Action Plan (2015) -
</t>
    </r>
    <r>
      <rPr>
        <rFont val="Calibri"/>
        <sz val="8.0"/>
      </rPr>
      <t>https://www.citybigbearlake.com/index.php/component/easyfolderlistingpro/?view=download&amp;format=raw&amp;data=eNpNj1FvgyAUhf-K4Q-o2dJu9Imh6cwsmurS7IkwvVYSRSPYNVn23we1Jn2Ce-75OAeBwxD_arzBqBm6Gia003i7xUj24gzaj7ITSzMSFT5Nyi8exTk5loeYlYX_9lkkLC4KP08J4_Q9ph_WlR3yNCGMxpzQMskYd1v3qM1Bs4ZpidE3CaNgXZ1n0OahAkac3zQ3vSyoEj24McDIHZtFlTXaSRws0ATdKEz74LJsIztY2Wdr2k9cMKodLOzthfaOUM-VkYPy6NCPnRSqAo8sSt4J5bBcJ4zgau63sW7uHeE6ygn0WiC0mcIYUbU9KOv-vqmvlpjgXCLhZ_mb7a2EkRfb5-8fywl4VA</t>
    </r>
  </si>
  <si>
    <t>LHMP refers to 2013 CAP for all climate change mitigation measures</t>
  </si>
  <si>
    <r>
      <rPr>
        <rFont val="Calibri"/>
        <sz val="8.0"/>
        <u/>
      </rPr>
      <t xml:space="preserve">General Plan (2007)- </t>
    </r>
    <r>
      <rPr>
        <rFont val="Calibri"/>
        <sz val="8.0"/>
      </rPr>
      <t xml:space="preserve">
https://www.cityofchino.org/cms/one.aspx?portalId=10382662&amp;pageId=11469788 
</t>
    </r>
    <r>
      <rPr>
        <rFont val="Calibri"/>
        <sz val="8.0"/>
        <u/>
      </rPr>
      <t xml:space="preserve">Climate Action Plan (2013) - </t>
    </r>
    <r>
      <rPr>
        <rFont val="Calibri"/>
        <sz val="8.0"/>
      </rPr>
      <t xml:space="preserve">
https://www.cityofchino.org/UserFiles/Servers/Server_10382578/File/City%20Hall/Departments/Community%20Development/Final%20Adopted%20%20CAP.pdf</t>
    </r>
  </si>
  <si>
    <r>
      <rPr>
        <rFont val="Calibri"/>
        <sz val="8.0"/>
        <u/>
      </rPr>
      <t xml:space="preserve">General Plan (2015) - </t>
    </r>
    <r>
      <rPr>
        <rFont val="Calibri"/>
        <sz val="8.0"/>
      </rPr>
      <t xml:space="preserve">
https://www.chinohills.org/DocumentCenter/View/11275  </t>
    </r>
  </si>
  <si>
    <t>* Only talks about Greenhouse Gas reductions</t>
  </si>
  <si>
    <t>reduced water supply, extreme-heat conditions, air pollution, heat-related deaths, and wildfires</t>
  </si>
  <si>
    <r>
      <rPr>
        <rFont val="Calibri"/>
        <sz val="8.0"/>
        <u/>
      </rPr>
      <t>Wildfire</t>
    </r>
    <r>
      <rPr>
        <rFont val="Calibri"/>
        <sz val="8.0"/>
      </rPr>
      <t xml:space="preserve">
Mountain Area Safety Taskforce
Support Mountain Mutual Aid Objectives
Community Based Fuels Reduction Program
Forest Care
County Fire Hazard Abatement
</t>
    </r>
    <r>
      <rPr>
        <rFont val="Calibri"/>
        <sz val="8.0"/>
        <u/>
      </rPr>
      <t>Earthquake</t>
    </r>
    <r>
      <rPr>
        <rFont val="Calibri"/>
        <sz val="8.0"/>
      </rPr>
      <t xml:space="preserve">
Educate Public on Reducing Earthquake Risk 
Seismic Strapping
Evaluate Single Family Homes for Earthquake Hazards
Identify liquefaction hazard areas outside currently designated Geologic Hazard Overlay Districts
Require development on hillside to minimizes the extent of topgraphic alteration and erosion
Divert runoff to Little Bear Creek
</t>
    </r>
    <r>
      <rPr>
        <rFont val="Calibri"/>
        <sz val="8.0"/>
        <u/>
      </rPr>
      <t>Flood</t>
    </r>
    <r>
      <rPr>
        <rFont val="Calibri"/>
        <sz val="8.0"/>
      </rPr>
      <t xml:space="preserve">
Construct facilities identified in flood control zone for improvement
</t>
    </r>
    <r>
      <rPr>
        <rFont val="Calibri"/>
        <sz val="8.0"/>
        <u/>
      </rPr>
      <t>Drought</t>
    </r>
    <r>
      <rPr>
        <rFont val="Calibri"/>
        <sz val="8.0"/>
      </rPr>
      <t xml:space="preserve">
Educate the public on water conservation methods
Incentives to farmers to grow crops that are less water intensive 
Appove the County's Watershed Water Quality Management Plan
</t>
    </r>
    <r>
      <rPr>
        <rFont val="Calibri"/>
        <sz val="8.0"/>
        <u/>
      </rPr>
      <t>Climate Change</t>
    </r>
    <r>
      <rPr>
        <rFont val="Calibri"/>
        <sz val="8.0"/>
      </rPr>
      <t xml:space="preserve">
Meet GHG reduction targets 
Continue working with SCAQMD and the Mojave Desert AQMD
Educate the public on the effects of climate change and reducing impact through carpooling, energy efficiency retrofits, and encouraging residents and businesses to conserve energy</t>
    </r>
  </si>
  <si>
    <r>
      <rPr>
        <rFont val="Calibri"/>
        <sz val="8.0"/>
        <u/>
      </rPr>
      <t>General Plan (2007)</t>
    </r>
    <r>
      <rPr>
        <rFont val="Calibri"/>
        <sz val="8.0"/>
      </rPr>
      <t xml:space="preserve"> -
http://www.sbcounty.gov/Uploads/lus/GeneralPlan/FINALGP.pdf 
</t>
    </r>
    <r>
      <rPr>
        <rFont val="Calibri"/>
        <sz val="8.0"/>
        <u/>
      </rPr>
      <t xml:space="preserve">LHMP (2016) </t>
    </r>
    <r>
      <rPr>
        <rFont val="Calibri"/>
        <sz val="8.0"/>
      </rPr>
      <t xml:space="preserve">- 
http://sanbernardinocityca.iqm2.com/Citizens/FileOpen.aspx?Type=4&amp;ID=13344 
</t>
    </r>
    <r>
      <rPr>
        <rFont val="Calibri"/>
        <sz val="8.0"/>
        <u/>
      </rPr>
      <t xml:space="preserve">Emergency Operations Plan (2013) - 
</t>
    </r>
    <r>
      <rPr>
        <rFont val="Calibri"/>
        <sz val="8.0"/>
      </rPr>
      <t>http://cms.sbcounty.gov/portals/58/Documents/Emergency_Services/Emergency-Operations-Plan.pdf</t>
    </r>
  </si>
  <si>
    <r>
      <rPr>
        <rFont val="Calibri"/>
        <sz val="8.0"/>
      </rPr>
      <t xml:space="preserve">
</t>
    </r>
    <r>
      <rPr>
        <rFont val="Calibri"/>
        <sz val="8.0"/>
        <u/>
      </rPr>
      <t>San Bernardino County Regional Greenhouse Gas Reduction Plan -</t>
    </r>
    <r>
      <rPr>
        <rFont val="Calibri"/>
        <sz val="8.0"/>
      </rPr>
      <t xml:space="preserve">
https://www.cityofrc.us/civicax/filebank/blobdload.aspx?BlobID=29965 
(Can assist cities in San Bernardino County to adopt a local cap by describing the type of GHG reductions are possible if every SANBAG and every Partnership city were to adopt reduction measures described in this document)</t>
    </r>
  </si>
  <si>
    <t>Flood, Climate Change, Wildfire, Drought</t>
  </si>
  <si>
    <r>
      <rPr>
        <rFont val="Calibri"/>
        <sz val="8.0"/>
        <u/>
      </rPr>
      <t xml:space="preserve">Climate Change </t>
    </r>
    <r>
      <rPr>
        <rFont val="Calibri"/>
        <sz val="8.0"/>
      </rPr>
      <t xml:space="preserve">
Continue to construct parks and open space for every 1,000 residents, reducing the impacts of high heat on urbanized areas.
Plant street trees to provide shade on high heat days and reduce the urban heat island effect.
Continue working with Southern California Edison to promote energy conservation at residences and businesses.
Continue working with local Water Department agencies to offer continual educational and informative water wise values.
</t>
    </r>
    <r>
      <rPr>
        <rFont val="Calibri"/>
        <sz val="8.0"/>
        <u/>
      </rPr>
      <t>Flood</t>
    </r>
    <r>
      <rPr>
        <rFont val="Calibri"/>
        <sz val="8.0"/>
      </rPr>
      <t xml:space="preserve">
Perform a feasibility study for retention and detention of storm water to include water sensitive urban design.
Evaluate public infrastructure (bridges, traffic signals, street lights, etc.) and its ability to withstand localized flood events.
Ensure undeveloped properties adhere to General Plan Land Use designations and flood plain preservation and risk reduction methodologies
Continue to impose BMPs on all users of the storm drain system, including users from existing residential or commercial development. All users of the storm drain system— including, but not limited to, users from existing residential or commercial development— must comply with all BMP's imposed on the user by the environmental manager.
Most residential streets within the City of Fontana are swept every other week and typically follow trash service day. Industrial sweeping and commercial sweeping occur weekly.
</t>
    </r>
    <r>
      <rPr>
        <rFont val="Calibri"/>
        <sz val="8.0"/>
        <u/>
      </rPr>
      <t xml:space="preserve">Wildfire </t>
    </r>
    <r>
      <rPr>
        <rFont val="Calibri"/>
        <sz val="8.0"/>
      </rPr>
      <t xml:space="preserve">
Improve public education programs for residents to reduce wildfire risk
Maintain and improve access to fire prone areas such as Coyote Canyon and Jurapa Hills 
Continue weed abatement program and fuel management and reduction in open spaces creeks, around critical facilities, and urban/wildland interface areas
Repair/replant vegetation on slopes after a fire to minimize the risk of landslides, mudslides or slope failure
</t>
    </r>
  </si>
  <si>
    <r>
      <rPr>
        <rFont val="Calibri"/>
        <sz val="8.0"/>
        <u/>
      </rPr>
      <t xml:space="preserve">Resource Efficiency </t>
    </r>
    <r>
      <rPr>
        <rFont val="Calibri"/>
        <sz val="8.0"/>
      </rPr>
      <t xml:space="preserve">
Incorporate goals into the City Code for resource efficiency in municipal facilities and operations. 
Continue organizational and operational improvements to maximize energy and resource efficiency and reduce waste
Form a city government task force to audit all practices for energy and resource efficiency and procurement policies.
Require that all capital projects be evaluated for resource-efficiency, sustainability and resilience values and give preference to energy efficient design, materials and equipment in public facilities and infrastructure.
Expand the use of renewable energy sources for City operations. 
Options include: installation of solar power wherever possible for City operations: purchase of renewable energy through the Green Tariff or community solar programs; as vehicles are retired from the City fleet, replace them with electric, CNG or similarly energy-efficient vehicles.
Ensure that appropriate zoning and design standard regulations are in place as needed to provide for domestic solar and wind installations.
Establish a residential “cool roofs” program to reduce air conditioning costs and the urban heat island effect.
Encourage retrofits of whole house fans for existing buildings.
</t>
    </r>
    <r>
      <rPr>
        <rFont val="Calibri"/>
        <sz val="8.0"/>
        <u/>
      </rPr>
      <t>GHG reduction</t>
    </r>
    <r>
      <rPr>
        <rFont val="Calibri"/>
        <sz val="8.0"/>
      </rPr>
      <t xml:space="preserve">
Build on baseline research completed for greenhouse gas reduction to set local goals and meet state goals.
Work with regional agencies to meet any future state goals for GHG reductions.
</t>
    </r>
    <r>
      <rPr>
        <rFont val="Calibri"/>
        <sz val="8.0"/>
        <u/>
      </rPr>
      <t xml:space="preserve">Flood and Drought
</t>
    </r>
    <r>
      <rPr>
        <rFont val="Calibri"/>
        <sz val="8.0"/>
      </rPr>
      <t>Develop drought-tolerant (xeriscaping) designs and maintenance programs for public spaces rather than eliminating plants because of drought.
Identify systems and methods to provide sufficient water to establish new plants as they become more drought-tolerant, such as the use of recycled water.
Continue to promote drought-tolerant landscaping and water conservation activities for homeowners, tenants, and other property owners.
Promote Fontana Water Company initiatives, including water surveys and landscape audits; waterconservation kits; workshops in drought-tolerant landscaping; rebates on washers, toilets, irrigation controllers, rain barrels and other water-conservation assistance.
Connect water conservation and drought-tolerant landscaping with use of recycled laundry water through local plant nurseries and gardening groups</t>
    </r>
  </si>
  <si>
    <r>
      <rPr>
        <rFont val="Calibri"/>
        <sz val="8.0"/>
        <u/>
      </rPr>
      <t xml:space="preserve">General Plan (2018) - </t>
    </r>
    <r>
      <rPr>
        <rFont val="Calibri"/>
        <sz val="8.0"/>
      </rPr>
      <t xml:space="preserve">
https://www.fontana.org/DocumentCenter/View/28271/Complete-Document---Approved-General-Plan-Documents-11-13-2018 
</t>
    </r>
    <r>
      <rPr>
        <rFont val="Calibri"/>
        <sz val="8.0"/>
        <u/>
      </rPr>
      <t>LHMP(2017) -</t>
    </r>
    <r>
      <rPr>
        <rFont val="Calibri"/>
        <sz val="8.0"/>
      </rPr>
      <t xml:space="preserve">
https://www.fontana.org/DocumentCenter/View/28274/2017-Local-Hazard-Mitigation-Plan </t>
    </r>
  </si>
  <si>
    <t>General Plans includes comments from the public and there's a few comments about SB 1000 not being explictly included in the General Plan</t>
  </si>
  <si>
    <t>Wildfire, Flood, and Climate Change</t>
  </si>
  <si>
    <r>
      <rPr>
        <rFont val="Calibri"/>
        <sz val="8.0"/>
        <u/>
      </rPr>
      <t xml:space="preserve">Wildfire </t>
    </r>
    <r>
      <rPr>
        <rFont val="Calibri"/>
        <sz val="8.0"/>
      </rPr>
      <t xml:space="preserve">
Improve public education programs for residents to reduce wildfire risk.
Maintain and improve access to fire prone areas such as Blue Mountain.
Continue the weed abatement program and fuel management and fuel reduction in open space, creeks, around critical facilities, and urban / wildland interface areas.
Repair/ replant vegetation on slopes after a fire to minimize the risk of landslides, mudslides or slope failure.
</t>
    </r>
    <r>
      <rPr>
        <rFont val="Calibri"/>
        <sz val="8.0"/>
        <u/>
      </rPr>
      <t>Flood</t>
    </r>
    <r>
      <rPr>
        <rFont val="Calibri"/>
        <sz val="8.0"/>
      </rPr>
      <t xml:space="preserve">
Perform a feasibility study for retention and detention of storm water to include water sensitive urban design.
Evaluate public infrastructure (bridges, traffic signals, street lights, etc.) and its ability to withstand localized flood events.
Perform a feasibility study for stormwater drainage along Pico Ave.
Ensure undeveloped properties adhere to General Plan Land Use designations and flood plain preservation and risk reduction methodologies.
Implement a Maintain-A-Drain program to keep street drains clear from debris.
</t>
    </r>
    <r>
      <rPr>
        <rFont val="Calibri"/>
        <sz val="8.0"/>
        <u/>
      </rPr>
      <t>Climate Change</t>
    </r>
    <r>
      <rPr>
        <rFont val="Calibri"/>
        <sz val="8.0"/>
      </rPr>
      <t xml:space="preserve"> 
Accrue property and construct parks and open space for every 1,000 residents, reducing the impacts of high heat on urbanized areas. (Grand Terrace General Plan, 2010)
Plant street trees to provide shade on high heat days and reduce the urban heat island effect.
Continue working with Southern California Edison to promote energy conservation at residences and businesses. (Grand Terrace General Plan, 2010)"</t>
    </r>
  </si>
  <si>
    <t>General Plan (2010) - 
https://www.grandterrace-ca.gov/UserFiles/Servers/Server_12337255/File/Departments/Planning%20&amp;%20Development/Planning/adopted_general_plan.pdf 
LHMP(2017) - 
https://www.grandterrace-ca.gov/UserFiles/Servers/Server_12337255/File/Departments/Planning%20&amp;%20Development/Planning/Local%20Hazard%20Mitigation%20Plan/city_of_grand_terrace_local_hazard_mitigation_2017_draft_part_1.pdf</t>
  </si>
  <si>
    <t xml:space="preserve">Climate Change
A. Coordinate with the Regional Councils of Government in developing appropriate regional climate action policies.
B. In conjunction with regional councils of government, prepare and implement a city climate action plan.
C. Coordinate with neighboring cities and public jurisdictions in the preservation of air quality resources. 
D. Promote the utilization of alternative energy resources such as wind and solar in new development.
E. Promote the utilization of environmentally sensitive construction materials to limit impacts on the ozone, global climate change and mineral resources.
F. Preserve land resources for the utilization of energy resources, including wind and solar energy resources.
G. Promote energy conservation through site layout, building design, natural light and efficient mechanical and electrical products in development.
H. Continue the existing recycling program and utilization of the material recovery facility program while exploring additional methods of reducing waste.
I. Promote sustainable principles in development that conserves such natural resources as air quality and energy resources.
J. Implement measures to reduce fugitive dust from unpaved areas, parking lots, and construction sites.
K. Implement measures to reduce exhaust emissions from construction equipment.
L. Work with the Mojave Desert Air Quality Management District, San Bernardino Association of Governments, San Bernardino County and neighboring jurisdictions to implement the federal ozone and PM10 non-attainment plans and meet federal state air quality standards and reduce overall
emissions from mobile and stationary sources.
M. Limit new sensitive receptor land uses in proximity to significant sources of air pollution.
N. Minimize exposure of sensitive receptor land uses and sites to health risks related to air pollution.
O. Review discretionary land use applications for residential uses for potential objectionable odor impacts in proximity to potential significant sources of odors. </t>
  </si>
  <si>
    <r>
      <rPr>
        <rFont val="Calibri"/>
        <sz val="8.0"/>
        <u/>
      </rPr>
      <t xml:space="preserve">General Plan (2010) -  </t>
    </r>
    <r>
      <rPr>
        <rFont val="Calibri"/>
        <sz val="8.0"/>
      </rPr>
      <t xml:space="preserve">
https://www.cityofhesperia.us/409/Hesperia-General-Plan
</t>
    </r>
    <r>
      <rPr>
        <rFont val="Calibri"/>
        <sz val="8.0"/>
        <u/>
      </rPr>
      <t xml:space="preserve">Climate Action Plan (2010) - </t>
    </r>
    <r>
      <rPr>
        <rFont val="Calibri"/>
        <sz val="8.0"/>
      </rPr>
      <t xml:space="preserve">http://www.cityofhesperia.us/DocumentCenter/View/1291/23660023-Hesperia-CAP-July-20?bidId=
</t>
    </r>
    <r>
      <rPr>
        <rFont val="Calibri"/>
        <sz val="8.0"/>
        <u/>
      </rPr>
      <t xml:space="preserve">Emergency Plan (2008) - 
</t>
    </r>
    <r>
      <rPr>
        <rFont val="Calibri"/>
        <sz val="8.0"/>
      </rPr>
      <t>https://www.cityofhesperia.us/DocumentCenter/View/1559/2008-EOP?bidId=</t>
    </r>
  </si>
  <si>
    <r>
      <rPr>
        <rFont val="Calibri"/>
        <sz val="8.0"/>
        <u/>
      </rPr>
      <t xml:space="preserve">General Plan (2012) - 
</t>
    </r>
    <r>
      <rPr>
        <rFont val="Calibri"/>
        <sz val="8.0"/>
      </rPr>
      <t>http://www.ci.highland.ca.us/GeneralPlan/</t>
    </r>
  </si>
  <si>
    <r>
      <rPr>
        <rFont val="Calibri"/>
        <sz val="8.0"/>
        <u/>
      </rPr>
      <t xml:space="preserve">General Plan (2009) - </t>
    </r>
    <r>
      <rPr>
        <rFont val="Calibri"/>
        <sz val="8.0"/>
      </rPr>
      <t xml:space="preserve">
http://www.lomalinda-ca.gov/UserFiles/Servers/Server_7279443/File/Our%20City/General%20Plan/GP-Adopted-May09.pdf </t>
    </r>
  </si>
  <si>
    <r>
      <rPr>
        <rFont val="Calibri"/>
        <sz val="8.0"/>
        <u/>
      </rPr>
      <t xml:space="preserve">General Plan (N/A) - </t>
    </r>
    <r>
      <rPr>
        <rFont val="Calibri"/>
        <sz val="8.0"/>
      </rPr>
      <t xml:space="preserve">
https://www.cityofmontclair.org/home/showdocument?id=5290
</t>
    </r>
    <r>
      <rPr>
        <rFont val="Calibri"/>
        <sz val="8.0"/>
        <u/>
      </rPr>
      <t xml:space="preserve">LHMP (2012) - </t>
    </r>
    <r>
      <rPr>
        <rFont val="Calibri"/>
        <sz val="8.0"/>
      </rPr>
      <t xml:space="preserve">
https://www.cityofmontclair.org/home/showdocument?id=656
</t>
    </r>
    <r>
      <rPr>
        <rFont val="Calibri"/>
        <sz val="8.0"/>
        <u/>
      </rPr>
      <t xml:space="preserve">Emergency Operations Plan (2008) - 
</t>
    </r>
    <r>
      <rPr>
        <rFont val="Calibri"/>
        <sz val="8.0"/>
      </rPr>
      <t>https://www.cityofmontclair.org/city-government/fire-department/disaster-preparedness/city-plans</t>
    </r>
  </si>
  <si>
    <r>
      <rPr>
        <rFont val="Calibri"/>
        <sz val="8.0"/>
        <u/>
      </rPr>
      <t>Climate Change</t>
    </r>
    <r>
      <rPr>
        <rFont val="Calibri"/>
        <sz val="8.0"/>
      </rPr>
      <t xml:space="preserve">
Objective: Meet greenhouse gas (GHG) reductions targets set forth by the Clean Air Act and The City’s Community Climate Change Plan and the General Plan Environmental Element Section ER
Action 1.1: Continue working with the South Coast Air Quality Management District to meet GHG reductions targets.
Action 1.2: Continue implementing the energy conservation and efficiency measures identified in the County of San Bernardino Greenhouse Gas Emissions Reduction Plan, and the City Community Climate Change Plan</t>
    </r>
  </si>
  <si>
    <r>
      <rPr>
        <rFont val="Calibri"/>
        <sz val="8.0"/>
        <u/>
      </rPr>
      <t xml:space="preserve">General Plan (N/A) - </t>
    </r>
    <r>
      <rPr>
        <rFont val="Calibri"/>
        <sz val="8.0"/>
      </rPr>
      <t xml:space="preserve">
http://www.ontarioplan.org/policy-plan/
</t>
    </r>
    <r>
      <rPr>
        <rFont val="Calibri"/>
        <sz val="8.0"/>
        <u/>
      </rPr>
      <t>CAP (2014) -</t>
    </r>
    <r>
      <rPr>
        <rFont val="Calibri"/>
        <sz val="8.0"/>
      </rPr>
      <t xml:space="preserve"> 
https://www.ontarioca.gov/sites/default/files/Ontario-Files/Planning/Applications/ccap_12-16-2014.pdf
</t>
    </r>
    <r>
      <rPr>
        <rFont val="Calibri"/>
        <sz val="8.0"/>
        <u/>
      </rPr>
      <t>LHMP (2011) -</t>
    </r>
    <r>
      <rPr>
        <rFont val="Calibri"/>
        <sz val="8.0"/>
      </rPr>
      <t xml:space="preserve"> 
http://www.ontarioplan.org/wp-content/uploads/pdf/hazard-mitigation-plan.pdf</t>
    </r>
  </si>
  <si>
    <r>
      <rPr>
        <rFont val="Calibri"/>
        <sz val="8.0"/>
        <u/>
      </rPr>
      <t xml:space="preserve">General Plan (2010) - </t>
    </r>
    <r>
      <rPr>
        <rFont val="Calibri"/>
        <sz val="8.0"/>
      </rPr>
      <t xml:space="preserve">
https://www.cityofrc.us/cityhall/planning/genplan.asp
</t>
    </r>
    <r>
      <rPr>
        <rFont val="Calibri"/>
        <sz val="8.0"/>
        <u/>
      </rPr>
      <t xml:space="preserve">Sustainable Community Action Plan (2017) - </t>
    </r>
    <r>
      <rPr>
        <rFont val="Calibri"/>
        <sz val="8.0"/>
      </rPr>
      <t xml:space="preserve">
https://www.cityofrc.us/civicax/filebank/blobdload.aspx?BlobID=30273
</t>
    </r>
    <r>
      <rPr>
        <rFont val="Calibri"/>
        <sz val="8.0"/>
        <u/>
      </rPr>
      <t xml:space="preserve">LHMP (2013) - </t>
    </r>
    <r>
      <rPr>
        <rFont val="Calibri"/>
        <sz val="8.0"/>
      </rPr>
      <t xml:space="preserve">
https://www.cityofrc.us/civicax/filebank/blobdload.aspx?BlobID=5780</t>
    </r>
  </si>
  <si>
    <t>Flood, Drought, and Fire</t>
  </si>
  <si>
    <r>
      <rPr>
        <rFont val="Calibri"/>
        <sz val="8.0"/>
        <u/>
      </rPr>
      <t>Flood</t>
    </r>
    <r>
      <rPr>
        <rFont val="Calibri"/>
        <sz val="8.0"/>
      </rPr>
      <t xml:space="preserve">
Saltana Cypress Storm Drain Phase 2 B Construction of Storm Drains
South Saltana Cypress Storm Drain Phase 2C 
Storm Drain Construction North Hwy 60 to reduce flooding in residential neighborhood.
</t>
    </r>
    <r>
      <rPr>
        <rFont val="Calibri"/>
        <sz val="8.0"/>
        <u/>
      </rPr>
      <t xml:space="preserve">Drought
</t>
    </r>
    <r>
      <rPr>
        <rFont val="Calibri"/>
        <sz val="8.0"/>
      </rPr>
      <t xml:space="preserve">Develop a drought emergency plan and trigger criteria to activate said plan.
Establish MOU/Contracts with Water Districts and Suppliers
</t>
    </r>
    <r>
      <rPr>
        <rFont val="Calibri"/>
        <sz val="8.0"/>
        <u/>
      </rPr>
      <t>Fire</t>
    </r>
    <r>
      <rPr>
        <rFont val="Calibri"/>
        <sz val="8.0"/>
      </rPr>
      <t xml:space="preserve">
Vegetation Management 
Fire Resistant Community Project to promote fire safety</t>
    </r>
  </si>
  <si>
    <r>
      <rPr>
        <rFont val="Calibri"/>
        <sz val="8.0"/>
        <u/>
      </rPr>
      <t xml:space="preserve">General Plan (2017) - 
</t>
    </r>
    <r>
      <rPr>
        <rFont val="Calibri"/>
        <sz val="8.0"/>
      </rPr>
      <t xml:space="preserve">https://gis.cityofredlands.org/generalplan/gp2035.pdf
</t>
    </r>
    <r>
      <rPr>
        <rFont val="Calibri"/>
        <sz val="8.0"/>
        <u/>
      </rPr>
      <t xml:space="preserve">CAP (2017) - 
</t>
    </r>
    <r>
      <rPr>
        <rFont val="Calibri"/>
        <sz val="8.0"/>
      </rPr>
      <t xml:space="preserve">https://www.cityofredlands.org/UserFiles/Servers/Server_6255662/File/City%20Hall/Departments/Development%20Services/Planning%20Division/General%20Plan/GeneralPlan2035/Final_Redlands%20CAP%20with%20Appendices_011718.pdf
</t>
    </r>
    <r>
      <rPr>
        <rFont val="Calibri"/>
        <sz val="8.0"/>
        <u/>
      </rPr>
      <t xml:space="preserve">LHMP (2015) - </t>
    </r>
    <r>
      <rPr>
        <rFont val="Calibri"/>
        <sz val="8.0"/>
      </rPr>
      <t xml:space="preserve">
https://www.cityofredlands.org/UserFiles/Servers/Server_6255662/File/City%20Hall/Departments/Office%20of%20the%20City%20Manager/Emergency%20Management/Emergency%20Plans/Redlands%20Final%20HMP%20April%202015.pdf</t>
    </r>
  </si>
  <si>
    <r>
      <rPr>
        <rFont val="Calibri"/>
        <sz val="8.0"/>
        <u/>
      </rPr>
      <t xml:space="preserve">General Plan (2010) - </t>
    </r>
    <r>
      <rPr>
        <rFont val="Calibri"/>
        <sz val="8.0"/>
      </rPr>
      <t xml:space="preserve">
http://yourrialto.com/wp-content/uploads/2016/08/General-Plan-Update-2010.pdf
</t>
    </r>
    <r>
      <rPr>
        <rFont val="Calibri"/>
        <sz val="8.0"/>
        <u/>
      </rPr>
      <t xml:space="preserve">LHMP (2012) - </t>
    </r>
    <r>
      <rPr>
        <rFont val="Calibri"/>
        <sz val="8.0"/>
      </rPr>
      <t xml:space="preserve">
http://yourrialto.com/wp-content/uploads/2017/01/Rialto-2012-Hazard-Mitigation-Plan.pdf</t>
    </r>
  </si>
  <si>
    <r>
      <rPr>
        <rFont val="Calibri"/>
        <sz val="8.0"/>
        <u/>
      </rPr>
      <t xml:space="preserve">General Plan (2005) - </t>
    </r>
    <r>
      <rPr>
        <rFont val="Calibri"/>
        <sz val="8.0"/>
      </rPr>
      <t xml:space="preserve">
http://www.sbcity.org/civicax/filebank/blobdload.aspx?blobid=26199</t>
    </r>
  </si>
  <si>
    <r>
      <rPr>
        <rFont val="Calibri"/>
        <sz val="8.0"/>
        <u/>
      </rPr>
      <t xml:space="preserve">General Plan (2012) - 
</t>
    </r>
    <r>
      <rPr>
        <rFont val="Calibri"/>
        <sz val="8.0"/>
      </rPr>
      <t xml:space="preserve">https://www.ci.twentynine-palms.ca.us/generalplan
</t>
    </r>
    <r>
      <rPr>
        <rFont val="Calibri"/>
        <sz val="8.0"/>
        <u/>
      </rPr>
      <t xml:space="preserve">Emergency Operations Plan (2013) - 
</t>
    </r>
    <r>
      <rPr>
        <rFont val="Calibri"/>
        <sz val="8.0"/>
      </rPr>
      <t>https://app.box.com/s/q4w04nu1cs0p0uup1gyty1ju2vjv8ijw</t>
    </r>
  </si>
  <si>
    <r>
      <rPr>
        <rFont val="Calibri"/>
        <sz val="8.0"/>
        <u/>
      </rPr>
      <t xml:space="preserve">General Plan (2015) - </t>
    </r>
    <r>
      <rPr>
        <rFont val="Calibri"/>
        <sz val="8.0"/>
      </rPr>
      <t xml:space="preserve">
http://donturbanizeupland.com/wp-content/uploads/2015/04/Draft-General-Plan-032515.pdf
</t>
    </r>
    <r>
      <rPr>
        <rFont val="Calibri"/>
        <sz val="8.0"/>
        <u/>
      </rPr>
      <t xml:space="preserve">CAP (2014) - </t>
    </r>
    <r>
      <rPr>
        <rFont val="Calibri"/>
        <sz val="8.0"/>
      </rPr>
      <t xml:space="preserve">
http://donturbanizeupland.com/wp-content/uploads/2015/04/Draft-General-Plan-032515.pdf</t>
    </r>
  </si>
  <si>
    <r>
      <rPr>
        <rFont val="Calibri"/>
        <sz val="8.0"/>
        <u/>
      </rPr>
      <t xml:space="preserve">General Plan (2008) - </t>
    </r>
    <r>
      <rPr>
        <rFont val="Calibri"/>
        <sz val="8.0"/>
      </rPr>
      <t xml:space="preserve">
https://www.victorvilleca.gov/home/showdocument?id=1730
</t>
    </r>
    <r>
      <rPr>
        <rFont val="Calibri"/>
        <sz val="8.0"/>
        <u/>
      </rPr>
      <t xml:space="preserve">CAP (2015) - </t>
    </r>
    <r>
      <rPr>
        <rFont val="Calibri"/>
        <sz val="8.0"/>
      </rPr>
      <t xml:space="preserve">
https://www.victorvilleca.gov/home/showdocument?id=309</t>
    </r>
  </si>
  <si>
    <r>
      <rPr>
        <rFont val="Calibri"/>
        <sz val="8.0"/>
        <u/>
      </rPr>
      <t>Severe Weather</t>
    </r>
    <r>
      <rPr>
        <rFont val="Calibri"/>
        <sz val="8.0"/>
      </rPr>
      <t xml:space="preserve">
Wind Protective Features. Promote the installation of protective wind barriers on homes and buildings, such as vegetation walls, glass panel windscreens, roof clips, hedges, or rows of trees.
Public Trees and Vegetation. Maintain trees and vegetation in public rights-of-way and close to critical facilities (e.g., police, fire, hospital facilities) and utility lines to lessen tree failure and property damage risks.
Signage. Require all signage and moving structures susceptible to high wind damage to be tied down appropriately, or brought down or covered when high wind alerts are in effect.
Roadway Closures. Close down non-essential roadways and redirect traffic onto other routes during thunderstorms, torrential rain, or snow/freezing conditions where warranted to protect the public.
Cooling Centers. Designate public buildings or specific private buildings with air conditioning as public cooling shelters; extend hours at air-conditioned sites during periods of extreme heat and power outage.
Storms. Continue to provide access to flood protection resources and services (signage, sandbags, etc.) as feasible at designated public facilities during and after extreme weather events.
</t>
    </r>
    <r>
      <rPr>
        <rFont val="Calibri"/>
        <sz val="8.0"/>
        <u/>
      </rPr>
      <t>Air Quality and Climate Change</t>
    </r>
    <r>
      <rPr>
        <rFont val="Calibri"/>
        <sz val="8.0"/>
      </rPr>
      <t xml:space="preserve">
Integrated Planning. Integrate air quality planning with land use, economic development, and transportation-related planning to allow for the control and management of air quality.
Transportation Sources. Encourage the expansion of transit, buildout of the pedestrian and bicycle route network, support of regional ride-share programs, and other efforts to reduce vehicle miles travelled from Yucaipa and associated vehicle emissions.
Sensitive Land Uses. Protect residents from health risks by avoiding the placement of sensitive uses and land uses generating high levels of pollutants within close proximity to one another. Appropriate distances shall be determined based on best available knowledge.
Regional Cooperation. Work with the South Coast Air Quality Management District, San Bernardino Association of Governments, local cities, and other agencies and stakeholders in implementing programs that reduce air pollution.
Energy Usage. Support the reduction and conservation of energy usage in residential and nonresidential buildings through adoption of building codes, promotion of energy-saving equipment, solar power, and other technology.
Greenhouse Gas Reductions. Reduce communitywide greenhouse gas emissions locally through the implementation of Yucaipa’s Climate Action Plan; actively support regional efforts to reduce greenhouse gases throughout the county. 
Open Spaces Preservation. Continue to preserve and protect Yucaipa’s open natural spaces, maintain a community forest, and plant public landscaping to help filter air pollutants and improve air quality.
Odor Management. Work with businesses to address odors and associated potential public nuisances from operations; where permissible under state law, require odor management plans where needed to minimize odors resulting from business operations
</t>
    </r>
  </si>
  <si>
    <r>
      <rPr>
        <rFont val="Calibri"/>
        <sz val="8.0"/>
        <u/>
      </rPr>
      <t xml:space="preserve">General Plan (2015) - </t>
    </r>
    <r>
      <rPr>
        <rFont val="Calibri"/>
        <sz val="8.0"/>
      </rPr>
      <t xml:space="preserve">
http://yucaipa.org/development/general-plan/ 
</t>
    </r>
    <r>
      <rPr>
        <rFont val="Calibri"/>
        <sz val="8.0"/>
        <u/>
      </rPr>
      <t xml:space="preserve">CAP (2015) - 
</t>
    </r>
    <r>
      <rPr>
        <rFont val="Calibri"/>
        <sz val="8.0"/>
      </rPr>
      <t xml:space="preserve">http://www.yucaipa.org/wp-content/uploads/disaster_prep/Yucaipa_Climate_Action_Plan_Annex.pdf
</t>
    </r>
    <r>
      <rPr>
        <rFont val="Calibri"/>
        <sz val="8.0"/>
        <u/>
      </rPr>
      <t xml:space="preserve">LHMP (2016) - 
</t>
    </r>
    <r>
      <rPr>
        <rFont val="Calibri"/>
        <sz val="8.0"/>
      </rPr>
      <t>http://www.yucaipa.org/wp-content/uploads/disaster_prep/Yucaipa_HMP_2016_FINAL.pdf</t>
    </r>
  </si>
  <si>
    <r>
      <rPr>
        <rFont val="Calibri"/>
        <sz val="8.0"/>
        <u/>
      </rPr>
      <t xml:space="preserve">General Plan (2014) - 
</t>
    </r>
    <r>
      <rPr>
        <rFont val="Calibri"/>
        <sz val="8.0"/>
      </rPr>
      <t xml:space="preserve">http://www.yucca-valley.org/departments/gpu.html
</t>
    </r>
    <r>
      <rPr>
        <rFont val="Calibri"/>
        <sz val="8.0"/>
        <u/>
      </rPr>
      <t xml:space="preserve">LHMP (2017) - 
</t>
    </r>
    <r>
      <rPr>
        <rFont val="Calibri"/>
        <sz val="8.0"/>
      </rPr>
      <t xml:space="preserve">http://www.yucca-valley.org/pdf/emergency/Hazard_Mitigation_Plan_Draft_apr2017.pdf
</t>
    </r>
    <r>
      <rPr>
        <rFont val="Calibri"/>
        <sz val="8.0"/>
        <u/>
      </rPr>
      <t xml:space="preserve">Emergency Operations Plan (2012) - 
</t>
    </r>
    <r>
      <rPr>
        <rFont val="Calibri"/>
        <sz val="8.0"/>
      </rPr>
      <t>http://www.yucca-valley.org/pdf/emergency/Annex1_EOCSOP_revise2012.doc</t>
    </r>
  </si>
  <si>
    <t>Wildfire, landslides, extreme weather events and sea-level rise</t>
  </si>
  <si>
    <r>
      <rPr>
        <rFont val="Calibri"/>
        <sz val="8.0"/>
        <u/>
      </rPr>
      <t xml:space="preserve">Flooding
</t>
    </r>
    <r>
      <rPr>
        <rFont val="Calibri"/>
        <sz val="8.0"/>
      </rPr>
      <t xml:space="preserve">Expand participation in NFIP Community Rating System
Carpinteria Avenue Bridge Replacement
Linden/CasitasInterchanges
General Plan/Coastal Land Use Plan Update
</t>
    </r>
    <r>
      <rPr>
        <rFont val="Calibri"/>
        <sz val="8.0"/>
        <u/>
      </rPr>
      <t xml:space="preserve">Wildfire
</t>
    </r>
    <r>
      <rPr>
        <rFont val="Calibri"/>
        <sz val="8.0"/>
      </rPr>
      <t>Perform a Comprehensive Evaluation of all Wildfire Hazard Reduction Programs
Firewise Community Planning and Prevention Techniques</t>
    </r>
  </si>
  <si>
    <r>
      <rPr>
        <rFont val="Calibri"/>
        <sz val="8.0"/>
        <u/>
      </rPr>
      <t xml:space="preserve">General Plan (2003) - </t>
    </r>
    <r>
      <rPr>
        <rFont val="Calibri"/>
        <sz val="8.0"/>
      </rPr>
      <t xml:space="preserve">http://www.carpinteria.ca.us/PDFs/cd_General%20Plan.pdf 
</t>
    </r>
    <r>
      <rPr>
        <rFont val="Calibri"/>
        <sz val="8.0"/>
        <u/>
      </rPr>
      <t xml:space="preserve">Coastal Vulnerability and Adaptation Project (2018) - </t>
    </r>
    <r>
      <rPr>
        <rFont val="Calibri"/>
        <sz val="8.0"/>
      </rPr>
      <t xml:space="preserve">http://www.carpinteria.ca.us/PDFs/cd_GeneralPlanUpdate-Coastal%20Vulnerability%20and%20Adaptation%20Project%20Report.pdf 
</t>
    </r>
    <r>
      <rPr>
        <rFont val="Calibri"/>
        <sz val="8.0"/>
        <u/>
      </rPr>
      <t xml:space="preserve">LHMP(2017) - </t>
    </r>
    <r>
      <rPr>
        <rFont val="Calibri"/>
        <sz val="8.0"/>
      </rPr>
      <t xml:space="preserve">http://www.carpinteria.ca.us/PDFs/emergency%20prep_Hazard%20Mitigation%20Plan.pdf
</t>
    </r>
    <r>
      <rPr>
        <rFont val="Calibri"/>
        <sz val="8.0"/>
        <u/>
      </rPr>
      <t xml:space="preserve">Emergency Operations Plan (2014) - 
</t>
    </r>
    <r>
      <rPr>
        <rFont val="Calibri"/>
        <sz val="8.0"/>
      </rPr>
      <t>http://carpinteria.ca.us/PDFs/emergency%20prep_EOP.pdf</t>
    </r>
  </si>
  <si>
    <r>
      <rPr>
        <rFont val="Calibri"/>
        <sz val="8.0"/>
        <u/>
      </rPr>
      <t xml:space="preserve">Wildfire
</t>
    </r>
    <r>
      <rPr>
        <rFont val="Calibri"/>
        <sz val="8.0"/>
      </rPr>
      <t xml:space="preserve">Fire Emergency Communications Center (ECC) Facility
This public education program seeks to gain active public involvement in reducing life and property loss caused by wildfires. The program was developed by agencies in California Regional Mutual Aid Regions 1 and 6 to convey a unified message. The program is designed to be used by any agency and can be modified to meet a specific jurisdiction’s needs.
Enhance Fire Weather Forecasting Program
Plan and implement the completion of a community defensible space fuel break along the foothills of the Santa Ynez Mountains from the Ventura County line to Telecote Canyon west of Goleta City.
Assess and mitigate structure ignition vulnerabilities
</t>
    </r>
    <r>
      <rPr>
        <rFont val="Calibri"/>
        <sz val="8.0"/>
        <u/>
      </rPr>
      <t xml:space="preserve">Flood
</t>
    </r>
    <r>
      <rPr>
        <rFont val="Calibri"/>
        <sz val="8.0"/>
      </rPr>
      <t xml:space="preserve">Guadalupe Levee Project 
Improve drainage along both side s of Hwy 166 in the city of Guadalupe to mitigate chronic flooding of roadway.
Reconstruction of the existing box culvert at the Ocean, installation of a new Tidal Gate.
Romero Creek Capacity Improvements, Montecito - Improve the capacity of the existing facilities. The project consists of widening the channel from 30 feet and 18 feet currently, to 74 feet.
Oak Creek Capacity Improvements, Montecito - Improve the capacity of the existing facilities. This project will replace 14 foot wide concrete-lined channel from the Ocean to the UPRR; acquisition of two parcels. This would also necessitate the replacement of a private bridge.
San Ysidro Creek Capacity Improvements, Montecito - Improve the capacity of the existing facilities. That will include construction of a 70-foot wide channel in the lower section and 48-foot wide channel in the upper section of the creek; acquisition of one lot and easements on the other lots.
Montecito Creek Channel Improvement, Montecito - The Project is located along Montecito Creek from the Montecito Basin to the Casa Dorinda and will widen the existing channel in order to improve conveyance capacity
North Avenue Storm Drain Improvements, East Side, Lompoc - This Project is the future second phase and will construct 30” and 24” storm drain with 4 catch basins; replace the concrete sidewalk, curb and gutter. The project is located at the intersection of “H” street and North Ave.
Sycamore Canyon Master Drainage Plan, Santa Barbara - This project is located along Sycamore Creek from the Pacific Ocean to the Five Points roundabout. The Master Drainage Plan will identify a Project that will widen the channel in order to improve conveyance capacity.
San Pedro Creek Fish Passage, Goleta - This project will modify the existing concrete lined channel in order to accommodate fish passage in the Reach between Avenida Gorrion and Calle Real.
Basin Modification
Replace portions of existing earthen-lined ditch with concrete lining or combination of storm drain/open channel.
</t>
    </r>
    <r>
      <rPr>
        <rFont val="Calibri"/>
        <sz val="8.0"/>
        <u/>
      </rPr>
      <t xml:space="preserve">Climate-Related (SLR, Drought, Severe Weather)
</t>
    </r>
    <r>
      <rPr>
        <rFont val="Calibri"/>
        <sz val="8.0"/>
      </rPr>
      <t>Establish Climate Change Task Force 
Critical Infrastructure Threat Assessment Identification Project 
Implementation of County Energy and Climate Action Plan (ECAP)
Retrofit Water Supply Systems</t>
    </r>
  </si>
  <si>
    <r>
      <rPr>
        <rFont val="Calibri"/>
        <sz val="8.0"/>
        <u/>
      </rPr>
      <t xml:space="preserve">General Plan (2011) - 
</t>
    </r>
    <r>
      <rPr>
        <rFont val="Calibri"/>
        <sz val="8.0"/>
      </rPr>
      <t xml:space="preserve">https://www.santabarbaraca.gov/services/planning/plan.asp
</t>
    </r>
    <r>
      <rPr>
        <rFont val="Calibri"/>
        <sz val="8.0"/>
        <u/>
      </rPr>
      <t xml:space="preserve">Multijurisidctional Hazard Mitigation Plan (2017) - </t>
    </r>
    <r>
      <rPr>
        <rFont val="Calibri"/>
        <sz val="8.0"/>
      </rPr>
      <t xml:space="preserve">
http://www.countyofsb.org/ceo/asset.c/3416
</t>
    </r>
    <r>
      <rPr>
        <rFont val="Calibri"/>
        <sz val="8.0"/>
        <u/>
      </rPr>
      <t xml:space="preserve">Emergency Management Plan (2013) - 
</t>
    </r>
    <r>
      <rPr>
        <rFont val="Calibri"/>
        <sz val="8.0"/>
      </rPr>
      <t>https://www.countyofsb.org/uploadedFiles/ceo/OEM/Docs/OEM_EMP_Final-2013.pdf</t>
    </r>
  </si>
  <si>
    <r>
      <rPr>
        <rFont val="Calibri"/>
        <sz val="8.0"/>
        <u/>
      </rPr>
      <t xml:space="preserve">Flood 
</t>
    </r>
    <r>
      <rPr>
        <rFont val="Calibri"/>
        <sz val="8.0"/>
      </rPr>
      <t xml:space="preserve">San Jose Creek/Hollister Avenue Bridge Replacement Project
Thornwood Drive Storm Drainage Improvements
Avenida Gorrion New Storm Drain
</t>
    </r>
    <r>
      <rPr>
        <rFont val="Calibri"/>
        <sz val="8.0"/>
        <u/>
      </rPr>
      <t xml:space="preserve">Wildfire
</t>
    </r>
    <r>
      <rPr>
        <rFont val="Calibri"/>
        <sz val="8.0"/>
      </rPr>
      <t>Perform a Comprehensive Evaluation of all Wildfire Hazard Reduction Programs 
Site Selection for New Fire Station
Firewise Community Planning and Prevention Techniques
Develop New Fire Station in Western Goleta</t>
    </r>
  </si>
  <si>
    <r>
      <rPr>
        <rFont val="Calibri"/>
        <sz val="8.0"/>
        <u/>
      </rPr>
      <t xml:space="preserve">General Plan (2006) - </t>
    </r>
    <r>
      <rPr>
        <rFont val="Calibri"/>
        <sz val="8.0"/>
      </rPr>
      <t xml:space="preserve">
https://www.cityofgoleta.org/city-hall/planning-and-environmental-review/general-plan 
</t>
    </r>
    <r>
      <rPr>
        <rFont val="Calibri"/>
        <sz val="8.0"/>
        <u/>
      </rPr>
      <t xml:space="preserve">Climate Action Plan (2014) - </t>
    </r>
    <r>
      <rPr>
        <rFont val="Calibri"/>
        <sz val="8.0"/>
      </rPr>
      <t xml:space="preserve">
https://www.cityofgoleta.org/home/showdocument?id=9735
</t>
    </r>
    <r>
      <rPr>
        <rFont val="Calibri"/>
        <sz val="8.0"/>
        <u/>
      </rPr>
      <t xml:space="preserve">LHMP(2011) - </t>
    </r>
    <r>
      <rPr>
        <rFont val="Calibri"/>
        <sz val="8.0"/>
      </rPr>
      <t xml:space="preserve">
https://www.cityofgoleta.org/Home/ShowDocument?id=5802 </t>
    </r>
  </si>
  <si>
    <r>
      <rPr>
        <rFont val="Calibri"/>
        <sz val="8.0"/>
        <u/>
      </rPr>
      <t xml:space="preserve">Wildfire
</t>
    </r>
    <r>
      <rPr>
        <rFont val="Calibri"/>
        <sz val="8.0"/>
      </rPr>
      <t xml:space="preserve">Fire Emergency Communications Center (ECC) Facility
This public education program seeks to gain active public involvement in reducing life and property loss caused by wildfires. The program was developed by agencies in California Regional Mutual Aid Regions 1 and 6 to convey a unified message. The program is designed to be used by any agency and can be modified to meet a specific jurisdiction’s needs.
Enhance Fire Weather Forecasting Program
Plan and implement the completion of a community defensible space fuel break along the foothills of the Santa Ynez Mountains from the Ventura County line to Telecote Canyon west of Goleta City.
Assess and mitigate structure ignition vulnerabilities
</t>
    </r>
    <r>
      <rPr>
        <rFont val="Calibri"/>
        <sz val="8.0"/>
        <u/>
      </rPr>
      <t xml:space="preserve">Flood
</t>
    </r>
    <r>
      <rPr>
        <rFont val="Calibri"/>
        <sz val="8.0"/>
      </rPr>
      <t xml:space="preserve">Guadalupe Levee Project 
Improve drainage along both side s of Hwy 166 in the city of Guadalupe to mitigate chronic flooding of roadway.
Reconstruction of the existing box culvert at the Ocean, installation of a new Tidal Gate.
Romero Creek Capacity Improvements, Montecito - Improve the capacity of the existing facilities. The project consists of widening the channel from 30 feet and 18 feet currently, to 74 feet.
Oak Creek Capacity Improvements, Montecito - Improve the capacity of the existing facilities. This project will replace 14 foot wide concrete-lined channel from the Ocean to the UPRR; acquisition of two parcels. This would also necessitate the replacement of a private bridge.
San Ysidro Creek Capacity Improvements, Montecito - Improve the capacity of the existing facilities. That will include construction of a 70-foot wide channel in the lower section and 48-foot wide channel in the upper section of the creek; acquisition of one lot and easements on the other lots.
Montecito Creek Channel Improvement, Montecito - The Project is located along Montecito Creek from the Montecito Basin to the Casa Dorinda and will widen the existing channel in order to improve conveyance capacity
North Avenue Storm Drain Improvements, East Side, Lompoc - This Project is the future second phase and will construct 30” and 24” storm drain with 4 catch basins; replace the concrete sidewalk, curb and gutter. The project is located at the intersection of “H” street and North Ave.
Sycamore Canyon Master Drainage Plan, Santa Barbara - This project is located along Sycamore Creek from the Pacific Ocean to the Five Points roundabout. The Master Drainage Plan will identify a Project that will widen the channel in order to improve conveyance capacity.
San Pedro Creek Fish Passage, Goleta - This project will modify the existing concrete lined channel in order to accommodate fish passage in the Reach between Avenida Gorrion and Calle Real.
Basin Modification
Replace portions of existing earthen-lined ditch with concrete lining or combination of storm drain/open channel.
</t>
    </r>
    <r>
      <rPr>
        <rFont val="Calibri"/>
        <sz val="8.0"/>
        <u/>
      </rPr>
      <t xml:space="preserve">Climate-Related (SLR, Drought, Severe Weather)
</t>
    </r>
    <r>
      <rPr>
        <rFont val="Calibri"/>
        <sz val="8.0"/>
      </rPr>
      <t>Establish Climate Change Task Force 
Critical Infrastructure Threat Assessment Identification Project 
Implementation of County Energy and Climate Action Plan (ECAP)
Retrofit Water Supply Systems</t>
    </r>
  </si>
  <si>
    <r>
      <rPr>
        <rFont val="Calibri"/>
        <sz val="8.0"/>
        <u/>
      </rPr>
      <t xml:space="preserve">General Plan (2011) - 
</t>
    </r>
    <r>
      <rPr>
        <rFont val="Calibri"/>
        <sz val="8.0"/>
      </rPr>
      <t xml:space="preserve">https://civicaweb.santabarbaraca.gov/civicax/filebank/blobdload.aspx?BlobID=170409
</t>
    </r>
    <r>
      <rPr>
        <rFont val="Calibri"/>
        <sz val="8.0"/>
        <u/>
      </rPr>
      <t xml:space="preserve">CAP (2012) - 
</t>
    </r>
    <r>
      <rPr>
        <rFont val="Calibri"/>
        <sz val="8.0"/>
      </rPr>
      <t xml:space="preserve">https://www.santabarbaraca.gov/civicax/filebank/blobdload.aspx?BlobID=17720
</t>
    </r>
    <r>
      <rPr>
        <rFont val="Calibri"/>
        <sz val="8.0"/>
        <u/>
      </rPr>
      <t xml:space="preserve">Emergency Management Plan (2013) - 
</t>
    </r>
    <r>
      <rPr>
        <rFont val="Calibri"/>
        <sz val="8.0"/>
      </rPr>
      <t>https://www.santabarbaraca.gov/civicax/filebank/blobdload.aspx?BlobID=39294</t>
    </r>
  </si>
  <si>
    <t>Drought, Flooding, Fire, Extreme Heat,</t>
  </si>
  <si>
    <r>
      <rPr>
        <rFont val="Calibri"/>
        <sz val="8.0"/>
        <u/>
      </rPr>
      <t>Climate Change</t>
    </r>
    <r>
      <rPr>
        <rFont val="Calibri"/>
        <sz val="8.0"/>
      </rPr>
      <t xml:space="preserve">
Encourage and support the development of new agricultural related industries featuring alternative energy, utilization of agricultural waste, and solar or wind arms.
Maintain agriculture as the primary land use in the valley region of the County, not only in recognition of the economic importance of agriculture, but also in terms of agriculture’s real contribution to the conservation of open
space and natural resources.
Identify opportunities for infill development projects near employment areas within all unincorporated communities to reduce vehicle trips.
Encourage the location of ancillary employee services (including, but not limited to, child care, restaurants, banking facilities, convenience markets) near major employment centers for the purpose of reducing midday vehicle trips.
Work with school districts and land developers to locate school sites consistent with current and future land uses.
The County shall also encourage siting new schools near the residential areas that they serve and with access to safe pedestrian paths to schools.
Work to comprehensively study methods of transportation, which may contribute to a reduction in air pollution in Tulare County 
Encourage all new development, including rehabilitation, renovation, and redevelopment, to incorporate energy conservation and green building practices to maximum extent feasible. 
Such practices include building orientation and shading, landscaping, and the use of active and passive solar heating and water systems.
</t>
    </r>
    <r>
      <rPr>
        <rFont val="Calibri"/>
        <sz val="8.0"/>
        <u/>
      </rPr>
      <t>Drought</t>
    </r>
    <r>
      <rPr>
        <rFont val="Calibri"/>
        <sz val="8.0"/>
      </rPr>
      <t xml:space="preserve">
Complete the Yettem Button ditch project by obtaining flood easement rights north of the community of Yettem adjacent to the Button Ditch. This will provide comparable flood protection with the added benefit of groundwater recharge. 
Review projects for their exposure to inundation due to dam failure. If a project presents a direct threat to human life, appropriate mitigation measures shall be taken, including restriction of development in the subject area. 
Engage the entire community and develop a County-wide drought response plan to respond to period of prolonged dry weather. 
Develop groundwater recharge projects to promote groundwater sustainability, and mitigate and recover from the effects of prolonged drought.
</t>
    </r>
    <r>
      <rPr>
        <rFont val="Calibri"/>
        <sz val="8.0"/>
        <u/>
      </rPr>
      <t xml:space="preserve">Flooding </t>
    </r>
    <r>
      <rPr>
        <rFont val="Calibri"/>
        <sz val="8.0"/>
      </rPr>
      <t xml:space="preserve">
Continue to require buffer areas between development projects and significant watercourses, riparian vegetation, wetlands, and other sensitive habitats and natural communities. 
These buffers should be sufficient to assure the continued existence of the waterways and riparian habitat in their natural state. 
Create an inventory of levees and their conditions in Tulare County Acquire, relocate, or elevate residential structures, in particular those that have been identified as Repetitive Loss (RL) properties that are located within the 100-year floodplain. Wherever practical reinforce County and local ramps, bridges, and roads from flooding through protection activities, including elevating the road and installing culverts beneath the road or building higher bridges across the area that experiences regular flooding Work with FEMA Region IX to address any floodplain management issues that may have arisen/arise from the countywide DFIRM, Community Assessment Visits, and/or the DWR. 
Increase participation in the NFIP by entering the Community Rating System program which through enhanced floodplain management activities would allow proper Provide flood protection for the County’s Juvenile Detention Facility and Records Storage Facility located north of Avenue 368. 
Construct a new 24-inch culvert pipe with a canal gate from Sontag Ditch on the south side of SR 201 to daylight into the Stone Corral Ditch on the east side of Sontag Ditch. 
The purpose of this project is intended to direct high flows from Sontag Ditch to the Stone Corral Ditch during heavy rain events. 
The diverted water will flow into Stone Corral Irrigation District’s detention basin located approximately two miles to the south, just north of Cottonwood Creek, therefore, alleviating flooding in the Seville area. Inspect and cycle County flood control pumps annually to ensure functionality. 
Clear shrubs and debris in proximity to the basins and channels of the pumps to minimize potential blockage during operation. 
If required, contract with local pump repair contractors to service the equipment. Continue to participate in the NFIP. 
Review projects for their exposure to inundation due to dam failure. 
If a project presents a direct threat to human life, appropriate mitigation measures shall be taken, including restriction of development in the subject area. Reinforce County and local ramps, bridges, and roads from flooding through protection activities, including elevating the road and installing culverts beneath the road or building a higher bridge across the area that experiences regular flooding. 
Design and construct a permanent solution to flooding east of Friant Kern Canal in Strathmore. 
Design and construct a permanent solution to protect M137(Reservation Road) from flooding. Restore Cottonwood creek back to natural flow path, protect Road 108 and provide additional impoundment. 
Develop a program to identify, prioritize, fund and develop designs to replace functionally obsolete bridges. 
Develop a program to identify, prioritize, fund and develop designs to replace structurally obsolete bridges 
Identify, prioritize, fund and develop permanent solutions for low water crossings throughout the County. 
Develop transportation plans and projects that support providing adequate vehicular access to the southwest corner of the County after High Speed Rail is constructed. 
Develop and implement a program to address potential channel capacity loss, potential flooding issues, and bridge clearance issues resulting from subsidence on the Friant Kern Canal
</t>
    </r>
    <r>
      <rPr>
        <rFont val="Calibri"/>
        <sz val="8.0"/>
        <u/>
      </rPr>
      <t>Fire</t>
    </r>
    <r>
      <rPr>
        <rFont val="Calibri"/>
        <sz val="8.0"/>
      </rPr>
      <t xml:space="preserve">
Continue to seek grant funding for the rehabilitation of deteriorated and dilapidated structures and provide available information regarding housing programs and other public services including the identification of existing nonconforming building construction specific to building codes that apply in the Very High Fire Hazard Safety Zones. 
Continue to ensure that development in high or very high fire hazard areas is designed and constructed in a manner that minimizes the risk from fire hazards and meets all applicable State and County fire standards. 
Identify and map existing housing structures that do not conform to contemporary fire standards in terms of building materials, perimeter access, and vegetative hazards in very high fire hazard severity zones or state responsibility area by fire hazard zone designation. 
Identify plans and actions to improve substandard housing structures and neighborhoods. 
Identify plans and actions for existing residential structures and neighborhoods, and particularly substandard residential structures and neighborhoods, to be improved to meet current fire safe ordinances pertaining to access, water flow, signing, and vegetation clearing. 
Develop plans and action items for vegetation management that provides fire damage mitigation and protection of open space values.
Plans should address protection of natural resource financial values, establishment of fire resilient natural resources, protection of watershed qualities, and protection of endangered species habitats. 
Actions should consider prescribed burning, fuel breaks, and vegetation thinning and removal. 
Develop burn area recovery plans that incorporate strategic fire safe measures developed during the fire suppression, such as access roads, fire lines, safety zones, and fuelbreaks, and helispots. 
Establish fire defense strategies (such as fire ignition resistant areas) that provide adequate fire protection without dependency on fire resources (both air and ground) and could serve as safety zones for the public or emergency support personnel. 
Develop dead tree removal projects that are actionable based on available resources, rules, regulatory approvals and available funding.
</t>
    </r>
    <r>
      <rPr>
        <rFont val="Calibri"/>
        <sz val="8.0"/>
        <u/>
      </rPr>
      <t>Extreme Heat</t>
    </r>
    <r>
      <rPr>
        <rFont val="Calibri"/>
        <sz val="8.0"/>
      </rPr>
      <t xml:space="preserve">
Continue to work with weather forecasting and public safety agencies to provide warning and protective information to residents, travelers, and visitors about severe valley fog and extreme heat conditions.</t>
    </r>
  </si>
  <si>
    <r>
      <rPr>
        <rFont val="Calibri"/>
        <sz val="8.0"/>
        <u/>
      </rPr>
      <t xml:space="preserve">General Plan (2012) - </t>
    </r>
    <r>
      <rPr>
        <rFont val="Calibri"/>
        <sz val="8.0"/>
      </rPr>
      <t xml:space="preserve">
http://generalplan.co.tulare.ca.us/
</t>
    </r>
    <r>
      <rPr>
        <rFont val="Calibri"/>
        <sz val="8.0"/>
        <u/>
      </rPr>
      <t xml:space="preserve">Multijurisdictional Hazard Mitigation Plan (2018) - 
</t>
    </r>
    <r>
      <rPr>
        <rFont val="Calibri"/>
        <sz val="8.0"/>
      </rPr>
      <t xml:space="preserve">http://www.dinuba.org/images/2018/Tulare_County_MJLHMP-COMP-2018.pdf
</t>
    </r>
    <r>
      <rPr>
        <rFont val="Calibri"/>
        <sz val="8.0"/>
        <u/>
      </rPr>
      <t xml:space="preserve">Tulare County CAP (2012) - </t>
    </r>
    <r>
      <rPr>
        <rFont val="Calibri"/>
        <sz val="8.0"/>
      </rPr>
      <t xml:space="preserve">
http://generalplan.co.tulare.ca.us/documents/GP/001Adopted%20Tulare%20County%20General%20Plan%20Materials/220Climate%20Action%20Plan/CLIMATE%20ACTION%20PLAN.pdf</t>
    </r>
  </si>
  <si>
    <t>Comprised of: Dinuba, Exeter, Farmersville, Lindsay, Porterville, Tulare, Visalia, Woodlake</t>
  </si>
  <si>
    <r>
      <rPr>
        <rFont val="Calibri"/>
        <sz val="8.0"/>
        <u/>
      </rPr>
      <t xml:space="preserve">General Plan (2000) - </t>
    </r>
    <r>
      <rPr>
        <rFont val="Calibri"/>
        <sz val="8.0"/>
      </rPr>
      <t xml:space="preserve">
https://cityofexeter.com/wp-content/uploads/2018/07/Exeter_General_Plan_2000-2020.pdf 
</t>
    </r>
    <r>
      <rPr>
        <rFont val="Calibri"/>
        <sz val="8.0"/>
        <u/>
      </rPr>
      <t xml:space="preserve">Tulare County CAP (2012) - </t>
    </r>
    <r>
      <rPr>
        <rFont val="Calibri"/>
        <sz val="8.0"/>
      </rPr>
      <t xml:space="preserve">
http://generalplan.co.tulare.ca.us/documents/GP/001Adopted%20Tulare%20County%20General%20Plan%20Materials/220Climate%20Action%20Plan/CLIMATE%20ACTION%20PLAN.pdf
</t>
    </r>
  </si>
  <si>
    <r>
      <rPr>
        <rFont val="Calibri"/>
        <sz val="8.0"/>
        <u/>
      </rPr>
      <t xml:space="preserve">General Plan (2015) - </t>
    </r>
    <r>
      <rPr>
        <rFont val="Calibri"/>
        <sz val="8.0"/>
      </rPr>
      <t xml:space="preserve">
https://www.cityoffarmersville-ca.gov/315/2025-General-Plan
</t>
    </r>
    <r>
      <rPr>
        <rFont val="Calibri"/>
        <sz val="8.0"/>
        <u/>
      </rPr>
      <t xml:space="preserve">Tulare County CAP (2012) - </t>
    </r>
    <r>
      <rPr>
        <rFont val="Calibri"/>
        <sz val="8.0"/>
      </rPr>
      <t xml:space="preserve">
http://generalplan.co.tulare.ca.us/documents/GP/001Adopted%20Tulare%20County%20General%20Plan%20Materials/220Climate%20Action%20Plan/CLIMATE%20ACTION%20PLAN.pdf</t>
    </r>
  </si>
  <si>
    <r>
      <rPr>
        <rFont val="Calibri"/>
        <sz val="8.0"/>
        <u/>
      </rPr>
      <t xml:space="preserve">Tulare County CAP (2012) - </t>
    </r>
    <r>
      <rPr>
        <rFont val="Calibri"/>
        <sz val="8.0"/>
      </rPr>
      <t xml:space="preserve">
http://generalplan.co.tulare.ca.us/documents/GP/001Adopted%20Tulare%20County%20General%20Plan%20Materials/220Climate%20Action%20Plan/CLIMATE%20ACTION%20PLAN.pdf</t>
    </r>
  </si>
  <si>
    <t xml:space="preserve">No General Plan on website </t>
  </si>
  <si>
    <r>
      <rPr>
        <rFont val="Calibri"/>
        <sz val="8.0"/>
        <u/>
      </rPr>
      <t xml:space="preserve">General Plan (2002) - 
</t>
    </r>
    <r>
      <rPr>
        <rFont val="Calibri"/>
        <sz val="8.0"/>
      </rPr>
      <t xml:space="preserve">http://www.ci.porterville.ca.us/depts/communitydevelopment/generalplan.cfm
</t>
    </r>
    <r>
      <rPr>
        <rFont val="Calibri"/>
        <sz val="8.0"/>
        <u/>
      </rPr>
      <t xml:space="preserve">Tulare County CAP (2012) - </t>
    </r>
    <r>
      <rPr>
        <rFont val="Calibri"/>
        <sz val="8.0"/>
      </rPr>
      <t xml:space="preserve">
http://generalplan.co.tulare.ca.us/documents/GP/001Adopted%20Tulare%20County%20General%20Plan%20Materials/220Climate%20Action%20Plan/CLIMATE%20ACTION%20PLAN.pdf</t>
    </r>
  </si>
  <si>
    <r>
      <rPr>
        <rFont val="Calibri"/>
        <sz val="8.0"/>
        <u/>
      </rPr>
      <t xml:space="preserve">General Plan (2013) - </t>
    </r>
    <r>
      <rPr>
        <rFont val="Calibri"/>
        <sz val="8.0"/>
      </rPr>
      <t xml:space="preserve">
https://www.tulare.ca.gov/home/showdocument?id=260</t>
    </r>
  </si>
  <si>
    <r>
      <rPr>
        <rFont val="Calibri"/>
        <sz val="8.0"/>
        <u/>
      </rPr>
      <t xml:space="preserve">General Plan (2014) - </t>
    </r>
    <r>
      <rPr>
        <rFont val="Calibri"/>
        <sz val="8.0"/>
      </rPr>
      <t xml:space="preserve">
https://www.visalia.city/depts/community_development/planning/gp.asp
</t>
    </r>
    <r>
      <rPr>
        <rFont val="Calibri"/>
        <sz val="8.0"/>
        <u/>
      </rPr>
      <t xml:space="preserve">
CAP (2013) - </t>
    </r>
    <r>
      <rPr>
        <rFont val="Calibri"/>
        <sz val="8.0"/>
      </rPr>
      <t xml:space="preserve">
https://www.visalia.city/civicax/filebank/blobdload.aspx?blobid=28939
</t>
    </r>
    <r>
      <rPr>
        <rFont val="Calibri"/>
        <sz val="8.0"/>
        <u/>
      </rPr>
      <t xml:space="preserve">Emergnecy Operations Plan (2011) - 
</t>
    </r>
    <r>
      <rPr>
        <rFont val="Calibri"/>
        <sz val="8.0"/>
      </rPr>
      <t>https://www.visalia.city/documents/Engineering/Flood%20Info/Complete%20EOP%20Binder%202011.pdf</t>
    </r>
  </si>
  <si>
    <r>
      <rPr>
        <rFont val="Calibri"/>
        <sz val="8.0"/>
        <u/>
      </rPr>
      <t>General Plan (2014) -</t>
    </r>
    <r>
      <rPr>
        <rFont val="Calibri"/>
        <sz val="8.0"/>
      </rPr>
      <t xml:space="preserve">
http://www.cityofwoodlake.com/planning-documents/</t>
    </r>
  </si>
  <si>
    <t>Tolumne</t>
  </si>
  <si>
    <t>County of Tolumne</t>
  </si>
  <si>
    <r>
      <rPr>
        <rFont val="Calibri"/>
        <sz val="8.0"/>
        <u/>
      </rPr>
      <t>Climate Change</t>
    </r>
    <r>
      <rPr>
        <rFont val="Calibri"/>
        <sz val="8.0"/>
      </rPr>
      <t xml:space="preserve">
Prepare a Climate Action Plan (CAP), or similar GHG emission reduction plan, that establishes a GHG reduction target consistent with the Senate Bill (SB) 32 goal to reduce statewide GHG emissions to 40 percent below 1990 levels by 2030. The CAP shall identify specific measures to reduce countywide emissions consistent with the established target and will also include adaptation strategies for the County to appropriately adjust to the environmental effects of climate change. Many of the measures in the CAP will overlap with and help implement goals, policies, and implementation programs identified in this General Plan.
Recognize that climate change may affect air quality and water quality creating health and safety hazards.
Adopt local policies and programs and seek funding and support efforts by local, regional, State and Federal agencies and others to develop policies and manage programs that allow the County to adapt to extreme climate change effects, such as prolonged drought and flooding.
Prepare for potential climate change effects on water resources, such as prolonged drought and flooding, by working with water agencies to implement measures to reduce water consumption, expand water storage capacity, protect water quality, and explore and promote more diverse sources of water.
Prepare for potential climate change effects on water resources by working to implement measures to reduce water consumption, expand emergency water storage capacity, protect water quality, and explore and promote more diverse sources of water.
Participate in inter-agency and/or inter-jurisdictional meetings and planning activities to identify and periodically reassess regional climate change vulnerabilities.
Collaborate with community-based organization partners, such as health care providers, mental health providers and public health advocates, to disseminate climate change health impact information, promote good health, and public preparedness and emergency response.
Promote energy efficiency and alternative energy while reducing energy demand.
Facilitate voluntary energy efficient retrofits in existing structures by connecting home and business-owners with technical and financial assistance, such as Federal, State, and utility rebates, and tax credits, through the County's or Tuolumne County Transportation Council’s website.
Work with Pacific Gas and Electric Company and other electric utility providers to promote voluntary upgrades to energy-efficient technology and products through campaigns targeted at residents and local businesses, ENERGY STAR® appliance change-out programs, and incentives, such as give-a-ways or Federal/State/utility rebates.
Work with Pacific Gas and Electric Company and other electric utility providers to encourage local businesses and public agencies to install energy conserving technologies, such as occupancy sensors, and implement energy conserving policies, such as "lights out at night".
Reduce the energy demand of public facilities and conserve electricity through the following: a) retrofitting County owned or operated street, traffic signal, and other outdoor lights with energy efficient light emitting diode (LED) lamps; b) retrofitting heating and cooling systems to optimize efficiency, such as replacing HVAC systems; and c) replacing old appliances and technologies with ENERGY STAR® products. Obtain funding for and install renewable energy technologies on public property.
Work with Pacific Gas and Electric Company and other electric utility providers to educate residents and businesses about Smart Meters, how to monitor electricity use, and the potential benefits associated with Smart Meters.
Work with Pacific Gas and Electric Company and other electric utility providers to promote the use of financial incentives, such as Federal/State/utility rebate and, tax credits, for Section D – The Tuolumne County Natural Environment Chapter 18 – Climate Change Element 18-6 the voluntary installation of "cool roofs" on existing structures, such as ENERGY STAR® roof products, that have a high solar and thermal reflectance.
Encourage the use of electric lawnmowers and leaf blowers over those powered by gasoline. Encourage the incorporation of energy conservation into the design of residential and commercial buildings; such as Tier 1 and Tier 2 of the Green Building Code. (formerly 12.C.c) 
Encourage the use of deciduous landscape trees near new development to provide shade during the hot summer months and allow solar warming during the cold winter months. (formerly 4.H.b) 
Support the use of alternative energy vehicles by encouraging new development to install electric charging stations for passenger vehicles, in particular at high use and density areas. 
Support development of electric charging stations for passenger vehicles, in particular near transit stop locations and high use parking areas. 
Encourage the use of solar power and other innovative energy sources as alternatives to more traditional forms of energy. (formerly 4.H.2) 
Promote Federal, State, and utility incentives, such as rebates, vouchers, and tax credits, and consider participating in a Property Assessed Clean Energy (PACE) program under AB 811 to provide property owners financing for solar photovoltaic systems.  
Assist landowners wishing to utilize solar power and other alternatives by offering information on the requirements for their use in building codes. 
Promote Federal, State, and utility financial incentives, such as rebates, vouchers and tax credits, to facilitate the installation of solar water heaters in homes. 
Encourage reduced consumption of fossil fuel energy by promoting alternative transportation methods and encouraging pedestrian oriented development to reduce the use of motor vehicles. See the Transportation Element and the Community Development and Design Element for a detailed listing of policies and implementation programs. 
</t>
    </r>
  </si>
  <si>
    <r>
      <rPr>
        <rFont val="Calibri"/>
        <sz val="8.0"/>
        <u/>
      </rPr>
      <t xml:space="preserve">General Plan (2018) - 
</t>
    </r>
    <r>
      <rPr>
        <rFont val="Calibri"/>
        <sz val="8.0"/>
      </rPr>
      <t>https://www.tuolumnecounty.ca.gov/DocumentCenter/View/11752/Vol-I-Goals-Policies-Policies-Final</t>
    </r>
  </si>
  <si>
    <t>Uses Ventura County LHMP</t>
  </si>
  <si>
    <r>
      <rPr>
        <rFont val="Calibri"/>
        <sz val="8.0"/>
        <u/>
      </rPr>
      <t xml:space="preserve">General Plan (2007) - </t>
    </r>
    <r>
      <rPr>
        <rFont val="Calibri"/>
        <sz val="8.0"/>
      </rPr>
      <t xml:space="preserve">
https://www.cityofcamarillo.org/departments/community_development/general_plan_test/index.php</t>
    </r>
  </si>
  <si>
    <t>sea level rise, drought, flooding, wildfire</t>
  </si>
  <si>
    <r>
      <rPr>
        <rFont val="Calibri"/>
        <sz val="8.0"/>
        <u/>
      </rPr>
      <t>Sea Level Rise</t>
    </r>
    <r>
      <rPr>
        <rFont val="Calibri"/>
        <sz val="8.0"/>
      </rPr>
      <t xml:space="preserve">
Relocate or reinforce bike trails, parking lots and other beach access amenities away from the shoreline to restore the beach/shoreline in sea-level rise / coastal erosion areas.
Restore habitat and improve flood protection for low-lying areas by employing innovative techniques such as constructing levees coupled with gently sloping tidal marshes to help protect from storm wave action and tidal surge.
</t>
    </r>
    <r>
      <rPr>
        <rFont val="Calibri"/>
        <sz val="8.0"/>
        <u/>
      </rPr>
      <t>Drought</t>
    </r>
    <r>
      <rPr>
        <rFont val="Calibri"/>
        <sz val="8.0"/>
      </rPr>
      <t xml:space="preserve">
Develop a water conservation public outreach program to increase awareness about the drought, fines and penalties for overuse and solutions for conserving water. 
Adopt emergency water conservation measures and/or water conservation ordinance to limit irrigation.
</t>
    </r>
    <r>
      <rPr>
        <rFont val="Calibri"/>
        <sz val="8.0"/>
        <u/>
      </rPr>
      <t>Flood</t>
    </r>
    <r>
      <rPr>
        <rFont val="Calibri"/>
        <sz val="8.0"/>
      </rPr>
      <t xml:space="preserve">
Increase participation in the NFIP by entering the Community Rating System program which through enhanced floodplain management activities would allow property owners to receive a discount on their flood insurance. 
Reinforce roads/bridges from flooding through protection activities, including elevating the roads/bridges and installing/widening culverts beneath the roads/bridges or upgrading storm drains. 
Acquire, relocate, or elevate residential structures, in particular those that have been identified as RL properties, within the 100-year floodplain. 
Work with FEMA Region 9 to address any floodplain management issues that may have arisen/arise from the countywide DFIRM, Community Assessment Visits, and/or DWR.
</t>
    </r>
    <r>
      <rPr>
        <rFont val="Calibri"/>
        <sz val="8.0"/>
        <u/>
      </rPr>
      <t>Wildfire</t>
    </r>
    <r>
      <rPr>
        <rFont val="Calibri"/>
        <sz val="8.0"/>
      </rPr>
      <t xml:space="preserve">
Implement a fuel modification program for new construction by requiring builders and developers to submit their plans, complete with proposed fuel modification zones, to the local fire department for review and approval prior to beginning construction. 
Develop a hazards fuel treatment program for areas that have been identified with overgrown/dead brush/trees to reduce the potential for tree-to-tree ignition. Ensure that a “maintenance now” component to provide continued fire resistance is part of the program. 
Develop a vegetation management program in areas within and adjacent to rights-of-way and in close proximity to critical facilities to reduce the risk of tree failure and property damage and avoid creation of wind acceleration corridors within vegetated areas.</t>
    </r>
  </si>
  <si>
    <r>
      <rPr>
        <rFont val="Calibri"/>
        <sz val="8.0"/>
        <u/>
      </rPr>
      <t xml:space="preserve">General Plan (2019) - 
</t>
    </r>
    <r>
      <rPr>
        <rFont val="Calibri"/>
        <sz val="8.0"/>
      </rPr>
      <t xml:space="preserve">https://docs.vcrma.org/images/pdf/planning/plans/Goals-Policies-and-Programs.pdf
</t>
    </r>
    <r>
      <rPr>
        <rFont val="Calibri"/>
        <sz val="8.0"/>
        <u/>
      </rPr>
      <t>Multijurisdictional Hazard Mitigation Plan (2015) -</t>
    </r>
    <r>
      <rPr>
        <rFont val="Calibri"/>
        <sz val="8.0"/>
      </rPr>
      <t xml:space="preserve">
https://www.readyventuracounty.org/wp-content/uploads/2018/05/ventura-hmp_main-body_september-2015.pdf </t>
    </r>
  </si>
  <si>
    <t>Comprised of: Camarillo, Fillmore, Moorpark, Ojai, Oxnard, Port Hueneme, Santa Paula, Thousand Oaks, Ventura</t>
  </si>
  <si>
    <r>
      <rPr>
        <rFont val="Calibri"/>
        <sz val="8.0"/>
        <u/>
      </rPr>
      <t xml:space="preserve">General Plan (1992) - </t>
    </r>
    <r>
      <rPr>
        <rFont val="Calibri"/>
        <sz val="8.0"/>
      </rPr>
      <t xml:space="preserve">
https://www.moorparkca.gov/212/General-Plan </t>
    </r>
  </si>
  <si>
    <r>
      <rPr>
        <rFont val="Calibri"/>
        <sz val="8.0"/>
        <u/>
      </rPr>
      <t xml:space="preserve">General Plan (2014) - 
</t>
    </r>
    <r>
      <rPr>
        <rFont val="Calibri"/>
        <sz val="8.0"/>
      </rPr>
      <t xml:space="preserve">http://ojaicity.org/ojais-general-plan/
</t>
    </r>
    <r>
      <rPr>
        <rFont val="Calibri"/>
        <sz val="8.0"/>
        <u/>
      </rPr>
      <t xml:space="preserve">Sustainable Best Practices (2017) - </t>
    </r>
    <r>
      <rPr>
        <rFont val="Calibri"/>
        <sz val="8.0"/>
      </rPr>
      <t xml:space="preserve">
https://www.ca-ilg.org/sites/main/files/file-attachments/ojajfinal.pdf
</t>
    </r>
    <r>
      <rPr>
        <rFont val="Calibri"/>
        <sz val="8.0"/>
        <u/>
      </rPr>
      <t xml:space="preserve">Emergency Operations Plan (2013) - 
</t>
    </r>
    <r>
      <rPr>
        <rFont val="Calibri"/>
        <sz val="8.0"/>
      </rPr>
      <t>https://drive.google.com/file/d/0B4XeZkDjLEVwMGoteC1HQjh3aWs/view</t>
    </r>
  </si>
  <si>
    <r>
      <rPr>
        <rFont val="Calibri"/>
        <sz val="8.0"/>
        <u/>
      </rPr>
      <t xml:space="preserve">General Plan (2011) - </t>
    </r>
    <r>
      <rPr>
        <rFont val="Calibri"/>
        <sz val="8.0"/>
      </rPr>
      <t xml:space="preserve">
https://www.oxnard.org/wp-content/uploads/2017/03/2030-General-Plan.pdf
</t>
    </r>
    <r>
      <rPr>
        <rFont val="Calibri"/>
        <sz val="8.0"/>
        <u/>
      </rPr>
      <t xml:space="preserve">
Energy Action Plan (2013) - </t>
    </r>
    <r>
      <rPr>
        <rFont val="Calibri"/>
        <sz val="8.0"/>
      </rPr>
      <t xml:space="preserve">
https://www.oxnard.org/wp-content/uploads/2016/04/OxnardEAP4.2013.pdf
</t>
    </r>
    <r>
      <rPr>
        <rFont val="Calibri"/>
        <sz val="8.0"/>
        <u/>
      </rPr>
      <t xml:space="preserve">CAP in Development - </t>
    </r>
    <r>
      <rPr>
        <rFont val="Calibri"/>
        <sz val="8.0"/>
      </rPr>
      <t xml:space="preserve">
https://www.oxnard.org/wp-content/uploads/2017/06/Oxnard-2030-General-Plan-Amend-06.2017-SM.pdf</t>
    </r>
  </si>
  <si>
    <r>
      <rPr>
        <rFont val="Calibri"/>
        <sz val="8.0"/>
        <u/>
      </rPr>
      <t xml:space="preserve">General Plan (2015)- 
</t>
    </r>
    <r>
      <rPr>
        <rFont val="Calibri"/>
        <sz val="8.0"/>
      </rPr>
      <t>https://www.ci.port-hueneme.ca.us/DocumentCenter/Index/133</t>
    </r>
  </si>
  <si>
    <t xml:space="preserve">San Buenaventura </t>
  </si>
  <si>
    <r>
      <rPr>
        <rFont val="Calibri"/>
        <sz val="8.0"/>
        <u/>
      </rPr>
      <t xml:space="preserve">General Plan (2005) - </t>
    </r>
    <r>
      <rPr>
        <rFont val="Calibri"/>
        <sz val="8.0"/>
      </rPr>
      <t xml:space="preserve">
https://www.cityofventura.ca.gov/DocumentCenter/View/28/2005-General-Plan-PDF?bidId</t>
    </r>
  </si>
  <si>
    <r>
      <rPr>
        <rFont val="Calibri"/>
        <sz val="8.0"/>
        <u/>
      </rPr>
      <t xml:space="preserve">General Plan (1998) - </t>
    </r>
    <r>
      <rPr>
        <rFont val="Calibri"/>
        <sz val="8.0"/>
      </rPr>
      <t xml:space="preserve">
http://www.ci.santa-paula.ca.us/planning/GeneralPlan.htm
</t>
    </r>
    <r>
      <rPr>
        <rFont val="Calibri"/>
        <sz val="8.0"/>
        <u/>
      </rPr>
      <t xml:space="preserve">Emergency Plan (2018) - 
</t>
    </r>
    <r>
      <rPr>
        <rFont val="Calibri"/>
        <sz val="8.0"/>
      </rPr>
      <t>http://www.ci.santa-paula.ca.us/EmergencyOperationsPlan.pdf</t>
    </r>
  </si>
  <si>
    <r>
      <rPr>
        <rFont val="Calibri"/>
        <sz val="8.0"/>
        <u/>
      </rPr>
      <t xml:space="preserve">General Plan (2016) - </t>
    </r>
    <r>
      <rPr>
        <rFont val="Calibri"/>
        <sz val="8.0"/>
      </rPr>
      <t xml:space="preserve">
https://www.simivalley.org/home/showdocument?id=6862
</t>
    </r>
    <r>
      <rPr>
        <rFont val="Calibri"/>
        <sz val="8.0"/>
        <u/>
      </rPr>
      <t xml:space="preserve">
CAP (2011) - </t>
    </r>
    <r>
      <rPr>
        <rFont val="Calibri"/>
        <sz val="8.0"/>
      </rPr>
      <t xml:space="preserve">
https://www.simivalley.org/Home/ShowDocument?id=5240
</t>
    </r>
    <r>
      <rPr>
        <rFont val="Calibri"/>
        <sz val="8.0"/>
        <u/>
      </rPr>
      <t xml:space="preserve">LHMP (2015) - </t>
    </r>
    <r>
      <rPr>
        <rFont val="Calibri"/>
        <sz val="8.0"/>
      </rPr>
      <t xml:space="preserve">
https://www.simivalley.org/home/showdocument?id=11648
</t>
    </r>
    <r>
      <rPr>
        <rFont val="Calibri"/>
        <sz val="8.0"/>
        <u/>
      </rPr>
      <t xml:space="preserve">Emergency Operations Plan (2001) - 
</t>
    </r>
    <r>
      <rPr>
        <rFont val="Calibri"/>
        <sz val="8.0"/>
      </rPr>
      <t>https://www.simivalley.org/home/showdocument?id=8043</t>
    </r>
  </si>
  <si>
    <t>Ventura (City)</t>
  </si>
  <si>
    <r>
      <rPr>
        <rFont val="Calibri"/>
        <sz val="8.0"/>
        <u/>
      </rPr>
      <t xml:space="preserve">General Plan (2015) - </t>
    </r>
    <r>
      <rPr>
        <rFont val="Calibri"/>
        <sz val="8.0"/>
      </rPr>
      <t xml:space="preserve">
https://www.toaks.org/departments/community-development/planning/general-plan/general-plan-goals-and-policies
</t>
    </r>
    <r>
      <rPr>
        <rFont val="Calibri"/>
        <sz val="8.0"/>
        <u/>
      </rPr>
      <t>Emergency Operations Plan (2014) -</t>
    </r>
    <r>
      <rPr>
        <rFont val="Calibri"/>
        <sz val="8.0"/>
      </rPr>
      <t xml:space="preserve"> 
https://www.toaks.org/home/showdocument?id=15184</t>
    </r>
  </si>
  <si>
    <r>
      <rPr>
        <rFont val="Calibri"/>
        <sz val="8.0"/>
        <u/>
      </rPr>
      <t>Drought</t>
    </r>
    <r>
      <rPr>
        <rFont val="Calibri"/>
        <sz val="8.0"/>
      </rPr>
      <t xml:space="preserve">
Continue to aggressively search for and repair leaks in Colton's water infrastructure
Use drought-tolerant plants or xeriscaping when installing new or significantly redowing City-owned landscapes. Limit turf that is not drought tolerant to recreational fields and lawns, and only in instances where no feasible drought-tolerant alternatives exist.
</t>
    </r>
    <r>
      <rPr>
        <rFont val="Calibri"/>
        <sz val="8.0"/>
        <u/>
      </rPr>
      <t>Flooding</t>
    </r>
    <r>
      <rPr>
        <rFont val="Calibri"/>
        <sz val="8.0"/>
      </rPr>
      <t xml:space="preserve">
Use permeable paving and landscaped swales for new and replacement City-owned hardscape areas
Require new large developments and significant retrofits to use low-impact development strategies
Conduct frequent cleanings of storm drain intakes, especially before and during rainy seasons
Identify areas with known ponding or poor drainage during rain events and increase storm drain capacity in these areas
Participate in FEMA's Community Rating System to reduce flood insurance premiums for Colton property owners
Develop incentives to harden private buildings and structures in the floodplain against floodwaters
Discourage new schools, child care center,s and adult and senior assisted living facilities from locating in a 100-year and 500-year flood plain
Work with the US Army Corps of Engineers and the San Bernardino County Flood Control District to support safety assessment and any needed retrofits to Zeven Oaks Dam
Encourage renters in flood plains to obtain rental insurance that includes flood protection
Secure funding needed to complete the storm drain system 
</t>
    </r>
    <r>
      <rPr>
        <rFont val="Calibri"/>
        <sz val="8.0"/>
        <u/>
      </rPr>
      <t xml:space="preserve">Severe Weather
</t>
    </r>
    <r>
      <rPr>
        <rFont val="Calibri"/>
        <sz val="8.0"/>
      </rPr>
      <t xml:space="preserve">Strengthen power lines to be more resistant to intense winds
Encourage significant retrofits to existing buildings to meet wind speed design specifications in the Colton Building Code
Plant street trees and other vegetation to provide shade and green spaces throughout Colton, particularly around senior and medical facilities. Emphasize drought-tolerant and wind-resistant species. 
Encourage replacing dark roofs on homes with light colored roofs
Promote light-colored pavement for new or significantly renovated hardscapes, such as parking lots and driveways
</t>
    </r>
    <r>
      <rPr>
        <rFont val="Calibri"/>
        <sz val="8.0"/>
        <u/>
      </rPr>
      <t xml:space="preserve">Wildfire
</t>
    </r>
    <r>
      <rPr>
        <rFont val="Calibri"/>
        <sz val="8.0"/>
      </rPr>
      <t>Conduct brush clearing and other fuel modification programs in areas with an elevated wildfire risk
Develop new water reservoirs in areas of north Colton outside of mapped wildfire hazard zones
Develop a fire inspection program for residents and businesses in fire-prone areas and provide information regarding ways to retrofit buildings and landscapes to improve resiliency.</t>
    </r>
  </si>
  <si>
    <t>Coordinate with regional, state, and federal agencies to monitor the indicators and impacts of climate change. 
Periodically review and update the Local Hazard Mitigation Plan to incorporate new information related to climate change, as necessary. 
Monitor flooding conditions that occur outside of the 100-year floodplain to identify new areas of risk as future conditions change. 
Increase cooling center capacity and ensure electricity supply redundancy during extreme heat events. 
Monitor wildfire mapping and hazard conditions for changing future conditions as a result of climate change.
Improve city staff understanding of how climate change may affect disproportionately vulnerable community members, including senior citizens, lowincome persons, and persons with disabilities. 
Develop incentive programs to encourage landlords and low-income persons to retrofit their homes against climate-related hazards such as extreme heat and flooding.</t>
  </si>
  <si>
    <t>LHMP (2018) - 
https://www.ci.colton.ca.us/DocumentCenter/View/3948/Public-Review-Draft-LHMP_Complete?bidId=
CAP (2015) - 
https://www.ci.colton.ca.us/DocumentCenter/View/2774/58470_ClimateActionPlan?bidId=
General Plan (2018) - https://www.ci.colton.ca.us/DocumentCenter/View/4275/Safety-Element_Adopted-December-18-2018?bidId=</t>
  </si>
  <si>
    <t>General Resources</t>
  </si>
  <si>
    <t>Southern California Edison Cities in Service Territory</t>
  </si>
  <si>
    <t>https://www.sce.com/sites/default/files/inline-files/Incorporated_Cities_and_Counties_and_Unicorporated_Areas_Served_by_SCE_1.pdf</t>
  </si>
  <si>
    <t>State Adaptation Planning Guide</t>
  </si>
  <si>
    <t>https://www.caloes.ca.gov/HazardMitigationSite/Documents/001APG_Planning_for_Adaptive_Communities.pdf</t>
  </si>
  <si>
    <t>SB 1000 Toolkit</t>
  </si>
  <si>
    <t>http://caleja.org/wp-content/uploads/2017/10/SB1000_Toolkit_Final_171009.pdf?utm_source=email&amp;utm_medium=email</t>
  </si>
  <si>
    <t xml:space="preserve">SB 1000 Legislation </t>
  </si>
  <si>
    <t>https://leginfo.legislature.ca.gov/faces/billNavClient.xhtml?bill_id=201520160SB1000</t>
  </si>
  <si>
    <t xml:space="preserve">SB 379 Fact Sheet </t>
  </si>
  <si>
    <t xml:space="preserve">http://arccacalifornia.org/wp-content/uploads/2016/02/SB-379-Fact-Sheet.pdf </t>
  </si>
  <si>
    <t>SB 1035 Legislation</t>
  </si>
  <si>
    <t xml:space="preserve">https://leginfo.legislature.ca.gov/faces/billTextClient.xhtml?bill_id=201720180SB1035 </t>
  </si>
  <si>
    <t>California Public Utilities Commission Draft Definition of Adaptation for Utilities</t>
  </si>
  <si>
    <t xml:space="preserve">http://docs.cpuc.ca.gov/PublishedDocs/Efile/G000/M266/K859/266859612.PDF </t>
  </si>
  <si>
    <t>Governor’s Office of Planning and Research General Plan Guidelines</t>
  </si>
  <si>
    <t xml:space="preserve">http://www.opr.ca.gov/planning/general-plan/guidelines.html
</t>
  </si>
  <si>
    <t>Governor’s Office of Planning and Research 
Updated Draft  Environmental Justice Element Chapter (SB 1000 compliance) as of 11.19.18</t>
  </si>
  <si>
    <t>http://opr.ca.gov/docs/20181120-EJ_Chapter_Public_Comment.pdf</t>
  </si>
  <si>
    <t xml:space="preserve">Resources to aggregate status of climate plans: </t>
  </si>
  <si>
    <t>Office of Planning and Research 2016 Summary Document of Climate Plans</t>
  </si>
  <si>
    <t xml:space="preserve">http://www.opr.ca.gov/docs/2016_California_Jurisdictions_Addressing_Climate_Change_Summary.pdf. </t>
  </si>
  <si>
    <t>Southern California Association of Governments Sustainability Maps</t>
  </si>
  <si>
    <t>http://maps.scag.ca.gov/GRI3/index.html
http://sustain.scag.ca.gov/Pages/Maps.aspx</t>
  </si>
  <si>
    <t>FEMA Hazard Mitigation Plan Status</t>
  </si>
  <si>
    <t xml:space="preserve">https://www.fema.gov/emergency-managers/risk-management/hazard-mitigation-planning/status </t>
  </si>
  <si>
    <t>Institute for Local Government</t>
  </si>
  <si>
    <t xml:space="preserve"> http://www.ca-ilg.org/post/local-climate-adaptation-resilience-plans  </t>
  </si>
  <si>
    <t>Georgetown Climate Center</t>
  </si>
  <si>
    <t xml:space="preserve">https://www.georgetownclimate.org/adaptation/plans.html </t>
  </si>
  <si>
    <t>State Adaptation Clearinghouse</t>
  </si>
  <si>
    <t>https://resilientca.org/</t>
  </si>
  <si>
    <t>Gateway Cities Climate Action Planning Framework</t>
  </si>
  <si>
    <t xml:space="preserve">http://www.gatewaycog.org/media/userfiles/subsite_9/files/cap_framework/Final%20GCCOG%20CAP%20Framework%20Dashboard%2001_11_19.pdf </t>
  </si>
  <si>
    <t>Funding Resouces</t>
  </si>
  <si>
    <t>Cal OES Hazard Mitigation Grant Program</t>
  </si>
  <si>
    <t>https://www.caloes.ca.gov/cal-oes-divisions/recovery/disaster-mitigation-technical-support/404-hazard-mitigation-grant-program</t>
  </si>
  <si>
    <t>California Strategic Growth Council - Transformative Climate Communities</t>
  </si>
  <si>
    <t>http://sgc.ca.gov/programs/tcc/</t>
  </si>
  <si>
    <t>California Resilience Challenge</t>
  </si>
  <si>
    <t>https://resilientcal.org</t>
  </si>
  <si>
    <t>PG&amp;E Better Together Resilient Communities Grant Program</t>
  </si>
  <si>
    <t>https://www.pge.com/en_US/residential/in-your-community/local-environment/resilient-communities/resilient-communities-grant-program.page</t>
  </si>
  <si>
    <t>SCAG's Sustainability Planning Grant Program</t>
  </si>
  <si>
    <t>http://sustain.scag.ca.gov/Pages/Grants%20and%20Local%20Assistance/GrantsLocalAssistance.aspx</t>
  </si>
  <si>
    <t>SoCalGas - Planning Grant Program</t>
  </si>
  <si>
    <t>https://www.socalgas.com/smart-energy/sustainability-at-socalgas/climate-grant</t>
  </si>
  <si>
    <t>US EPA Technical Assistance Services for Communities</t>
  </si>
  <si>
    <t>https://semspub.epa.gov/work/HQ/174610.pdf</t>
  </si>
  <si>
    <t>US Climate Resilience Toolkit - Funding Opportunities</t>
  </si>
  <si>
    <t>https://toolkit.climate.gov/content/funding-opportunities</t>
  </si>
  <si>
    <t>Municipality has Local Hazard Mitigation Plan (LHMP)?</t>
  </si>
  <si>
    <t>SB379 compliance -- by reference to LHMP or within safety element?</t>
  </si>
  <si>
    <t>SB1000 Part 1 Compliance: 
General Plan incorporates environmental justice goals, policies, and objectives?</t>
  </si>
  <si>
    <t xml:space="preserve">SB 1000 Part 2 Compliance:
General Plan explicity identifies DACs and has policies that improves and prioritizes the needs of DACs? </t>
  </si>
  <si>
    <t>2012 (Uses Kern County's MJ LHMP)</t>
  </si>
  <si>
    <r>
      <rPr>
        <rFont val="Calibri"/>
        <sz val="9.0"/>
        <u/>
      </rPr>
      <t xml:space="preserve">General Plan (2005) -
</t>
    </r>
    <r>
      <rPr>
        <rFont val="Calibri"/>
        <sz val="9.0"/>
      </rPr>
      <t xml:space="preserve">http://www.cityofdelano.org/DocumentCenter/View/99/Delano_General_Plan_120505 
</t>
    </r>
    <r>
      <rPr>
        <rFont val="Calibri"/>
        <sz val="9.0"/>
        <u/>
      </rPr>
      <t xml:space="preserve">General Plan - Housing Element (2015) - 
</t>
    </r>
    <r>
      <rPr>
        <rFont val="Calibri"/>
        <sz val="9.0"/>
      </rPr>
      <t>http://www.hcd.ca.gov/community-development/housing-element/docs/delano-5th-adopted121515.pdf</t>
    </r>
  </si>
  <si>
    <t>Alexander Lee, Planning 
Tel: (661) 792-3091
alee@mcfarlandcity.org</t>
  </si>
  <si>
    <r>
      <rPr>
        <rFont val="Calibri"/>
        <sz val="9.0"/>
        <u/>
      </rPr>
      <t xml:space="preserve">General Plan (2011) - </t>
    </r>
    <r>
      <rPr>
        <rFont val="Calibri"/>
        <sz val="9.0"/>
      </rPr>
      <t xml:space="preserve">
https://www.mcfarlandcity.org/DocumentCenter/View/1832/McFarland-2011-Consolidated-General-Plan?bidId= 
</t>
    </r>
    <r>
      <rPr>
        <rFont val="Calibri"/>
        <sz val="9.0"/>
        <u/>
      </rPr>
      <t xml:space="preserve">LHMP (2016) - </t>
    </r>
    <r>
      <rPr>
        <rFont val="Calibri"/>
        <sz val="9.0"/>
      </rPr>
      <t xml:space="preserve">
https://www.mcfarlandcity.org/DocumentCenter/View/1837/Local-Hazard-Mitigation-Plan_October-2016?bidId</t>
    </r>
  </si>
  <si>
    <r>
      <rPr>
        <rFont val="Calibri"/>
        <sz val="9.0"/>
        <u/>
      </rPr>
      <t xml:space="preserve">General Plan (2014) - </t>
    </r>
    <r>
      <rPr>
        <rFont val="Calibri"/>
        <sz val="9.0"/>
      </rPr>
      <t xml:space="preserve">        https://www.cityofhanfordca.com/departments/community_development/planning_division/general_plan.php#revize_document_center_rz76</t>
    </r>
  </si>
  <si>
    <t>Ron Garcia, City Planner
Tel: (626) 813 - 5261</t>
  </si>
  <si>
    <r>
      <rPr>
        <rFont val="Calibri"/>
        <sz val="9.0"/>
        <u/>
      </rPr>
      <t xml:space="preserve">General Plan (2015)-
</t>
    </r>
    <r>
      <rPr>
        <rFont val="Calibri"/>
        <sz val="9.0"/>
      </rPr>
      <t>https://www.baldwinpark.com/docssidemenu/community-development/planning/general-plan-individual-elements/452-20-baldwin-park-health-and-sustainability-element-adopted-4-1-15-final/file</t>
    </r>
  </si>
  <si>
    <t>Gustavo Romo, Community Development Director
Tel: (323) 588-6211</t>
  </si>
  <si>
    <r>
      <rPr>
        <rFont val="Calibri"/>
        <color rgb="FF000000"/>
        <sz val="9.0"/>
        <u/>
      </rPr>
      <t xml:space="preserve">General Plan (2010)- </t>
    </r>
    <r>
      <rPr>
        <rFont val="Calibri"/>
        <color rgb="FF000000"/>
        <sz val="9.0"/>
      </rPr>
      <t xml:space="preserve">
http://www.cityofbell.org/home/showdocument?id=714
</t>
    </r>
    <r>
      <rPr>
        <rFont val="Calibri"/>
        <color rgb="FF000000"/>
        <sz val="9.0"/>
        <u/>
      </rPr>
      <t xml:space="preserve">Emergency Operations Plan (2015) - 
</t>
    </r>
    <r>
      <rPr>
        <rFont val="Calibri"/>
        <color rgb="FF000000"/>
        <sz val="9.0"/>
      </rPr>
      <t>http://www.cityofbell.org/home/showdocument?id=6977</t>
    </r>
  </si>
  <si>
    <r>
      <rPr>
        <rFont val="Calibri"/>
        <sz val="9.0"/>
        <u/>
      </rPr>
      <t xml:space="preserve">General Plan (1995) - </t>
    </r>
    <r>
      <rPr>
        <rFont val="Calibri"/>
        <sz val="9.0"/>
      </rPr>
      <t xml:space="preserve">
https://www.bellflower.org/depts/planning/division/zoning_information.asp
</t>
    </r>
    <r>
      <rPr>
        <rFont val="Calibri"/>
        <sz val="9.0"/>
        <u/>
      </rPr>
      <t>Safety Element (2017) -</t>
    </r>
    <r>
      <rPr>
        <rFont val="Calibri"/>
        <sz val="9.0"/>
      </rPr>
      <t xml:space="preserve">
https://www.bellflower.org/civicax/filebank/blobdload.aspx?BlobID=28096
</t>
    </r>
    <r>
      <rPr>
        <rFont val="Calibri"/>
        <sz val="9.0"/>
        <u/>
      </rPr>
      <t xml:space="preserve">Climate Action Plan (2010) - </t>
    </r>
    <r>
      <rPr>
        <rFont val="Calibri"/>
        <sz val="9.0"/>
      </rPr>
      <t xml:space="preserve">
https://www.bellflower.org/civicax/filebank/blobdload.aspx?blobid=24054</t>
    </r>
  </si>
  <si>
    <t>Planning Department 
Tel: (310) 605-5532</t>
  </si>
  <si>
    <r>
      <rPr>
        <rFont val="Calibri"/>
        <sz val="9.0"/>
        <u/>
      </rPr>
      <t>General Plan (2014) -</t>
    </r>
    <r>
      <rPr>
        <rFont val="Calibri"/>
        <sz val="9.0"/>
      </rPr>
      <t xml:space="preserve"> http://www.comptoncity.org/civicax/filebank/blobdload.aspx?blobid=26675 </t>
    </r>
  </si>
  <si>
    <t>County of Los Angeles (Unincorporated Los Angeles)</t>
  </si>
  <si>
    <t>zoningldcc@planning.lacounty.gov
(213) 974-6411</t>
  </si>
  <si>
    <t>County of Los Angeles, Department of Regional Planning
ICF</t>
  </si>
  <si>
    <r>
      <rPr>
        <rFont val="Calibri"/>
        <sz val="9.0"/>
        <u/>
      </rPr>
      <t xml:space="preserve">General Plan (2015) - </t>
    </r>
    <r>
      <rPr>
        <rFont val="Calibri"/>
        <sz val="9.0"/>
      </rPr>
      <t xml:space="preserve">
</t>
    </r>
    <r>
      <rPr>
        <rFont val="Calibri"/>
        <color rgb="FF1155CC"/>
        <sz val="9.0"/>
        <u/>
      </rPr>
      <t>http://planning.lacounty.gov/assets/upl/project/gp_final-general-plan.pdf</t>
    </r>
    <r>
      <rPr>
        <rFont val="Calibri"/>
        <sz val="9.0"/>
      </rPr>
      <t xml:space="preserve">
</t>
    </r>
    <r>
      <rPr>
        <rFont val="Calibri"/>
        <sz val="9.0"/>
        <u/>
      </rPr>
      <t xml:space="preserve">LHMP (2014) - </t>
    </r>
    <r>
      <rPr>
        <rFont val="Calibri"/>
        <sz val="9.0"/>
      </rPr>
      <t xml:space="preserve">
https://ceo.lacounty.gov/wp-content/uploads/OEM/hazmitgplan.pdf 
</t>
    </r>
    <r>
      <rPr>
        <rFont val="Calibri"/>
        <sz val="9.0"/>
        <u/>
      </rPr>
      <t xml:space="preserve">Climate Action Plan (2014) - 
</t>
    </r>
    <r>
      <rPr>
        <rFont val="Calibri"/>
        <color rgb="FF1155CC"/>
        <sz val="9.0"/>
        <u/>
      </rPr>
      <t>http://file.lacounty.gov/SDSInter/bos/supdocs/92407.pdf</t>
    </r>
    <r>
      <rPr>
        <rFont val="Calibri"/>
        <sz val="9.0"/>
      </rPr>
      <t xml:space="preserve">
</t>
    </r>
    <r>
      <rPr>
        <rFont val="Calibri"/>
        <sz val="9.0"/>
        <u/>
      </rPr>
      <t xml:space="preserve">Sustainability Plan (2019): 
</t>
    </r>
    <r>
      <rPr>
        <rFont val="Calibri"/>
        <color rgb="FF1155CC"/>
        <sz val="9.0"/>
        <u/>
      </rPr>
      <t>https://ourcountyla.org/wp-content/uploads/2019/04/ourcounty_discussion_draft_.pdf</t>
    </r>
    <r>
      <rPr>
        <rFont val="Calibri"/>
        <sz val="9.0"/>
      </rPr>
      <t xml:space="preserve">
</t>
    </r>
    <r>
      <rPr>
        <rFont val="Calibri"/>
        <sz val="9.0"/>
        <u/>
      </rPr>
      <t xml:space="preserve">Emergency Operations Plan (1998) - </t>
    </r>
    <r>
      <rPr>
        <rFont val="Calibri"/>
        <sz val="9.0"/>
      </rPr>
      <t xml:space="preserve">
</t>
    </r>
    <r>
      <rPr>
        <rFont val="Calibri"/>
        <color rgb="FF1155CC"/>
        <sz val="9.0"/>
        <u/>
      </rPr>
      <t>https://www.caloes.ca.gov/AccessFunctionalNeedsSite/Documents/LA%20County%20OA%20Emergency%20Response%20Plan.pdf</t>
    </r>
  </si>
  <si>
    <t>Unincorporated Communities within SCE include: Gorman, Antelope Acres, Hacienda Heights, Rowland Heights, Silver Lake, Marina Del Rey, Stevenson Ranch, and East Los Angeles)</t>
  </si>
  <si>
    <t>Planning Department
Tel: (562) 904-7154</t>
  </si>
  <si>
    <r>
      <rPr>
        <rFont val="Calibri"/>
        <sz val="9.0"/>
        <u/>
      </rPr>
      <t>General Plan (2016) -</t>
    </r>
    <r>
      <rPr>
        <rFont val="Calibri"/>
        <sz val="9.0"/>
      </rPr>
      <t xml:space="preserve"> http://downeyca.org/civicax/filebank/blobdload.aspx?BlobID=9238 </t>
    </r>
  </si>
  <si>
    <t>Nancy Lee, Senior Planner 
Tel: (626) 580-2096
nlee@elmonteca.gov</t>
  </si>
  <si>
    <r>
      <rPr>
        <rFont val="Calibri"/>
        <sz val="9.0"/>
        <u/>
      </rPr>
      <t xml:space="preserve">General Plan (2011)- </t>
    </r>
    <r>
      <rPr>
        <rFont val="Calibri"/>
        <sz val="9.0"/>
      </rPr>
      <t xml:space="preserve">
https://www.ci.el-monte.ca.us/DocumentCenter/View/1479/2011-General-Plan-with-updated-Housing-Element?bidId= </t>
    </r>
  </si>
  <si>
    <t>Department of Development and Planning
Tel: (310) 217-9530</t>
  </si>
  <si>
    <r>
      <rPr>
        <rFont val="Calibri"/>
        <sz val="9.0"/>
        <u/>
      </rPr>
      <t xml:space="preserve">General Plan (2006)- </t>
    </r>
    <r>
      <rPr>
        <rFont val="Calibri"/>
        <sz val="9.0"/>
      </rPr>
      <t xml:space="preserve">
http://www.cityofgardena.org/general-plan/ 
</t>
    </r>
    <r>
      <rPr>
        <rFont val="Calibri"/>
        <sz val="9.0"/>
        <u/>
      </rPr>
      <t xml:space="preserve">Climate Action Plan (2017)-
</t>
    </r>
    <r>
      <rPr>
        <rFont val="Calibri"/>
        <sz val="9.0"/>
      </rPr>
      <t>http://www.cityofgardena.org/wp-content/uploads/2016/04/Gardena_Climate-Action-Plan-Final.pdf</t>
    </r>
  </si>
  <si>
    <r>
      <rPr>
        <rFont val="Calibri"/>
        <sz val="9.0"/>
        <u/>
      </rPr>
      <t>Energy Efficiency Climate Action Plan -</t>
    </r>
    <r>
      <rPr>
        <rFont val="Calibri"/>
        <sz val="9.0"/>
      </rPr>
      <t xml:space="preserve">http://www.southbaycities.org/sites/default/files/EECAP_Gardena_Final_20151218.pdf </t>
    </r>
  </si>
  <si>
    <t>Joe Colombo, Community Development Director
Tel: (562) 420-2641 x 208</t>
  </si>
  <si>
    <r>
      <rPr>
        <rFont val="Calibri"/>
        <sz val="9.0"/>
        <u/>
      </rPr>
      <t>General Plan (2010 -</t>
    </r>
    <r>
      <rPr>
        <rFont val="Calibri"/>
        <sz val="9.0"/>
      </rPr>
      <t xml:space="preserve"> 
https://hgcity.org/PDFfiles/ComDevDept/CDDpdfs/Pub_GeneralPlan_2010.pdf</t>
    </r>
  </si>
  <si>
    <t>Planning and Community Development
Tel: (310) 349 - 2970
planning@cityofhawthorne.org</t>
  </si>
  <si>
    <r>
      <rPr>
        <rFont val="Calibri"/>
        <sz val="9.0"/>
        <u/>
      </rPr>
      <t xml:space="preserve">General Plan (2016) - 
</t>
    </r>
    <r>
      <rPr>
        <rFont val="Calibri"/>
        <sz val="9.0"/>
      </rPr>
      <t xml:space="preserve">http://www.cityofhawthorne.org/general-plan/ 
</t>
    </r>
    <r>
      <rPr>
        <rFont val="Calibri"/>
        <sz val="9.0"/>
        <u/>
      </rPr>
      <t xml:space="preserve">Climate Action Plan (2017) - 
</t>
    </r>
    <r>
      <rPr>
        <rFont val="Calibri"/>
        <sz val="9.0"/>
      </rPr>
      <t xml:space="preserve">https://static1.squarespace.com/static/52ec83cee4b032691e28b3ce/t/5b230139352f530edd02798b/1529020747620/pwks_green-Climate+Action+Plan.pdf </t>
    </r>
  </si>
  <si>
    <t>Carlos Luis, Senior Planner 
Tel: (323) 582-6161</t>
  </si>
  <si>
    <r>
      <rPr>
        <rFont val="Calibri"/>
        <sz val="9.0"/>
        <u/>
      </rPr>
      <t xml:space="preserve">General Plan (1991) - </t>
    </r>
    <r>
      <rPr>
        <rFont val="Calibri"/>
        <sz val="9.0"/>
      </rPr>
      <t xml:space="preserve">
https://www.hpca.gov/DocumentCenter/View/407/HP-General-Plan?bidId 
</t>
    </r>
    <r>
      <rPr>
        <rFont val="Calibri"/>
        <sz val="9.0"/>
        <u/>
      </rPr>
      <t>LHMP (2004) -</t>
    </r>
    <r>
      <rPr>
        <rFont val="Calibri"/>
        <sz val="9.0"/>
      </rPr>
      <t xml:space="preserve"> 
https://www.hpca.gov/DocumentCenter/View/4366/City-of-Huntington-Park-Natural-Hazards-Mitigation-Plan
</t>
    </r>
  </si>
  <si>
    <t>Mindy Wilcox, Planning Manager
Tel: (310) 412-5230
mwilcox@cityofinglewood.org</t>
  </si>
  <si>
    <r>
      <rPr>
        <rFont val="Calibri"/>
        <sz val="9.0"/>
        <u/>
      </rPr>
      <t xml:space="preserve">General Plan (2013)- 
</t>
    </r>
    <r>
      <rPr>
        <rFont val="Calibri"/>
        <sz val="9.0"/>
      </rPr>
      <t xml:space="preserve">https://www.cityofinglewood.org/209/General-Plan
</t>
    </r>
    <r>
      <rPr>
        <rFont val="Calibri"/>
        <sz val="9.0"/>
        <u/>
      </rPr>
      <t xml:space="preserve">Climate and Energy Plan (2013) - 
</t>
    </r>
    <r>
      <rPr>
        <rFont val="Calibri"/>
        <sz val="9.0"/>
      </rPr>
      <t xml:space="preserve">https://www.cityofinglewood.org/DocumentCenter/View/148/Inglewood-Energy-and-Climate-Action-Plan-ECAP-Adopted-2013-PDF?bidId= </t>
    </r>
  </si>
  <si>
    <t>Bob Lindsey, City Manager
Tel: (626) 855-1500</t>
  </si>
  <si>
    <r>
      <rPr>
        <rFont val="Calibri"/>
        <sz val="9.0"/>
        <u/>
      </rPr>
      <t xml:space="preserve">General Plan (2004) - </t>
    </r>
    <r>
      <rPr>
        <rFont val="Calibri"/>
        <sz val="9.0"/>
      </rPr>
      <t xml:space="preserve">
http://www.lapuente.org/home/showdocument?id=477
</t>
    </r>
    <r>
      <rPr>
        <rFont val="Calibri"/>
        <sz val="9.0"/>
        <u/>
      </rPr>
      <t xml:space="preserve">LHMP (2017) - </t>
    </r>
    <r>
      <rPr>
        <rFont val="Calibri"/>
        <sz val="9.0"/>
      </rPr>
      <t xml:space="preserve">
http://www.lapuente.org/home/showdocument?id=1034 
</t>
    </r>
    <r>
      <rPr>
        <rFont val="Calibri"/>
        <sz val="9.0"/>
        <u/>
      </rPr>
      <t xml:space="preserve">Emergency Operations Plan (2017) - 
</t>
    </r>
    <r>
      <rPr>
        <rFont val="Calibri"/>
        <sz val="9.0"/>
      </rPr>
      <t>http://www.lapuente.org/home/showdocument?id=1032</t>
    </r>
  </si>
  <si>
    <t>Planning Department
Tel: (562) 866-9771 x 2341</t>
  </si>
  <si>
    <r>
      <rPr>
        <rFont val="Calibri"/>
        <sz val="9.0"/>
        <u/>
      </rPr>
      <t xml:space="preserve">General Plan (2014) - </t>
    </r>
    <r>
      <rPr>
        <rFont val="Calibri"/>
        <sz val="9.0"/>
      </rPr>
      <t xml:space="preserve">
https://www.cityoflakewood.us/documents/community_development/comprehensive_plan/04'-14'_Chapters1-10_CPAs_12_17_14.pdf 
</t>
    </r>
    <r>
      <rPr>
        <rFont val="Calibri"/>
        <sz val="9.0"/>
        <u/>
      </rPr>
      <t xml:space="preserve">LHMP (2018) - </t>
    </r>
    <r>
      <rPr>
        <rFont val="Calibri"/>
        <sz val="9.0"/>
      </rPr>
      <t xml:space="preserve">
https://www.lakewoodcity.org/civicax/filebank/blobdload.aspx?BlobID=22847
</t>
    </r>
    <r>
      <rPr>
        <rFont val="Calibri"/>
        <sz val="9.0"/>
        <u/>
      </rPr>
      <t xml:space="preserve">Emergency Operations Plan (2017) - 
</t>
    </r>
    <r>
      <rPr>
        <rFont val="Calibri"/>
        <sz val="9.0"/>
      </rPr>
      <t>http://admin.lakewoodcity.org/civicax/filebank/blobdload.aspx?BlobID=25992</t>
    </r>
  </si>
  <si>
    <r>
      <rPr>
        <rFont val="Calibri"/>
        <sz val="9.0"/>
        <u/>
      </rPr>
      <t xml:space="preserve">General Plan (2015) - </t>
    </r>
    <r>
      <rPr>
        <rFont val="Calibri"/>
        <sz val="9.0"/>
      </rPr>
      <t xml:space="preserve">
http://www.lawndalecity.org/html/depthtml/cdd/cddgeneralplan.htm
</t>
    </r>
    <r>
      <rPr>
        <rFont val="Calibri"/>
        <sz val="9.0"/>
        <u/>
      </rPr>
      <t xml:space="preserve">Climate Action Plan (2017) - </t>
    </r>
    <r>
      <rPr>
        <rFont val="Calibri"/>
        <sz val="9.0"/>
      </rPr>
      <t xml:space="preserve">
http://southbaycities.org/sites/default/files/LAWNDALE%20CAP.pdf
</t>
    </r>
    <r>
      <rPr>
        <rFont val="Calibri"/>
        <sz val="9.0"/>
        <u/>
      </rPr>
      <t>LHMP (2015) -</t>
    </r>
    <r>
      <rPr>
        <rFont val="Calibri"/>
        <sz val="9.0"/>
      </rPr>
      <t xml:space="preserve">
http://www.lawndalecity.org/ASSETS/PDF/Homepage/2015%20Lawndale%20LHMP_Public%20Review%20Draft_June.pdf</t>
    </r>
  </si>
  <si>
    <r>
      <rPr>
        <rFont val="Calibri"/>
        <sz val="9.0"/>
        <u/>
      </rPr>
      <t xml:space="preserve">Energy Efficiency Climate Action Plan (2015) - </t>
    </r>
    <r>
      <rPr>
        <rFont val="Calibri"/>
        <sz val="9.0"/>
      </rPr>
      <t xml:space="preserve">
http://www.southbaycities.org/sites/default/files/EECAP_Lawndale_Final_20151218.pdf</t>
    </r>
  </si>
  <si>
    <t>Christopher Koontz, Planning Bureau Manager 
Tel: (562) 570-6288
christopher.koontz@longbeach.gov</t>
  </si>
  <si>
    <t>In Process</t>
  </si>
  <si>
    <r>
      <rPr>
        <rFont val="Calibri"/>
        <sz val="9.0"/>
        <u/>
      </rPr>
      <t xml:space="preserve">LHMP (2017) - </t>
    </r>
    <r>
      <rPr>
        <rFont val="Calibri"/>
        <sz val="9.0"/>
      </rPr>
      <t xml:space="preserve">
http://www.longbeach.gov/globalassets/disaster-preparedness/media-library/documents/home/longbeach-hazard-mitigation-plan
</t>
    </r>
    <r>
      <rPr>
        <rFont val="Calibri"/>
        <sz val="9.0"/>
        <u/>
      </rPr>
      <t xml:space="preserve">Emergency Operations Plan (2015) - 
</t>
    </r>
    <r>
      <rPr>
        <rFont val="Calibri"/>
        <sz val="9.0"/>
      </rPr>
      <t>http://www.longbeach.gov/globalassets/disaster-preparedness/media-library/documents/home/eop-volume-one--two-10252015</t>
    </r>
  </si>
  <si>
    <t>Karen Figueredo, Planning Associate
Tel: (310) 603-0220 x 247
kfigueredo@lynwood.ca.us</t>
  </si>
  <si>
    <r>
      <rPr>
        <rFont val="Calibri"/>
        <sz val="9.0"/>
        <u/>
      </rPr>
      <t xml:space="preserve">General Plan (2002) - </t>
    </r>
    <r>
      <rPr>
        <rFont val="Calibri"/>
        <sz val="9.0"/>
      </rPr>
      <t xml:space="preserve">
http://lynwood.ca.us/wp-content/uploads/2016/07/2003-08CityofLynwoodGeneralPlan.pdf</t>
    </r>
  </si>
  <si>
    <t>David Mango, Director of Planning
Tel: (323) 562-5721
david.mango@cityofmaywood.org</t>
  </si>
  <si>
    <r>
      <rPr>
        <rFont val="Calibri"/>
        <sz val="9.0"/>
        <u/>
      </rPr>
      <t xml:space="preserve">General Plan (N/A) - </t>
    </r>
    <r>
      <rPr>
        <rFont val="Calibri"/>
        <sz val="9.0"/>
      </rPr>
      <t xml:space="preserve">
https://www.cityofmaywood.com/general-plan</t>
    </r>
  </si>
  <si>
    <t>Planning Department
Tel: (323) 887-1478</t>
  </si>
  <si>
    <r>
      <rPr>
        <rFont val="Calibri"/>
        <sz val="9.0"/>
        <u/>
      </rPr>
      <t xml:space="preserve">General Plan (1975) - </t>
    </r>
    <r>
      <rPr>
        <rFont val="Calibri"/>
        <sz val="9.0"/>
      </rPr>
      <t xml:space="preserve">
http://www.cityofmontebello.com/general-plan.html 
</t>
    </r>
    <r>
      <rPr>
        <rFont val="Calibri"/>
        <sz val="9.0"/>
        <u/>
      </rPr>
      <t>LHMP (2017) -</t>
    </r>
    <r>
      <rPr>
        <rFont val="Calibri"/>
        <sz val="9.0"/>
      </rPr>
      <t xml:space="preserve">
http://www.cityofmontebello.com/images/Planning%20%20and%20Community%20Development/Mitigation%20Plan/Hazard%20Mitigation%20Plan%20(01-19-2017).pdf</t>
    </r>
  </si>
  <si>
    <t xml:space="preserve">Michael Huntley, Director of Community and Economic Development 
Tel: (626) 307-1315
</t>
  </si>
  <si>
    <r>
      <rPr>
        <rFont val="Calibri"/>
        <sz val="9.0"/>
        <u/>
      </rPr>
      <t xml:space="preserve">General Plan (N/A) - </t>
    </r>
    <r>
      <rPr>
        <rFont val="Calibri"/>
        <sz val="9.0"/>
      </rPr>
      <t xml:space="preserve">
https://www.montereypark.ca.gov/774/General-Plan
</t>
    </r>
    <r>
      <rPr>
        <rFont val="Calibri"/>
        <sz val="9.0"/>
        <u/>
      </rPr>
      <t xml:space="preserve">CAP (2012) - </t>
    </r>
    <r>
      <rPr>
        <rFont val="Calibri"/>
        <sz val="9.0"/>
      </rPr>
      <t xml:space="preserve">
https://www.montereypark.ca.gov/DocumentCenter/View/581/Climate-Action-Plan</t>
    </r>
  </si>
  <si>
    <t>Planning Department 
Tel: (562) 929-5744</t>
  </si>
  <si>
    <r>
      <rPr>
        <rFont val="Calibri"/>
        <sz val="9.0"/>
        <u/>
      </rPr>
      <t>General Plan (1996) -</t>
    </r>
    <r>
      <rPr>
        <rFont val="Calibri"/>
        <sz val="9.0"/>
      </rPr>
      <t xml:space="preserve"> 
https://www.norwalk.org/home/showdocument?id=20041
</t>
    </r>
    <r>
      <rPr>
        <rFont val="Calibri"/>
        <sz val="9.0"/>
        <u/>
      </rPr>
      <t xml:space="preserve">Energy Action Plan (2015) - </t>
    </r>
    <r>
      <rPr>
        <rFont val="Calibri"/>
        <sz val="9.0"/>
      </rPr>
      <t xml:space="preserve">
https://www.norwalk.org/home/showdocument?id=15467
</t>
    </r>
  </si>
  <si>
    <t xml:space="preserve">John King, Planning Manager 
Tel: (562) 220-2036
</t>
  </si>
  <si>
    <r>
      <rPr>
        <rFont val="Calibri"/>
        <sz val="9.0"/>
        <u/>
      </rPr>
      <t xml:space="preserve">General Plan (2007) - 
</t>
    </r>
    <r>
      <rPr>
        <rFont val="Calibri"/>
        <sz val="9.0"/>
      </rPr>
      <t xml:space="preserve">http://www.paramountcity.com/home/showdocument?id=2538
</t>
    </r>
    <r>
      <rPr>
        <rFont val="Calibri"/>
        <sz val="9.0"/>
        <u/>
      </rPr>
      <t xml:space="preserve">CAP (in progress) - 
</t>
    </r>
    <r>
      <rPr>
        <rFont val="Calibri"/>
        <sz val="9.0"/>
      </rPr>
      <t>https://paramountenvironment.org/tag/climate-action-plan/</t>
    </r>
  </si>
  <si>
    <t>Planning Division 
Tel: (562) 801-4332 
arodriguez@pico-rivera.org</t>
  </si>
  <si>
    <r>
      <rPr>
        <rFont val="Calibri"/>
        <sz val="9.0"/>
        <u/>
      </rPr>
      <t xml:space="preserve">General Plan (2014)  - </t>
    </r>
    <r>
      <rPr>
        <rFont val="Calibri"/>
        <sz val="9.0"/>
      </rPr>
      <t xml:space="preserve">
http://www.pico-rivera.org/depts/ced/planning/plan.asp
</t>
    </r>
    <r>
      <rPr>
        <rFont val="Calibri"/>
        <sz val="9.0"/>
        <u/>
      </rPr>
      <t xml:space="preserve">LHMP (2011) - 
</t>
    </r>
    <r>
      <rPr>
        <rFont val="Calibri"/>
        <sz val="9.0"/>
      </rPr>
      <t xml:space="preserve">http://www.pico-rivera.org/civicax/filebank/blobdload.aspx?blobid=55056
</t>
    </r>
    <r>
      <rPr>
        <rFont val="Calibri"/>
        <sz val="9.0"/>
        <u/>
      </rPr>
      <t xml:space="preserve">Emergency Operations Plan (N/A) - 
</t>
    </r>
    <r>
      <rPr>
        <rFont val="Calibri"/>
        <sz val="9.0"/>
      </rPr>
      <t>http://www.pico-rivera.org/depts/ced/emergency/documents.asp</t>
    </r>
  </si>
  <si>
    <t xml:space="preserve">Vinny Tam, Senior Planner 
Tel: (909) 620-2284
Vinny_Tam@ci.pomona.ca.us
</t>
  </si>
  <si>
    <r>
      <rPr>
        <rFont val="Calibri"/>
        <sz val="9.0"/>
        <u/>
      </rPr>
      <t xml:space="preserve">General Plan (2014) - </t>
    </r>
    <r>
      <rPr>
        <rFont val="Calibri"/>
        <sz val="9.0"/>
      </rPr>
      <t xml:space="preserve">
https://www.ci.pomona.ca.us/mm/comdev/plan/pdf/General_Plan.pdf 
</t>
    </r>
    <r>
      <rPr>
        <rFont val="Calibri"/>
        <sz val="9.0"/>
        <u/>
      </rPr>
      <t xml:space="preserve">Energy Action Plan (2012) - 
</t>
    </r>
    <r>
      <rPr>
        <rFont val="Calibri"/>
        <sz val="9.0"/>
      </rPr>
      <t xml:space="preserve">https://www.ci.pomona.ca.us/mm/pubwrks/Environ/pdf/B_Pomona-EAP-11-2012.pdf
</t>
    </r>
    <r>
      <rPr>
        <rFont val="Calibri"/>
        <sz val="9.0"/>
        <u/>
      </rPr>
      <t xml:space="preserve">Emergency Operations Plan (2011) - </t>
    </r>
    <r>
      <rPr>
        <rFont val="Calibri"/>
        <sz val="9.0"/>
      </rPr>
      <t xml:space="preserve">
http://www.ci.pomona.ca.us/mm/newres/pdf/PomonaDraftEmergencyOperationsPlan.pdf</t>
    </r>
  </si>
  <si>
    <r>
      <rPr>
        <rFont val="Calibri"/>
        <sz val="9.0"/>
        <u/>
      </rPr>
      <t xml:space="preserve">General Plan (2010) - </t>
    </r>
    <r>
      <rPr>
        <rFont val="Calibri"/>
        <sz val="9.0"/>
      </rPr>
      <t xml:space="preserve">
http://www.cityofrosemead.org/UserFiles/Servers/Server_10034989/File/Gov/City%20Departments/Community%20Development/Planning/Rosemead.pdf
</t>
    </r>
    <r>
      <rPr>
        <rFont val="Calibri"/>
        <sz val="9.0"/>
        <u/>
      </rPr>
      <t xml:space="preserve">LHMP (2017) - </t>
    </r>
    <r>
      <rPr>
        <rFont val="Calibri"/>
        <sz val="9.0"/>
      </rPr>
      <t xml:space="preserve">
http://www.cityofrosemead.org/UserFiles/Servers/Server_10034989/File/Gov/City%20Departments/Public%20Safety/Emergency%20Preparedness/Local%20Hazard%20Mitigation/Rosemead%20Hazmit%2012.18.17.pdf</t>
    </r>
  </si>
  <si>
    <t>San Fernando</t>
  </si>
  <si>
    <t>Gerardo Marquez, Associate Planner
Tel: (818) 837-1540
 GMarquez@sfcity.org</t>
  </si>
  <si>
    <t xml:space="preserve">General Plan (1987) - 
http://ci.san-fernando.ca.us/community-development/#1478015306509-16935f56-e47c </t>
  </si>
  <si>
    <r>
      <rPr>
        <rFont val="Calibri"/>
        <sz val="9.0"/>
        <u/>
      </rPr>
      <t>General Plan (1994) -</t>
    </r>
    <r>
      <rPr>
        <rFont val="Calibri"/>
        <sz val="9.0"/>
      </rPr>
      <t xml:space="preserve"> 
https://www.santafesprings.org/civicax/filebank/blobdload.aspx?BlobID=4313
</t>
    </r>
    <r>
      <rPr>
        <rFont val="Calibri"/>
        <sz val="9.0"/>
        <u/>
      </rPr>
      <t xml:space="preserve">LHMP (2004) - </t>
    </r>
    <r>
      <rPr>
        <rFont val="Calibri"/>
        <sz val="9.0"/>
      </rPr>
      <t xml:space="preserve">
https://www.santafesprings.org/civicax/filebank/blobdload.aspx?blobid=2511</t>
    </r>
  </si>
  <si>
    <r>
      <rPr>
        <rFont val="Calibri"/>
        <sz val="9.0"/>
        <u/>
      </rPr>
      <t xml:space="preserve">General Plan (N/A) - </t>
    </r>
    <r>
      <rPr>
        <rFont val="Calibri"/>
        <sz val="9.0"/>
      </rPr>
      <t xml:space="preserve">
http://www.ci.south-el-monte.ca.us/ABOUTUS/GeneralPlan.aspx</t>
    </r>
  </si>
  <si>
    <t>Steven Masura, Senior Planner
Tel: (323) 563-9526
smasura@sogate.org</t>
  </si>
  <si>
    <r>
      <rPr>
        <rFont val="Calibri"/>
        <sz val="9.0"/>
        <u/>
      </rPr>
      <t xml:space="preserve">General Plan (2009) - </t>
    </r>
    <r>
      <rPr>
        <rFont val="Calibri"/>
        <sz val="9.0"/>
      </rPr>
      <t xml:space="preserve">
https://www.cityofsouthgate.org/192/General-Plan
</t>
    </r>
    <r>
      <rPr>
        <rFont val="Calibri"/>
        <sz val="9.0"/>
        <u/>
      </rPr>
      <t xml:space="preserve">LHMP (2017) - </t>
    </r>
    <r>
      <rPr>
        <rFont val="Calibri"/>
        <sz val="9.0"/>
      </rPr>
      <t xml:space="preserve">
https://www.cityofsouthgate.org/DocumentCenter/View/3660/SouthGate_Public-Review-LHMP_7-7-17?bidId</t>
    </r>
  </si>
  <si>
    <t>Community Development Department
Tel: (310) 618-2550
Community_Development_Dept@TorranceCA.Gov</t>
  </si>
  <si>
    <r>
      <rPr>
        <rFont val="Calibri"/>
        <sz val="9.0"/>
        <u/>
      </rPr>
      <t xml:space="preserve">General Plan (2009) - </t>
    </r>
    <r>
      <rPr>
        <rFont val="Calibri"/>
        <sz val="9.0"/>
      </rPr>
      <t xml:space="preserve">
https://www.torranceca.gov/our-city/community-development/general-plan/plan-2009
</t>
    </r>
    <r>
      <rPr>
        <rFont val="Calibri"/>
        <sz val="9.0"/>
        <u/>
      </rPr>
      <t xml:space="preserve">Energy Efficiency Climate Action Plan (2015) - </t>
    </r>
    <r>
      <rPr>
        <rFont val="Calibri"/>
        <sz val="9.0"/>
      </rPr>
      <t xml:space="preserve">
http://www.southbaycities.org/sites/default/files/EECAP_Torrance_Final_20151218.pdf
</t>
    </r>
    <r>
      <rPr>
        <rFont val="Calibri"/>
        <sz val="9.0"/>
        <u/>
      </rPr>
      <t xml:space="preserve">LHMP (2016) - </t>
    </r>
    <r>
      <rPr>
        <rFont val="Calibri"/>
        <sz val="9.0"/>
      </rPr>
      <t xml:space="preserve">
https://www.torranceca.gov/Home/ShowDocument?id=5972
</t>
    </r>
    <r>
      <rPr>
        <rFont val="Calibri"/>
        <sz val="9.0"/>
        <u/>
      </rPr>
      <t xml:space="preserve">Emergency Operations Plan (2010) - 
</t>
    </r>
    <r>
      <rPr>
        <rFont val="Calibri"/>
        <sz val="9.0"/>
      </rPr>
      <t>https://www.torranceca.gov/home/showdocument?id=5958</t>
    </r>
  </si>
  <si>
    <t>Conal McNamara, Director of Community Development
Tel: (562) 567-9320
comdev@cityofwhittier.org</t>
  </si>
  <si>
    <r>
      <rPr>
        <rFont val="Calibri"/>
        <sz val="9.0"/>
        <u/>
      </rPr>
      <t xml:space="preserve">General Plan (1993) - </t>
    </r>
    <r>
      <rPr>
        <rFont val="Calibri"/>
        <sz val="9.0"/>
      </rPr>
      <t xml:space="preserve">
https://www.cityofwhittier.org/government/community-development/economic-development/planning-documents/general-plan
</t>
    </r>
    <r>
      <rPr>
        <rFont val="Calibri"/>
        <sz val="9.0"/>
        <u/>
      </rPr>
      <t xml:space="preserve">LHMP (2015) - </t>
    </r>
    <r>
      <rPr>
        <rFont val="Calibri"/>
        <sz val="9.0"/>
      </rPr>
      <t xml:space="preserve">
https://www.cityofwhittier.org/home/showdocument?id=1078
</t>
    </r>
    <r>
      <rPr>
        <rFont val="Calibri"/>
        <sz val="9.0"/>
        <u/>
      </rPr>
      <t xml:space="preserve">Emergency Operations Plan (2016) - 
</t>
    </r>
    <r>
      <rPr>
        <rFont val="Calibri"/>
        <sz val="9.0"/>
      </rPr>
      <t>https://www.cityofwhittier.org/home/showdocument?id=1066</t>
    </r>
  </si>
  <si>
    <t>No Information, but Planner-on Call available
Tel: (714) 562 - 3620</t>
  </si>
  <si>
    <t xml:space="preserve">Jennifer Le, Assistant Director of Development Services
Tel: (714) 754-5617
</t>
  </si>
  <si>
    <t>Yes (Uses Orange County's MJ LHMP - Mesa Water District Annex
and (Uses 2015's Orange County's MJ LHMP)</t>
  </si>
  <si>
    <r>
      <rPr>
        <rFont val="Calibri"/>
        <sz val="9.0"/>
        <u/>
      </rPr>
      <t xml:space="preserve">General Plan (2015) - </t>
    </r>
    <r>
      <rPr>
        <rFont val="Calibri"/>
        <sz val="9.0"/>
      </rPr>
      <t xml:space="preserve">
https://www.costamesaca.gov/city-hall/city-departments/development-services/approved-plans-for-city/2015-2035-general-plan
</t>
    </r>
    <r>
      <rPr>
        <rFont val="Calibri"/>
        <sz val="9.0"/>
        <u/>
      </rPr>
      <t xml:space="preserve">LHMP Mesa Annex (2018) - 
</t>
    </r>
    <r>
      <rPr>
        <rFont val="Calibri"/>
        <sz val="9.0"/>
      </rPr>
      <t>https://www.mwdoc.com/wp-content/uploads/2018/08/J_MesaWaterDistrict_Annex.pdf</t>
    </r>
  </si>
  <si>
    <t>Planning Department 
Tel: (714) 741-5312
planning@ggcity.org</t>
  </si>
  <si>
    <t>Yes (Uses Orange County's MJ LHMP - Municpal Water District of Orange County Annex)
and (Uses 2015's Orange County's MJ LHMP)</t>
  </si>
  <si>
    <r>
      <rPr>
        <rFont val="Calibri"/>
        <sz val="9.0"/>
        <u/>
      </rPr>
      <t xml:space="preserve">General Plan (2014) - </t>
    </r>
    <r>
      <rPr>
        <rFont val="Calibri"/>
        <sz val="9.0"/>
      </rPr>
      <t xml:space="preserve">
https://ggcity.org/planning/general-plan 
</t>
    </r>
  </si>
  <si>
    <t>Judy Demers, Planning Administration 
Tel: (714) 375-5081 
jdemers@surfcity-hb.org</t>
  </si>
  <si>
    <r>
      <rPr>
        <rFont val="Calibri"/>
        <sz val="9.0"/>
        <u/>
      </rPr>
      <t xml:space="preserve">Greenhouse Gas Assessment - 
</t>
    </r>
    <r>
      <rPr>
        <rFont val="Calibri"/>
        <sz val="9.0"/>
      </rPr>
      <t xml:space="preserve">https://www.huntingtonbeachca.gov/files/users/planning/DTSP_AppC.pdf </t>
    </r>
  </si>
  <si>
    <t>Candida Neal, Planning Manager
Tel: (714) 667-2728
cneal@santa-ana.org</t>
  </si>
  <si>
    <t>Yes (Uses Orange County's MJ LHMP)</t>
  </si>
  <si>
    <r>
      <rPr>
        <rFont val="Calibri"/>
        <sz val="9.0"/>
        <u/>
      </rPr>
      <t xml:space="preserve">General Plan (2010) - </t>
    </r>
    <r>
      <rPr>
        <rFont val="Calibri"/>
        <sz val="9.0"/>
      </rPr>
      <t xml:space="preserve">
https://www.santa-ana.org/general-plan/current-general-plan
</t>
    </r>
    <r>
      <rPr>
        <rFont val="Calibri"/>
        <sz val="9.0"/>
        <u/>
      </rPr>
      <t xml:space="preserve">
CAP (2015) </t>
    </r>
    <r>
      <rPr>
        <rFont val="Calibri"/>
        <sz val="9.0"/>
      </rPr>
      <t>- 
https://www.santa-ana.org/sites/default/files/Documents/climate_action_plan.pdf</t>
    </r>
  </si>
  <si>
    <t>Planning Department 
Tel: (714) 890-4210</t>
  </si>
  <si>
    <t>Planning Division 
Tel: (714) 548-3247</t>
  </si>
  <si>
    <r>
      <rPr>
        <rFont val="Calibri"/>
        <sz val="9.0"/>
        <u/>
      </rPr>
      <t xml:space="preserve">General Plan (2016) - </t>
    </r>
    <r>
      <rPr>
        <rFont val="Calibri"/>
        <sz val="9.0"/>
      </rPr>
      <t xml:space="preserve">
http://www.westminster-ca.gov/civicax/filebank/blobdload.aspx?blobid=11158</t>
    </r>
  </si>
  <si>
    <t>Yes (Uses Orange County's MJ LHMP - Yorba Linda Water District Annex)
and (Uses 2015's Orange County's MJ LHMP)</t>
  </si>
  <si>
    <r>
      <rPr>
        <rFont val="Calibri"/>
        <sz val="9.0"/>
        <u/>
      </rPr>
      <t xml:space="preserve">General Plan (Updating) - </t>
    </r>
    <r>
      <rPr>
        <rFont val="Calibri"/>
        <sz val="9.0"/>
      </rPr>
      <t xml:space="preserve">
http://www.placentia.org/166/General-Plan-Update </t>
    </r>
  </si>
  <si>
    <t>Development Services Department
Tel: (760) 922-6130 x 1228</t>
  </si>
  <si>
    <t>2018 (Uses Riverside's MJ LHMP)</t>
  </si>
  <si>
    <r>
      <rPr>
        <rFont val="Calibri"/>
        <sz val="9.0"/>
        <u/>
      </rPr>
      <t xml:space="preserve">General Plan (2007) - </t>
    </r>
    <r>
      <rPr>
        <rFont val="Calibri"/>
        <sz val="9.0"/>
      </rPr>
      <t xml:space="preserve">https://www.cityofblythe.ca.gov/DocumentCenter/View/302/General-Plan-2025---Entire-Document?bidId= 
</t>
    </r>
    <r>
      <rPr>
        <rFont val="Calibri"/>
        <sz val="9.0"/>
        <u/>
      </rPr>
      <t xml:space="preserve">Climate Action Plan (2013)- </t>
    </r>
    <r>
      <rPr>
        <rFont val="Calibri"/>
        <sz val="9.0"/>
      </rPr>
      <t>https://cdm16255.contentdm.oclc.org/digital/collection/p16255coll1/id/128/</t>
    </r>
  </si>
  <si>
    <t xml:space="preserve">Joanne Coletta, Director
Community Development Department
Tel: (951) 736-2434
</t>
  </si>
  <si>
    <t>Atkins 
City of Corona, Community Development Department 
City of Corona, Public Works Department
City of Corona, Department of Water and Power, Regulatory</t>
  </si>
  <si>
    <r>
      <rPr>
        <rFont val="Calibri"/>
        <sz val="9.0"/>
        <u/>
      </rPr>
      <t xml:space="preserve">General Plan (2004) - </t>
    </r>
    <r>
      <rPr>
        <rFont val="Calibri"/>
        <sz val="9.0"/>
      </rPr>
      <t xml:space="preserve">
https://www.coronaca.gov/home/showdocument?id=4637 
</t>
    </r>
    <r>
      <rPr>
        <rFont val="Calibri"/>
        <sz val="9.0"/>
        <u/>
      </rPr>
      <t xml:space="preserve">Climate Action Plan (2012) - </t>
    </r>
    <r>
      <rPr>
        <rFont val="Calibri"/>
        <sz val="9.0"/>
      </rPr>
      <t xml:space="preserve">
https://www.coronaca.gov/home/showdocument?id=1186</t>
    </r>
  </si>
  <si>
    <r>
      <rPr>
        <rFont val="Calibri"/>
        <b/>
        <sz val="9.0"/>
      </rPr>
      <t>WRCOG (Subregional)</t>
    </r>
    <r>
      <rPr>
        <rFont val="Calibri"/>
        <sz val="9.0"/>
      </rPr>
      <t xml:space="preserve">
PMC 
AECOM 
Fehr + Peers
Atkins 
ICLEI </t>
    </r>
  </si>
  <si>
    <r>
      <rPr>
        <rFont val="Calibri"/>
        <sz val="9.0"/>
        <u/>
      </rPr>
      <t>General Plan (2010) -</t>
    </r>
    <r>
      <rPr>
        <rFont val="Calibri"/>
        <sz val="9.0"/>
      </rPr>
      <t xml:space="preserve">
http://www.cityofhemet.org/index.aspx?NID=534 
</t>
    </r>
    <r>
      <rPr>
        <rFont val="Calibri"/>
        <sz val="9.0"/>
        <u/>
      </rPr>
      <t xml:space="preserve">LHMP (2012) - </t>
    </r>
    <r>
      <rPr>
        <rFont val="Calibri"/>
        <sz val="9.0"/>
      </rPr>
      <t xml:space="preserve">
http://www.cityofhemet.org/DocumentCenter/View/4222 
</t>
    </r>
  </si>
  <si>
    <r>
      <rPr>
        <rFont val="Calibri"/>
        <sz val="9.0"/>
        <u/>
      </rPr>
      <t xml:space="preserve">Climate Action Plan (in progress) - 
</t>
    </r>
    <r>
      <rPr>
        <rFont val="Calibri"/>
        <sz val="9.0"/>
      </rPr>
      <t xml:space="preserve">http://www.cityofhemet.org/DocumentCenter/View/5087CAP </t>
    </r>
  </si>
  <si>
    <t>Patty Nevins, Planning Manager 
Tel: (951) 413-3354
pattyn@moval.org</t>
  </si>
  <si>
    <r>
      <rPr>
        <rFont val="Calibri"/>
        <sz val="9.0"/>
        <u/>
      </rPr>
      <t xml:space="preserve">General Plan (2006) - </t>
    </r>
    <r>
      <rPr>
        <rFont val="Calibri"/>
        <sz val="9.0"/>
      </rPr>
      <t xml:space="preserve">
http://www.moreno-valley.ca.us/city_hall/general-plan/06gpfinal/gp/gp-tot.pdf 
</t>
    </r>
    <r>
      <rPr>
        <rFont val="Calibri"/>
        <sz val="9.0"/>
        <u/>
      </rPr>
      <t xml:space="preserve">Energy Efficiency and Climate Action Plan (2012) - </t>
    </r>
    <r>
      <rPr>
        <rFont val="Calibri"/>
        <sz val="9.0"/>
      </rPr>
      <t xml:space="preserve">
http://www.moval.org/pdf/efficiency-climate112012nr.pdf
</t>
    </r>
    <r>
      <rPr>
        <rFont val="Calibri"/>
        <sz val="9.0"/>
        <u/>
      </rPr>
      <t xml:space="preserve">
LHMP (2017) - </t>
    </r>
    <r>
      <rPr>
        <rFont val="Calibri"/>
        <sz val="9.0"/>
      </rPr>
      <t xml:space="preserve">
http://www.moval.org/city_hall/departments/fire/pdfs/haz-mit-plan.pdf
</t>
    </r>
    <r>
      <rPr>
        <rFont val="Calibri"/>
        <sz val="9.0"/>
        <u/>
      </rPr>
      <t xml:space="preserve">Emergency Operations Plan (2009) - 
</t>
    </r>
    <r>
      <rPr>
        <rFont val="Calibri"/>
        <sz val="9.0"/>
      </rPr>
      <t>http://www.moval.org/city_hall/departments/fire/pdfs/mv-eop-0309.pdf</t>
    </r>
  </si>
  <si>
    <t xml:space="preserve">Mark Annas 
Tel: (951) 320-8103 
mannas@riversideca.gov
</t>
  </si>
  <si>
    <t>City of Riverside</t>
  </si>
  <si>
    <r>
      <rPr>
        <rFont val="Calibri"/>
        <sz val="9.0"/>
        <u/>
      </rPr>
      <t xml:space="preserve">LHMP (2018) - </t>
    </r>
    <r>
      <rPr>
        <rFont val="Calibri"/>
        <sz val="9.0"/>
      </rPr>
      <t xml:space="preserve">
</t>
    </r>
    <r>
      <rPr>
        <rFont val="Calibri"/>
        <color rgb="FF1155CC"/>
        <sz val="9.0"/>
        <u/>
      </rPr>
      <t xml:space="preserve">https://riversideca.gov/fire/sites/riversideca.gov.fire/files/fire/pdf/Riverside%202018%20LHMP%20County%20Revised%20APA.pdf
</t>
    </r>
    <r>
      <rPr>
        <rFont val="Calibri"/>
        <sz val="9.0"/>
        <u/>
      </rPr>
      <t xml:space="preserve">CAP (2014) - </t>
    </r>
    <r>
      <rPr>
        <rFont val="Calibri"/>
        <sz val="9.0"/>
      </rPr>
      <t xml:space="preserve">
https://riversideca.gov/planning/rrg/RRG-CAP_GAP%20Draft_100214.pdf 
</t>
    </r>
    <r>
      <rPr>
        <rFont val="Calibri"/>
        <sz val="9.0"/>
        <u/>
      </rPr>
      <t xml:space="preserve">General Plan (2007) - </t>
    </r>
    <r>
      <rPr>
        <rFont val="Calibri"/>
        <sz val="9.0"/>
      </rPr>
      <t xml:space="preserve">
https://www.riversideca.gov/planning/gp2025program/general-plan.asp</t>
    </r>
  </si>
  <si>
    <t>2017 (Uses San Bernardinos's MJ LHMP)</t>
  </si>
  <si>
    <r>
      <rPr>
        <rFont val="Calibri"/>
        <sz val="9.0"/>
        <u/>
      </rPr>
      <t xml:space="preserve">General Plan (1994) -
</t>
    </r>
    <r>
      <rPr>
        <rFont val="Calibri"/>
        <sz val="9.0"/>
      </rPr>
      <t xml:space="preserve">https://www.ci.adelanto.ca.us/DocumentCenter/View/579/General-Plan-Update </t>
    </r>
  </si>
  <si>
    <t>Mike Massimini, City Planner
Tel: (760) 255 - 5152 
mmassimini@barstowca.org</t>
  </si>
  <si>
    <r>
      <rPr>
        <rFont val="Calibri"/>
        <sz val="9.0"/>
        <u/>
      </rPr>
      <t xml:space="preserve">General Plan (2015)  - 
</t>
    </r>
    <r>
      <rPr>
        <rFont val="Calibri"/>
        <sz val="9.0"/>
      </rPr>
      <t xml:space="preserve">http://www.barstowca.org/city-hall/city-departments/community-development-department/planning/draft-general-plan-and-master-environmental-impact-report </t>
    </r>
  </si>
  <si>
    <t>Dawn Rowe, Senior Planner 
Tel: (909) 350 - 6694 
drowe@fontana.org
Zai Abubakar, Director of Community Development
Tel: (909) 350-7625
zabubakar@fontana.org</t>
  </si>
  <si>
    <r>
      <rPr>
        <rFont val="Calibri"/>
        <sz val="9.0"/>
        <u/>
      </rPr>
      <t xml:space="preserve">General Plan (2018) - </t>
    </r>
    <r>
      <rPr>
        <rFont val="Calibri"/>
        <sz val="9.0"/>
      </rPr>
      <t xml:space="preserve">
https://www.fontana.org/DocumentCenter/View/28271/Complete-Document---Approved-General-Plan-Documents-11-13-2018 
</t>
    </r>
    <r>
      <rPr>
        <rFont val="Calibri"/>
        <sz val="9.0"/>
        <u/>
      </rPr>
      <t>LHMP(2017) -</t>
    </r>
    <r>
      <rPr>
        <rFont val="Calibri"/>
        <sz val="9.0"/>
      </rPr>
      <t xml:space="preserve">
https://www.fontana.org/DocumentCenter/View/28274/2017-Local-Hazard-Mitigation-Plan </t>
    </r>
  </si>
  <si>
    <r>
      <rPr>
        <rFont val="Calibri"/>
        <sz val="9.0"/>
        <u/>
      </rPr>
      <t xml:space="preserve">General Plan (N/A) - </t>
    </r>
    <r>
      <rPr>
        <rFont val="Calibri"/>
        <sz val="9.0"/>
      </rPr>
      <t xml:space="preserve">
https://www.cityofmontclair.org/home/showdocument?id=5290
</t>
    </r>
    <r>
      <rPr>
        <rFont val="Calibri"/>
        <sz val="9.0"/>
        <u/>
      </rPr>
      <t xml:space="preserve">LHMP (2012) - </t>
    </r>
    <r>
      <rPr>
        <rFont val="Calibri"/>
        <sz val="9.0"/>
      </rPr>
      <t xml:space="preserve">
https://www.cityofmontclair.org/home/showdocument?id=656
</t>
    </r>
    <r>
      <rPr>
        <rFont val="Calibri"/>
        <sz val="9.0"/>
        <u/>
      </rPr>
      <t xml:space="preserve">Emergency Operations Plan (2008) - 
</t>
    </r>
    <r>
      <rPr>
        <rFont val="Calibri"/>
        <sz val="9.0"/>
      </rPr>
      <t>https://www.cityofmontclair.org/city-government/fire-department/disaster-preparedness/city-plans</t>
    </r>
  </si>
  <si>
    <t>Cathy Wahlstrom, Planning Director
Tel: (909) 395-2036</t>
  </si>
  <si>
    <r>
      <rPr>
        <rFont val="Calibri"/>
        <sz val="9.0"/>
        <u/>
      </rPr>
      <t xml:space="preserve">General Plan (N/A) - </t>
    </r>
    <r>
      <rPr>
        <rFont val="Calibri"/>
        <sz val="9.0"/>
      </rPr>
      <t xml:space="preserve">
http://www.ontarioplan.org/policy-plan/
</t>
    </r>
    <r>
      <rPr>
        <rFont val="Calibri"/>
        <sz val="9.0"/>
        <u/>
      </rPr>
      <t>CAP (2014) -</t>
    </r>
    <r>
      <rPr>
        <rFont val="Calibri"/>
        <sz val="9.0"/>
      </rPr>
      <t xml:space="preserve"> 
https://www.ontarioca.gov/sites/default/files/Ontario-Files/Planning/Applications/ccap_12-16-2014.pdf
</t>
    </r>
    <r>
      <rPr>
        <rFont val="Calibri"/>
        <sz val="9.0"/>
        <u/>
      </rPr>
      <t>LHMP (2011) -</t>
    </r>
    <r>
      <rPr>
        <rFont val="Calibri"/>
        <sz val="9.0"/>
      </rPr>
      <t xml:space="preserve"> 
http://www.ontarioplan.org/wp-content/uploads/pdf/hazard-mitigation-plan.pdf</t>
    </r>
  </si>
  <si>
    <t xml:space="preserve">Gina Gibson-Williams, Planning Manager
Tel: (909) 820-2535
</t>
  </si>
  <si>
    <r>
      <rPr>
        <rFont val="Calibri"/>
        <sz val="9.0"/>
        <u/>
      </rPr>
      <t xml:space="preserve">General Plan (2010) - </t>
    </r>
    <r>
      <rPr>
        <rFont val="Calibri"/>
        <sz val="9.0"/>
      </rPr>
      <t xml:space="preserve">
http://yourrialto.com/wp-content/uploads/2016/08/General-Plan-Update-2010.pdf
</t>
    </r>
    <r>
      <rPr>
        <rFont val="Calibri"/>
        <sz val="9.0"/>
        <u/>
      </rPr>
      <t xml:space="preserve">LHMP (2012) - </t>
    </r>
    <r>
      <rPr>
        <rFont val="Calibri"/>
        <sz val="9.0"/>
      </rPr>
      <t xml:space="preserve">
http://yourrialto.com/wp-content/uploads/2017/01/Rialto-2012-Hazard-Mitigation-Plan.pdf</t>
    </r>
  </si>
  <si>
    <t>Oliver Mujica, Planning Division Manager
Tel: (909) 384-7272 x 3332
mujica_ol@sbcity.org</t>
  </si>
  <si>
    <t>2017 (Uses San Bernardino MJ LHMP)</t>
  </si>
  <si>
    <r>
      <rPr>
        <rFont val="Calibri"/>
        <sz val="9.0"/>
        <u/>
      </rPr>
      <t xml:space="preserve">General Plan (2005) - </t>
    </r>
    <r>
      <rPr>
        <rFont val="Calibri"/>
        <sz val="9.0"/>
      </rPr>
      <t xml:space="preserve">
http://www.sbcity.org/civicax/filebank/blobdload.aspx?blobid=26199</t>
    </r>
  </si>
  <si>
    <t>City of Upland 
Tel: (909) 931-4100</t>
  </si>
  <si>
    <t xml:space="preserve">City of Upland 
RBF Consulting </t>
  </si>
  <si>
    <r>
      <rPr>
        <rFont val="Calibri"/>
        <sz val="9.0"/>
        <u/>
      </rPr>
      <t xml:space="preserve">General Plan (2015) - </t>
    </r>
    <r>
      <rPr>
        <rFont val="Calibri"/>
        <sz val="9.0"/>
      </rPr>
      <t xml:space="preserve">
http://donturbanizeupland.com/wp-content/uploads/2015/04/Draft-General-Plan-032515.pdf
</t>
    </r>
    <r>
      <rPr>
        <rFont val="Calibri"/>
        <sz val="9.0"/>
        <u/>
      </rPr>
      <t xml:space="preserve">CAP (2014) - </t>
    </r>
    <r>
      <rPr>
        <rFont val="Calibri"/>
        <sz val="9.0"/>
      </rPr>
      <t xml:space="preserve">
http://donturbanizeupland.com/wp-content/uploads/2015/04/Draft-General-Plan-032515.pdf</t>
    </r>
  </si>
  <si>
    <t xml:space="preserve">Scott Webb, City Planner
Tel: (760) 955-5135
</t>
  </si>
  <si>
    <r>
      <rPr>
        <rFont val="Calibri"/>
        <sz val="9.0"/>
        <u/>
      </rPr>
      <t xml:space="preserve">General Plan (2008) - </t>
    </r>
    <r>
      <rPr>
        <rFont val="Calibri"/>
        <sz val="9.0"/>
      </rPr>
      <t xml:space="preserve">
https://www.victorvilleca.gov/home/showdocument?id=1730
</t>
    </r>
    <r>
      <rPr>
        <rFont val="Calibri"/>
        <sz val="9.0"/>
        <u/>
      </rPr>
      <t xml:space="preserve">CAP (2015) - </t>
    </r>
    <r>
      <rPr>
        <rFont val="Calibri"/>
        <sz val="9.0"/>
      </rPr>
      <t xml:space="preserve">
https://www.victorvilleca.gov/home/showdocument?id=309</t>
    </r>
  </si>
  <si>
    <t>County of Tulare (Pixley - Unincorporated)</t>
  </si>
  <si>
    <t>Elizabeth Forte, Principal Regional Planner 
Tel: (559) 623-0466
EWright@tularecog.org</t>
  </si>
  <si>
    <r>
      <rPr>
        <rFont val="Calibri"/>
        <b/>
        <sz val="9.0"/>
      </rPr>
      <t xml:space="preserve">County of Tulare </t>
    </r>
    <r>
      <rPr>
        <rFont val="Calibri"/>
        <sz val="9.0"/>
      </rPr>
      <t xml:space="preserve">
Michael Brandman Associates</t>
    </r>
  </si>
  <si>
    <r>
      <rPr>
        <rFont val="Calibri"/>
        <sz val="9.0"/>
        <u/>
      </rPr>
      <t xml:space="preserve">General Plan (2012) - </t>
    </r>
    <r>
      <rPr>
        <rFont val="Calibri"/>
        <sz val="9.0"/>
      </rPr>
      <t xml:space="preserve">
http://generalplan.co.tulare.ca.us/
</t>
    </r>
    <r>
      <rPr>
        <rFont val="Calibri"/>
        <sz val="9.0"/>
        <u/>
      </rPr>
      <t xml:space="preserve">Multijurisdictional Hazard Mitigation Plan (2018) - 
</t>
    </r>
    <r>
      <rPr>
        <rFont val="Calibri"/>
        <sz val="9.0"/>
      </rPr>
      <t xml:space="preserve">http://www.dinuba.org/images/2018/Tulare_County_MJLHMP-COMP-2018.pdf
</t>
    </r>
    <r>
      <rPr>
        <rFont val="Calibri"/>
        <sz val="9.0"/>
        <u/>
      </rPr>
      <t xml:space="preserve">Tulare County CAP (2012) - </t>
    </r>
    <r>
      <rPr>
        <rFont val="Calibri"/>
        <sz val="9.0"/>
      </rPr>
      <t xml:space="preserve">
http://generalplan.co.tulare.ca.us/documents/GP/001Adopted%20Tulare%20County%20General%20Plan%20Materials/220Climate%20Action%20Plan/CLIMATE%20ACTION%20PLAN.pdf</t>
    </r>
  </si>
  <si>
    <t>Unincorporated Communities within SCE include: Pixley, Springville, Strathmore, and Three Rivers</t>
  </si>
  <si>
    <t>Planning &amp; Development 
Tel: (559) 734-8737</t>
  </si>
  <si>
    <r>
      <rPr>
        <rFont val="Calibri"/>
        <b/>
        <sz val="9.0"/>
      </rPr>
      <t xml:space="preserve">County of Tulare </t>
    </r>
    <r>
      <rPr>
        <rFont val="Calibri"/>
        <sz val="9.0"/>
      </rPr>
      <t xml:space="preserve">
Michael Brandman Associates</t>
    </r>
  </si>
  <si>
    <t>2018 (Uses Tulare County MJ LHMP)</t>
  </si>
  <si>
    <r>
      <rPr>
        <rFont val="Calibri"/>
        <sz val="9.0"/>
        <u/>
      </rPr>
      <t xml:space="preserve">General Plan (2015) - </t>
    </r>
    <r>
      <rPr>
        <rFont val="Calibri"/>
        <sz val="9.0"/>
      </rPr>
      <t xml:space="preserve">
https://www.cityoffarmersville-ca.gov/315/2025-General-Plan
</t>
    </r>
    <r>
      <rPr>
        <rFont val="Calibri"/>
        <sz val="9.0"/>
        <u/>
      </rPr>
      <t xml:space="preserve">Tulare County CAP (2012) - </t>
    </r>
    <r>
      <rPr>
        <rFont val="Calibri"/>
        <sz val="9.0"/>
      </rPr>
      <t xml:space="preserve">
http://generalplan.co.tulare.ca.us/documents/GP/001Adopted%20Tulare%20County%20General%20Plan%20Materials/220Climate%20Action%20Plan/CLIMATE%20ACTION%20PLAN.pdf</t>
    </r>
  </si>
  <si>
    <r>
      <rPr>
        <rFont val="Calibri"/>
        <b/>
        <sz val="9.0"/>
      </rPr>
      <t xml:space="preserve">County of Tulare </t>
    </r>
    <r>
      <rPr>
        <rFont val="Calibri"/>
        <sz val="9.0"/>
      </rPr>
      <t xml:space="preserve">
Michael Brandman Associates</t>
    </r>
  </si>
  <si>
    <r>
      <rPr>
        <rFont val="Calibri"/>
        <sz val="9.0"/>
        <u/>
      </rPr>
      <t xml:space="preserve">Tulare County CAP (2012) - </t>
    </r>
    <r>
      <rPr>
        <rFont val="Calibri"/>
        <sz val="9.0"/>
      </rPr>
      <t xml:space="preserve">
http://generalplan.co.tulare.ca.us/documents/GP/001Adopted%20Tulare%20County%20General%20Plan%20Materials/220Climate%20Action%20Plan/CLIMATE%20ACTION%20PLAN.pdf</t>
    </r>
  </si>
  <si>
    <r>
      <rPr>
        <rFont val="Calibri"/>
        <b/>
        <sz val="9.0"/>
      </rPr>
      <t xml:space="preserve">County of Tulare </t>
    </r>
    <r>
      <rPr>
        <rFont val="Calibri"/>
        <sz val="9.0"/>
      </rPr>
      <t xml:space="preserve">
Michael Brandman Associates</t>
    </r>
  </si>
  <si>
    <r>
      <rPr>
        <rFont val="Calibri"/>
        <sz val="9.0"/>
        <u/>
      </rPr>
      <t xml:space="preserve">General Plan (2002) - 
</t>
    </r>
    <r>
      <rPr>
        <rFont val="Calibri"/>
        <sz val="9.0"/>
      </rPr>
      <t xml:space="preserve">http://www.ci.porterville.ca.us/depts/communitydevelopment/generalplan.cfm
</t>
    </r>
    <r>
      <rPr>
        <rFont val="Calibri"/>
        <sz val="9.0"/>
        <u/>
      </rPr>
      <t xml:space="preserve">Tulare County CAP (2012) - </t>
    </r>
    <r>
      <rPr>
        <rFont val="Calibri"/>
        <sz val="9.0"/>
      </rPr>
      <t xml:space="preserve">
http://generalplan.co.tulare.ca.us/documents/GP/001Adopted%20Tulare%20County%20General%20Plan%20Materials/220Climate%20Action%20Plan/CLIMATE%20ACTION%20PLAN.pdf</t>
    </r>
  </si>
  <si>
    <t>Josh McDonnell, Community &amp; Economic Development Director 
Tel: (559) 684-4210
jmcdonnell@tulare.ca.gov</t>
  </si>
  <si>
    <r>
      <rPr>
        <rFont val="Calibri"/>
        <b/>
        <sz val="9.0"/>
      </rPr>
      <t xml:space="preserve">County of Tulare </t>
    </r>
    <r>
      <rPr>
        <rFont val="Calibri"/>
        <sz val="9.0"/>
      </rPr>
      <t xml:space="preserve">
Michael Brandman Associates</t>
    </r>
  </si>
  <si>
    <r>
      <rPr>
        <rFont val="Calibri"/>
        <sz val="9.0"/>
        <u/>
      </rPr>
      <t xml:space="preserve">General Plan (2013) - </t>
    </r>
    <r>
      <rPr>
        <rFont val="Calibri"/>
        <sz val="9.0"/>
      </rPr>
      <t xml:space="preserve">
https://www.tulare.ca.gov/home/showdocument?id=260</t>
    </r>
  </si>
  <si>
    <r>
      <rPr>
        <rFont val="Calibri"/>
        <b/>
        <sz val="9.0"/>
      </rPr>
      <t xml:space="preserve">County of Tulare </t>
    </r>
    <r>
      <rPr>
        <rFont val="Calibri"/>
        <sz val="9.0"/>
      </rPr>
      <t xml:space="preserve">
Michael Brandman Associates</t>
    </r>
  </si>
  <si>
    <r>
      <rPr>
        <rFont val="Calibri"/>
        <sz val="9.0"/>
        <u/>
      </rPr>
      <t xml:space="preserve">General Plan (2014) - </t>
    </r>
    <r>
      <rPr>
        <rFont val="Calibri"/>
        <sz val="9.0"/>
      </rPr>
      <t xml:space="preserve">
https://www.visalia.city/depts/community_development/planning/gp.asp
</t>
    </r>
    <r>
      <rPr>
        <rFont val="Calibri"/>
        <sz val="9.0"/>
        <u/>
      </rPr>
      <t xml:space="preserve">
CAP (2013) - </t>
    </r>
    <r>
      <rPr>
        <rFont val="Calibri"/>
        <sz val="9.0"/>
      </rPr>
      <t xml:space="preserve">
https://www.visalia.city/civicax/filebank/blobdload.aspx?blobid=28939
</t>
    </r>
    <r>
      <rPr>
        <rFont val="Calibri"/>
        <sz val="9.0"/>
        <u/>
      </rPr>
      <t xml:space="preserve">Emergnecy Operations Plan (2011) - 
</t>
    </r>
    <r>
      <rPr>
        <rFont val="Calibri"/>
        <sz val="9.0"/>
      </rPr>
      <t>https://www.visalia.city/documents/Engineering/Flood%20Info/Complete%20EOP%20Binder%202011.pdf</t>
    </r>
  </si>
  <si>
    <t>Kathleen Mallory, Planning Division Manager 
Tel: (805) 385-7858
planning@oxnard.org</t>
  </si>
  <si>
    <t>2015 (Uses Ventura County LHMP)</t>
  </si>
  <si>
    <r>
      <rPr>
        <rFont val="Calibri"/>
        <sz val="9.0"/>
        <u/>
      </rPr>
      <t xml:space="preserve">General Plan (2011) - </t>
    </r>
    <r>
      <rPr>
        <rFont val="Calibri"/>
        <sz val="9.0"/>
      </rPr>
      <t xml:space="preserve">
https://www.oxnard.org/wp-content/uploads/2017/03/2030-General-Plan.pdf
</t>
    </r>
    <r>
      <rPr>
        <rFont val="Calibri"/>
        <sz val="9.0"/>
        <u/>
      </rPr>
      <t xml:space="preserve">
Energy Action Plan (2013) - </t>
    </r>
    <r>
      <rPr>
        <rFont val="Calibri"/>
        <sz val="9.0"/>
      </rPr>
      <t xml:space="preserve">
https://www.oxnard.org/wp-content/uploads/2016/04/OxnardEAP4.2013.pdf
</t>
    </r>
    <r>
      <rPr>
        <rFont val="Calibri"/>
        <sz val="9.0"/>
        <u/>
      </rPr>
      <t xml:space="preserve">CAP in Development - </t>
    </r>
    <r>
      <rPr>
        <rFont val="Calibri"/>
        <sz val="9.0"/>
      </rPr>
      <t xml:space="preserve">
https://www.oxnard.org/wp-content/uploads/2017/06/Oxnard-2030-General-Plan-Amend-06.2017-SM.pdf</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</si>
</sst>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44">
    <font>
      <sz val="10.0"/>
      <color rgb="FF000000"/>
      <name val="Arial"/>
    </font>
    <font>
      <b/>
      <sz val="10.0"/>
      <name val="Calibri"/>
    </font>
    <font>
      <sz val="10.0"/>
      <name val="Calibri"/>
    </font>
    <font>
      <b/>
      <sz val="8.0"/>
      <name val="Calibri"/>
    </font>
    <font>
      <sz val="8.0"/>
      <name val="Calibri"/>
    </font>
    <font>
      <u/>
      <sz val="8.0"/>
      <color rgb="FF0000FF"/>
      <name val="Calibri"/>
    </font>
    <font>
      <u/>
      <sz val="8.0"/>
      <color rgb="FF1155CC"/>
      <name val="Calibri"/>
    </font>
    <font>
      <sz val="8.0"/>
      <name val="Arial"/>
    </font>
    <font>
      <sz val="8.0"/>
      <color rgb="FF222222"/>
      <name val="Calibri"/>
    </font>
    <font>
      <sz val="8.0"/>
      <color rgb="FF000000"/>
      <name val="Docs-Calibri"/>
    </font>
    <font>
      <u/>
      <sz val="8.0"/>
      <color rgb="FF0000FF"/>
      <name val="Calibri"/>
    </font>
    <font>
      <sz val="8.0"/>
      <color rgb="FF000000"/>
      <name val="Calibri"/>
    </font>
    <font>
      <u/>
      <sz val="8.0"/>
      <color rgb="FF0000FF"/>
      <name val="Calibri"/>
    </font>
    <font>
      <u/>
      <sz val="8.0"/>
      <color rgb="FF1155CC"/>
      <name val="Calibri"/>
    </font>
    <font>
      <u/>
      <sz val="8.0"/>
      <color rgb="FF1155CC"/>
      <name val="Calibri"/>
    </font>
    <font>
      <u/>
      <sz val="8.0"/>
      <color rgb="FF1155CC"/>
      <name val="Calibri"/>
    </font>
    <font>
      <u/>
      <sz val="8.0"/>
      <color rgb="FF1155CC"/>
      <name val="Calibri"/>
    </font>
    <font>
      <u/>
      <sz val="8.0"/>
      <color rgb="FF0000FF"/>
      <name val="Calibri"/>
    </font>
    <font>
      <u/>
      <sz val="8.0"/>
      <color rgb="FF1155CC"/>
      <name val="Calibri"/>
    </font>
    <font>
      <u/>
      <sz val="8.0"/>
      <color rgb="FF1155CC"/>
      <name val="Calibri"/>
    </font>
    <font>
      <u/>
      <sz val="8.0"/>
      <color rgb="FF0000FF"/>
      <name val="Calibri"/>
    </font>
    <font>
      <u/>
      <sz val="8.0"/>
      <color rgb="FF0000FF"/>
      <name val="Calibri"/>
    </font>
    <font>
      <u/>
      <sz val="8.0"/>
      <color rgb="FF1155CC"/>
      <name val="Calibri"/>
    </font>
    <font>
      <u/>
      <sz val="8.0"/>
      <name val="Calibri"/>
    </font>
    <font>
      <u/>
      <sz val="8.0"/>
      <color rgb="FF0000FF"/>
      <name val="Calibri"/>
    </font>
    <font>
      <u/>
      <sz val="8.0"/>
      <name val="Calibri"/>
    </font>
    <font>
      <u/>
      <sz val="8.0"/>
      <color rgb="FF1155CC"/>
      <name val="Calibri"/>
    </font>
    <font>
      <u/>
      <sz val="8.0"/>
      <color rgb="FF0000FF"/>
      <name val="Calibri"/>
    </font>
    <font>
      <u/>
      <sz val="8.0"/>
      <name val="Calibri"/>
    </font>
    <font>
      <b/>
      <sz val="9.0"/>
      <name val="Calibri"/>
    </font>
    <font>
      <u/>
      <sz val="8.0"/>
      <color rgb="FF1155CC"/>
      <name val="Calibri"/>
    </font>
    <font>
      <u/>
      <sz val="8.0"/>
      <color rgb="FF1155CC"/>
      <name val="Calibri"/>
    </font>
    <font>
      <u/>
      <sz val="8.0"/>
      <color rgb="FF1155CC"/>
      <name val="Calibri"/>
    </font>
    <font>
      <sz val="8.0"/>
      <color rgb="FF1155CC"/>
      <name val="Calibri"/>
    </font>
    <font>
      <u/>
      <sz val="8.0"/>
      <color rgb="FF1155CC"/>
      <name val="Calibri"/>
    </font>
    <font>
      <u/>
      <sz val="8.0"/>
      <color rgb="FF1155CC"/>
      <name val="Calibri"/>
    </font>
    <font>
      <u/>
      <sz val="8.0"/>
      <color rgb="FF0000FF"/>
      <name val="Calibri"/>
    </font>
    <font>
      <sz val="9.0"/>
      <name val="Calibri"/>
    </font>
    <font>
      <u/>
      <sz val="9.0"/>
      <color rgb="FF0000FF"/>
      <name val="Calibri"/>
    </font>
    <font>
      <sz val="9.0"/>
      <color rgb="FF000000"/>
      <name val="Calibri"/>
    </font>
    <font>
      <u/>
      <sz val="9.0"/>
      <color rgb="FF0000FF"/>
      <name val="Calibri"/>
    </font>
    <font>
      <u/>
      <sz val="9.0"/>
      <color rgb="FF0000FF"/>
      <name val="Calibri"/>
    </font>
    <font>
      <u/>
      <sz val="9.0"/>
      <color rgb="FF0000FF"/>
      <name val="Calibri"/>
    </font>
    <font>
      <u/>
      <sz val="9.0"/>
      <color rgb="FF0000FF"/>
      <name val="Calibri"/>
    </font>
  </fonts>
  <fills count="12">
    <fill>
      <patternFill patternType="none"/>
    </fill>
    <fill>
      <patternFill patternType="lightGray"/>
    </fill>
    <fill>
      <patternFill patternType="solid">
        <fgColor rgb="FFF3F3F3"/>
        <bgColor rgb="FFF3F3F3"/>
      </patternFill>
    </fill>
    <fill>
      <patternFill patternType="solid">
        <fgColor rgb="FFEFEFEF"/>
        <bgColor rgb="FFEFEFEF"/>
      </patternFill>
    </fill>
    <fill>
      <patternFill patternType="solid">
        <fgColor rgb="FFD0E0E3"/>
        <bgColor rgb="FFD0E0E3"/>
      </patternFill>
    </fill>
    <fill>
      <patternFill patternType="solid">
        <fgColor rgb="FFD9EAD3"/>
        <bgColor rgb="FFD9EAD3"/>
      </patternFill>
    </fill>
    <fill>
      <patternFill patternType="solid">
        <fgColor rgb="FFFCE5CD"/>
        <bgColor rgb="FFFCE5CD"/>
      </patternFill>
    </fill>
    <fill>
      <patternFill patternType="solid">
        <fgColor rgb="FFF4CCCC"/>
        <bgColor rgb="FFF4CCCC"/>
      </patternFill>
    </fill>
    <fill>
      <patternFill patternType="solid">
        <fgColor rgb="FFFFE599"/>
        <bgColor rgb="FFFFE599"/>
      </patternFill>
    </fill>
    <fill>
      <patternFill patternType="solid">
        <fgColor rgb="FFD9D2E9"/>
        <bgColor rgb="FFD9D2E9"/>
      </patternFill>
    </fill>
    <fill>
      <patternFill patternType="solid">
        <fgColor rgb="FFFFFFFF"/>
        <bgColor rgb="FFFFFFFF"/>
      </patternFill>
    </fill>
    <fill>
      <patternFill patternType="solid">
        <fgColor rgb="FFFFD203"/>
        <bgColor rgb="FFFFD203"/>
      </patternFill>
    </fill>
  </fills>
  <borders count="13">
    <border/>
    <border>
      <bottom style="thin">
        <color rgb="FF000000"/>
      </bottom>
    </border>
    <border>
      <right style="thin">
        <color rgb="FF000000"/>
      </right>
      <bottom style="thin">
        <color rgb="FF000000"/>
      </bottom>
    </border>
    <border>
      <right/>
      <top/>
      <bottom style="thin">
        <color rgb="FF000000"/>
      </bottom>
    </border>
    <border>
      <left style="thin">
        <color rgb="FF000000"/>
      </lef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bottom style="thin">
        <color rgb="FF000000"/>
      </bottom>
    </border>
    <border>
      <left style="thin">
        <color rgb="FF000000"/>
      </left>
      <right style="thin">
        <color rgb="FF000000"/>
      </right>
      <top/>
      <bottom style="thin">
        <color rgb="FF000000"/>
      </bottom>
    </border>
    <border>
      <right style="thin">
        <color rgb="FF000000"/>
      </right>
    </border>
    <border>
      <left style="thin">
        <color rgb="FF000000"/>
      </left>
    </border>
    <border>
      <left style="thin">
        <color rgb="FF000000"/>
      </left>
      <right style="thin">
        <color rgb="FF000000"/>
      </right>
    </border>
    <border>
      <right style="thin">
        <color rgb="FF000000"/>
      </right>
      <top style="thin">
        <color rgb="FF000000"/>
      </top>
      <bottom style="thin">
        <color rgb="FF000000"/>
      </bottom>
    </border>
  </borders>
  <cellStyleXfs count="1">
    <xf borderId="0" fillId="0" fontId="0" numFmtId="0" applyAlignment="1" applyFont="1"/>
  </cellStyleXfs>
  <cellXfs count="249">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shrinkToFit="0" wrapText="1"/>
    </xf>
    <xf borderId="1" fillId="3" fontId="3" numFmtId="0" xfId="0" applyAlignment="1" applyBorder="1" applyFill="1" applyFont="1">
      <alignment horizontal="left" readingOrder="0" shrinkToFit="0" vertical="center" wrapText="1"/>
    </xf>
    <xf borderId="2" fillId="3" fontId="3" numFmtId="0" xfId="0" applyAlignment="1" applyBorder="1" applyFont="1">
      <alignment horizontal="left" readingOrder="0" shrinkToFit="0" vertical="center" wrapText="1"/>
    </xf>
    <xf borderId="1" fillId="4" fontId="3" numFmtId="0" xfId="0" applyAlignment="1" applyBorder="1" applyFill="1" applyFont="1">
      <alignment horizontal="left" shrinkToFit="0" vertical="center" wrapText="1"/>
    </xf>
    <xf borderId="2" fillId="4" fontId="3" numFmtId="0" xfId="0" applyAlignment="1" applyBorder="1" applyFont="1">
      <alignment horizontal="left" readingOrder="0" shrinkToFit="0" vertical="center" wrapText="1"/>
    </xf>
    <xf borderId="3" fillId="5" fontId="3" numFmtId="0" xfId="0" applyAlignment="1" applyBorder="1" applyFill="1" applyFont="1">
      <alignment horizontal="left" readingOrder="0" shrinkToFit="0" vertical="center" wrapText="1"/>
    </xf>
    <xf borderId="1" fillId="5" fontId="3" numFmtId="0" xfId="0" applyAlignment="1" applyBorder="1" applyFont="1">
      <alignment horizontal="left" readingOrder="0" shrinkToFit="0" vertical="center" wrapText="1"/>
    </xf>
    <xf borderId="4" fillId="6" fontId="3" numFmtId="0" xfId="0" applyAlignment="1" applyBorder="1" applyFill="1" applyFont="1">
      <alignment horizontal="left" readingOrder="0" shrinkToFit="0" vertical="center" wrapText="1"/>
    </xf>
    <xf borderId="1" fillId="6" fontId="3" numFmtId="0" xfId="0" applyAlignment="1" applyBorder="1" applyFont="1">
      <alignment horizontal="left" readingOrder="0" shrinkToFit="0" vertical="center" wrapText="1"/>
    </xf>
    <xf borderId="5" fillId="7" fontId="3" numFmtId="0" xfId="0" applyAlignment="1" applyBorder="1" applyFill="1" applyFont="1">
      <alignment horizontal="left" readingOrder="0" shrinkToFit="0" vertical="center" wrapText="1"/>
    </xf>
    <xf borderId="6" fillId="8" fontId="3" numFmtId="0" xfId="0" applyAlignment="1" applyBorder="1" applyFill="1" applyFont="1">
      <alignment horizontal="left" readingOrder="0" shrinkToFit="0" vertical="center" wrapText="1"/>
    </xf>
    <xf borderId="7" fillId="8" fontId="3" numFmtId="0" xfId="0" applyAlignment="1" applyBorder="1" applyFont="1">
      <alignment horizontal="left" readingOrder="0" shrinkToFit="0" vertical="center" wrapText="1"/>
    </xf>
    <xf borderId="8" fillId="9" fontId="3" numFmtId="0" xfId="0" applyAlignment="1" applyBorder="1" applyFill="1" applyFont="1">
      <alignment horizontal="left" shrinkToFit="0" vertical="center" wrapText="1"/>
    </xf>
    <xf borderId="5" fillId="10" fontId="3" numFmtId="0" xfId="0" applyAlignment="1" applyBorder="1" applyFill="1" applyFont="1">
      <alignment horizontal="left" readingOrder="0" shrinkToFit="0" vertical="center" wrapText="1"/>
    </xf>
    <xf borderId="0" fillId="10" fontId="3" numFmtId="0" xfId="0" applyAlignment="1" applyFont="1">
      <alignment readingOrder="0" shrinkToFit="0" vertical="center" wrapText="1"/>
    </xf>
    <xf borderId="0" fillId="0" fontId="3" numFmtId="0" xfId="0" applyAlignment="1" applyFont="1">
      <alignment readingOrder="0" shrinkToFit="0" wrapText="1"/>
    </xf>
    <xf borderId="9" fillId="0" fontId="4" numFmtId="0" xfId="0" applyAlignment="1" applyBorder="1" applyFont="1">
      <alignment readingOrder="0" shrinkToFit="0" wrapText="1"/>
    </xf>
    <xf borderId="0" fillId="0" fontId="4" numFmtId="0" xfId="0" applyAlignment="1" applyFont="1">
      <alignment horizontal="center" shrinkToFit="0" vertical="bottom" wrapText="1"/>
    </xf>
    <xf borderId="0" fillId="0" fontId="4" numFmtId="0" xfId="0" applyAlignment="1" applyFont="1">
      <alignment horizontal="center" readingOrder="0" shrinkToFit="0" vertical="bottom" wrapText="1"/>
    </xf>
    <xf borderId="0" fillId="0" fontId="4" numFmtId="0" xfId="0" applyAlignment="1" applyFont="1">
      <alignment horizontal="left" readingOrder="0" shrinkToFit="0" wrapText="1"/>
    </xf>
    <xf borderId="0" fillId="0" fontId="5" numFmtId="0" xfId="0" applyAlignment="1" applyFont="1">
      <alignment shrinkToFit="0" wrapText="1"/>
    </xf>
    <xf borderId="10" fillId="0" fontId="4" numFmtId="0" xfId="0" applyAlignment="1" applyBorder="1" applyFont="1">
      <alignment horizontal="center" readingOrder="0" shrinkToFit="0" vertical="bottom" wrapText="1"/>
    </xf>
    <xf borderId="0" fillId="0" fontId="4" numFmtId="0" xfId="0" applyAlignment="1" applyFont="1">
      <alignment shrinkToFit="0" vertical="bottom" wrapText="1"/>
    </xf>
    <xf borderId="0" fillId="0" fontId="4" numFmtId="0" xfId="0" applyAlignment="1" applyFont="1">
      <alignment shrinkToFit="0" wrapText="1"/>
    </xf>
    <xf borderId="11" fillId="0" fontId="4" numFmtId="0" xfId="0" applyAlignment="1" applyBorder="1" applyFont="1">
      <alignment horizontal="center" readingOrder="0" shrinkToFit="0" vertical="bottom" wrapText="1"/>
    </xf>
    <xf borderId="9" fillId="0" fontId="4" numFmtId="0" xfId="0" applyAlignment="1" applyBorder="1" applyFont="1">
      <alignment horizontal="center" readingOrder="0" shrinkToFit="0" vertical="bottom" wrapText="1"/>
    </xf>
    <xf borderId="11" fillId="0" fontId="4" numFmtId="0" xfId="0" applyAlignment="1" applyBorder="1" applyFont="1">
      <alignment horizontal="center" shrinkToFit="0" vertical="bottom" wrapText="1"/>
    </xf>
    <xf borderId="11" fillId="0" fontId="4" numFmtId="0" xfId="0" applyAlignment="1" applyBorder="1" applyFont="1">
      <alignment readingOrder="0" shrinkToFit="0" wrapText="1"/>
    </xf>
    <xf borderId="0" fillId="0" fontId="4" numFmtId="0" xfId="0" applyAlignment="1" applyFont="1">
      <alignment readingOrder="0" shrinkToFit="0" vertical="bottom" wrapText="1"/>
    </xf>
    <xf borderId="0" fillId="0" fontId="4" numFmtId="0" xfId="0" applyAlignment="1" applyFont="1">
      <alignment horizontal="center" shrinkToFit="0" vertical="bottom" wrapText="1"/>
    </xf>
    <xf borderId="0" fillId="0" fontId="6" numFmtId="0" xfId="0" applyAlignment="1" applyFont="1">
      <alignment readingOrder="0" shrinkToFit="0" wrapText="1"/>
    </xf>
    <xf borderId="11" fillId="0" fontId="4" numFmtId="0" xfId="0" applyAlignment="1" applyBorder="1" applyFont="1">
      <alignment readingOrder="0" shrinkToFit="0" wrapText="1"/>
    </xf>
    <xf borderId="0" fillId="0" fontId="3" numFmtId="0" xfId="0" applyAlignment="1" applyFont="1">
      <alignment shrinkToFit="0" vertical="bottom" wrapText="1"/>
    </xf>
    <xf borderId="0" fillId="0" fontId="4" numFmtId="0" xfId="0" applyAlignment="1" applyFont="1">
      <alignment shrinkToFit="0" vertical="bottom" wrapText="1"/>
    </xf>
    <xf borderId="9" fillId="0" fontId="4" numFmtId="0" xfId="0" applyAlignment="1" applyBorder="1" applyFont="1">
      <alignment shrinkToFit="0" vertical="bottom" wrapText="1"/>
    </xf>
    <xf borderId="0" fillId="0" fontId="7" numFmtId="0" xfId="0" applyAlignment="1" applyFont="1">
      <alignment vertical="bottom"/>
    </xf>
    <xf borderId="10" fillId="0" fontId="4" numFmtId="0" xfId="0" applyAlignment="1" applyBorder="1" applyFont="1">
      <alignment horizontal="center" shrinkToFit="0" vertical="bottom" wrapText="1"/>
    </xf>
    <xf borderId="0" fillId="0" fontId="7" numFmtId="0" xfId="0" applyAlignment="1" applyFont="1">
      <alignment vertical="bottom"/>
    </xf>
    <xf borderId="9" fillId="0" fontId="4" numFmtId="0" xfId="0" applyAlignment="1" applyBorder="1" applyFont="1">
      <alignment horizontal="center" shrinkToFit="0" vertical="bottom" wrapText="1"/>
    </xf>
    <xf borderId="11" fillId="0" fontId="4" numFmtId="0" xfId="0" applyAlignment="1" applyBorder="1" applyFont="1">
      <alignment readingOrder="0" shrinkToFit="0" vertical="bottom" wrapText="1"/>
    </xf>
    <xf borderId="0" fillId="10" fontId="8" numFmtId="0" xfId="0" applyAlignment="1" applyFont="1">
      <alignment vertical="bottom"/>
    </xf>
    <xf borderId="11" fillId="0" fontId="4" numFmtId="0" xfId="0" applyAlignment="1" applyBorder="1" applyFont="1">
      <alignment readingOrder="0" shrinkToFit="0" vertical="bottom" wrapText="1"/>
    </xf>
    <xf borderId="9" fillId="0" fontId="4" numFmtId="0" xfId="0" applyAlignment="1" applyBorder="1" applyFont="1">
      <alignment readingOrder="0" shrinkToFit="0" vertical="bottom" wrapText="1"/>
    </xf>
    <xf borderId="9" fillId="0" fontId="4" numFmtId="0" xfId="0" applyAlignment="1" applyBorder="1" applyFont="1">
      <alignment horizontal="center" shrinkToFit="0" vertical="bottom" wrapText="1"/>
    </xf>
    <xf borderId="11" fillId="0" fontId="4" numFmtId="0" xfId="0" applyAlignment="1" applyBorder="1" applyFont="1">
      <alignment readingOrder="0" shrinkToFit="0" vertical="bottom" wrapText="1"/>
    </xf>
    <xf borderId="0" fillId="0" fontId="4" numFmtId="0" xfId="0" applyAlignment="1" applyFont="1">
      <alignment vertical="bottom"/>
    </xf>
    <xf borderId="11" fillId="0" fontId="4" numFmtId="0" xfId="0" applyAlignment="1" applyBorder="1" applyFont="1">
      <alignment horizontal="center" shrinkToFit="0" vertical="bottom" wrapText="1"/>
    </xf>
    <xf borderId="0" fillId="0" fontId="4" numFmtId="0" xfId="0" applyAlignment="1" applyFont="1">
      <alignment readingOrder="0" shrinkToFit="0" wrapText="1"/>
    </xf>
    <xf borderId="11" fillId="0" fontId="4" numFmtId="0" xfId="0" applyAlignment="1" applyBorder="1" applyFont="1">
      <alignment readingOrder="0" shrinkToFit="0" wrapText="1"/>
    </xf>
    <xf borderId="0" fillId="0" fontId="4" numFmtId="0" xfId="0" applyAlignment="1" applyFont="1">
      <alignment horizontal="left" shrinkToFit="0" wrapText="1"/>
    </xf>
    <xf borderId="9" fillId="0" fontId="4" numFmtId="0" xfId="0" applyAlignment="1" applyBorder="1" applyFont="1">
      <alignment shrinkToFit="0" wrapText="1"/>
    </xf>
    <xf borderId="11" fillId="0" fontId="4" numFmtId="0" xfId="0" applyAlignment="1" applyBorder="1" applyFont="1">
      <alignment horizontal="center" readingOrder="0" shrinkToFit="0" wrapText="1"/>
    </xf>
    <xf borderId="10" fillId="0" fontId="4" numFmtId="0" xfId="0" applyAlignment="1" applyBorder="1" applyFont="1">
      <alignment horizontal="center" readingOrder="0" shrinkToFit="0" wrapText="1"/>
    </xf>
    <xf borderId="0" fillId="10" fontId="9" numFmtId="0" xfId="0" applyAlignment="1" applyFont="1">
      <alignment horizontal="left" readingOrder="0" shrinkToFit="0" wrapText="1"/>
    </xf>
    <xf borderId="9" fillId="0" fontId="10" numFmtId="0" xfId="0" applyAlignment="1" applyBorder="1" applyFont="1">
      <alignment readingOrder="0" shrinkToFit="0" wrapText="1"/>
    </xf>
    <xf borderId="0" fillId="10" fontId="11" numFmtId="0" xfId="0" applyAlignment="1" applyFont="1">
      <alignment horizontal="left" readingOrder="0" shrinkToFit="0" wrapText="1"/>
    </xf>
    <xf borderId="11" fillId="0" fontId="12" numFmtId="0" xfId="0" applyAlignment="1" applyBorder="1" applyFont="1">
      <alignment readingOrder="0" shrinkToFit="0" wrapText="1"/>
    </xf>
    <xf borderId="0" fillId="0" fontId="4" numFmtId="0" xfId="0" applyAlignment="1" applyFont="1">
      <alignment readingOrder="0" shrinkToFit="0" wrapText="1"/>
    </xf>
    <xf borderId="9" fillId="0" fontId="13" numFmtId="0" xfId="0" applyAlignment="1" applyBorder="1" applyFont="1">
      <alignment readingOrder="0" shrinkToFit="0" wrapText="1"/>
    </xf>
    <xf borderId="9" fillId="0" fontId="14" numFmtId="0" xfId="0" applyAlignment="1" applyBorder="1" applyFont="1">
      <alignment shrinkToFit="0" vertical="bottom" wrapText="1"/>
    </xf>
    <xf borderId="0" fillId="0" fontId="4" numFmtId="0" xfId="0" applyAlignment="1" applyFont="1">
      <alignment readingOrder="0" shrinkToFit="0" vertical="bottom" wrapText="1"/>
    </xf>
    <xf borderId="0" fillId="10" fontId="11" numFmtId="0" xfId="0" applyAlignment="1" applyFont="1">
      <alignment readingOrder="0" shrinkToFit="0" vertical="bottom" wrapText="1"/>
    </xf>
    <xf borderId="9" fillId="10" fontId="15" numFmtId="0" xfId="0" applyAlignment="1" applyBorder="1" applyFont="1">
      <alignment shrinkToFit="0" vertical="bottom" wrapText="1"/>
    </xf>
    <xf borderId="0" fillId="10" fontId="16" numFmtId="0" xfId="0" applyAlignment="1" applyFont="1">
      <alignment readingOrder="0" shrinkToFit="0" vertical="bottom" wrapText="1"/>
    </xf>
    <xf borderId="0" fillId="0" fontId="17" numFmtId="0" xfId="0" applyAlignment="1" applyFont="1">
      <alignment readingOrder="0" shrinkToFit="0" wrapText="1"/>
    </xf>
    <xf borderId="11" fillId="10" fontId="11" numFmtId="0" xfId="0" applyAlignment="1" applyBorder="1" applyFont="1">
      <alignment horizontal="left" readingOrder="0" shrinkToFit="0" wrapText="1"/>
    </xf>
    <xf borderId="9" fillId="10" fontId="11" numFmtId="0" xfId="0" applyAlignment="1" applyBorder="1" applyFont="1">
      <alignment readingOrder="0" shrinkToFit="0" vertical="bottom" wrapText="1"/>
    </xf>
    <xf borderId="11" fillId="0" fontId="4" numFmtId="0" xfId="0" applyAlignment="1" applyBorder="1" applyFont="1">
      <alignment readingOrder="0" shrinkToFit="0" wrapText="1"/>
    </xf>
    <xf borderId="0" fillId="0" fontId="4" numFmtId="0" xfId="0" applyAlignment="1" applyFont="1">
      <alignment readingOrder="0" shrinkToFit="0" wrapText="1"/>
    </xf>
    <xf borderId="10" fillId="0" fontId="4" numFmtId="0" xfId="0" applyAlignment="1" applyBorder="1" applyFont="1">
      <alignment horizontal="center" readingOrder="0" shrinkToFit="0" vertical="bottom" wrapText="1"/>
    </xf>
    <xf borderId="0" fillId="0" fontId="4" numFmtId="0" xfId="0" applyAlignment="1" applyFont="1">
      <alignment horizontal="left" readingOrder="0" shrinkToFit="0" wrapText="1"/>
    </xf>
    <xf borderId="0" fillId="0" fontId="4" numFmtId="0" xfId="0" applyAlignment="1" applyFont="1">
      <alignment horizontal="center" shrinkToFit="0" vertical="bottom" wrapText="1"/>
    </xf>
    <xf borderId="0" fillId="0" fontId="4" numFmtId="0" xfId="0" applyAlignment="1" applyFont="1">
      <alignment readingOrder="0" shrinkToFit="0" vertical="bottom" wrapText="1"/>
    </xf>
    <xf borderId="0" fillId="10" fontId="18" numFmtId="0" xfId="0" applyAlignment="1" applyFont="1">
      <alignment shrinkToFit="0" vertical="bottom" wrapText="1"/>
    </xf>
    <xf borderId="9" fillId="10" fontId="19" numFmtId="0" xfId="0" applyAlignment="1" applyBorder="1" applyFont="1">
      <alignment readingOrder="0" shrinkToFit="0" vertical="bottom" wrapText="1"/>
    </xf>
    <xf borderId="0" fillId="0" fontId="4" numFmtId="0" xfId="0" applyAlignment="1" applyFont="1">
      <alignment shrinkToFit="0" vertical="bottom" wrapText="1"/>
    </xf>
    <xf borderId="10" fillId="0" fontId="4" numFmtId="0" xfId="0" applyAlignment="1" applyBorder="1" applyFont="1">
      <alignment horizontal="center" shrinkToFit="0" vertical="bottom" wrapText="1"/>
    </xf>
    <xf borderId="0" fillId="0" fontId="20" numFmtId="0" xfId="0" applyAlignment="1" applyFont="1">
      <alignment readingOrder="0" shrinkToFit="0" vertical="bottom" wrapText="1"/>
    </xf>
    <xf borderId="11" fillId="0" fontId="4" numFmtId="0" xfId="0" applyAlignment="1" applyBorder="1" applyFont="1">
      <alignment shrinkToFit="0" wrapText="1"/>
    </xf>
    <xf borderId="11" fillId="0" fontId="4" numFmtId="0" xfId="0" applyAlignment="1" applyBorder="1" applyFont="1">
      <alignment horizontal="center" shrinkToFit="0" wrapText="1"/>
    </xf>
    <xf borderId="10" fillId="0" fontId="4" numFmtId="0" xfId="0" applyAlignment="1" applyBorder="1" applyFont="1">
      <alignment shrinkToFit="0" wrapText="1"/>
    </xf>
    <xf borderId="0" fillId="10" fontId="3" numFmtId="0" xfId="0" applyAlignment="1" applyFont="1">
      <alignment shrinkToFit="0" vertical="bottom" wrapText="1"/>
    </xf>
    <xf borderId="0" fillId="10" fontId="4" numFmtId="0" xfId="0" applyAlignment="1" applyFont="1">
      <alignment readingOrder="0"/>
    </xf>
    <xf borderId="9" fillId="10" fontId="4" numFmtId="0" xfId="0" applyAlignment="1" applyBorder="1" applyFont="1">
      <alignment readingOrder="0" shrinkToFit="0" wrapText="1"/>
    </xf>
    <xf borderId="0" fillId="10" fontId="4" numFmtId="0" xfId="0" applyAlignment="1" applyFont="1">
      <alignment horizontal="center" readingOrder="0" shrinkToFit="0" vertical="bottom" wrapText="1"/>
    </xf>
    <xf borderId="0" fillId="10" fontId="3" numFmtId="0" xfId="0" applyAlignment="1" applyFont="1">
      <alignment readingOrder="0" shrinkToFit="0" wrapText="1"/>
    </xf>
    <xf borderId="10" fillId="10" fontId="4" numFmtId="0" xfId="0" applyAlignment="1" applyBorder="1" applyFont="1">
      <alignment horizontal="center" shrinkToFit="0" vertical="bottom" wrapText="1"/>
    </xf>
    <xf borderId="0" fillId="10" fontId="4" numFmtId="0" xfId="0" applyAlignment="1" applyFont="1">
      <alignment readingOrder="0" shrinkToFit="0" vertical="bottom" wrapText="1"/>
    </xf>
    <xf borderId="10" fillId="10" fontId="4" numFmtId="0" xfId="0" applyAlignment="1" applyBorder="1" applyFont="1">
      <alignment horizontal="center" readingOrder="0" shrinkToFit="0" vertical="bottom" wrapText="1"/>
    </xf>
    <xf borderId="0" fillId="10" fontId="7" numFmtId="0" xfId="0" applyAlignment="1" applyFont="1">
      <alignment readingOrder="0" shrinkToFit="0" vertical="bottom" wrapText="1"/>
    </xf>
    <xf borderId="0" fillId="10" fontId="7" numFmtId="0" xfId="0" applyAlignment="1" applyFont="1">
      <alignment shrinkToFit="0" vertical="bottom" wrapText="1"/>
    </xf>
    <xf borderId="11" fillId="10" fontId="4" numFmtId="0" xfId="0" applyAlignment="1" applyBorder="1" applyFont="1">
      <alignment horizontal="center" readingOrder="0" shrinkToFit="0" vertical="bottom" wrapText="1"/>
    </xf>
    <xf borderId="9" fillId="10" fontId="4" numFmtId="0" xfId="0" applyAlignment="1" applyBorder="1" applyFont="1">
      <alignment horizontal="center" readingOrder="0" shrinkToFit="0" vertical="bottom" wrapText="1"/>
    </xf>
    <xf borderId="11" fillId="10" fontId="4" numFmtId="0" xfId="0" applyAlignment="1" applyBorder="1" applyFont="1">
      <alignment readingOrder="0" shrinkToFit="0" wrapText="1"/>
    </xf>
    <xf borderId="10" fillId="0" fontId="7" numFmtId="0" xfId="0" applyAlignment="1" applyBorder="1" applyFont="1">
      <alignment vertical="bottom"/>
    </xf>
    <xf borderId="9" fillId="10" fontId="4" numFmtId="0" xfId="0" applyAlignment="1" applyBorder="1" applyFont="1">
      <alignment readingOrder="0" shrinkToFit="0" vertical="bottom" wrapText="1"/>
    </xf>
    <xf borderId="0" fillId="10" fontId="4" numFmtId="0" xfId="0" applyAlignment="1" applyFont="1">
      <alignment horizontal="center" shrinkToFit="0" vertical="bottom" wrapText="1"/>
    </xf>
    <xf borderId="0" fillId="10" fontId="7" numFmtId="0" xfId="0" applyAlignment="1" applyFont="1">
      <alignment vertical="bottom"/>
    </xf>
    <xf borderId="11" fillId="10" fontId="4" numFmtId="0" xfId="0" applyAlignment="1" applyBorder="1" applyFont="1">
      <alignment horizontal="center" shrinkToFit="0" vertical="bottom" wrapText="1"/>
    </xf>
    <xf borderId="9" fillId="10" fontId="4" numFmtId="0" xfId="0" applyAlignment="1" applyBorder="1" applyFont="1">
      <alignment horizontal="center" shrinkToFit="0" vertical="bottom" wrapText="1"/>
    </xf>
    <xf borderId="11" fillId="10" fontId="4" numFmtId="0" xfId="0" applyAlignment="1" applyBorder="1" applyFont="1">
      <alignment readingOrder="0" shrinkToFit="0" vertical="bottom" wrapText="1"/>
    </xf>
    <xf borderId="0" fillId="10" fontId="7" numFmtId="0" xfId="0" applyAlignment="1" applyFont="1">
      <alignment readingOrder="0" vertical="bottom"/>
    </xf>
    <xf borderId="0" fillId="0" fontId="3" numFmtId="0" xfId="0" applyAlignment="1" applyFont="1">
      <alignment readingOrder="0" shrinkToFit="0" vertical="bottom" wrapText="1"/>
    </xf>
    <xf borderId="0" fillId="0" fontId="7" numFmtId="0" xfId="0" applyAlignment="1" applyFont="1">
      <alignment shrinkToFit="0" vertical="bottom" wrapText="1"/>
    </xf>
    <xf borderId="11" fillId="0" fontId="4" numFmtId="0" xfId="0" applyAlignment="1" applyBorder="1" applyFont="1">
      <alignment readingOrder="0" shrinkToFit="0" vertical="bottom" wrapText="1"/>
    </xf>
    <xf borderId="0" fillId="0" fontId="3" numFmtId="0" xfId="0" applyAlignment="1" applyFont="1">
      <alignment readingOrder="0" shrinkToFit="0" wrapText="1"/>
    </xf>
    <xf borderId="0" fillId="0" fontId="4" numFmtId="0" xfId="0" applyAlignment="1" applyFont="1">
      <alignment readingOrder="0" shrinkToFit="0" vertical="bottom" wrapText="1"/>
    </xf>
    <xf borderId="10" fillId="0" fontId="4" numFmtId="0" xfId="0" applyAlignment="1" applyBorder="1" applyFont="1">
      <alignment horizontal="center" vertical="bottom"/>
    </xf>
    <xf borderId="0" fillId="0" fontId="4" numFmtId="0" xfId="0" applyAlignment="1" applyFont="1">
      <alignment readingOrder="0" vertical="bottom"/>
    </xf>
    <xf borderId="11" fillId="0" fontId="4" numFmtId="0" xfId="0" applyAlignment="1" applyBorder="1" applyFont="1">
      <alignment readingOrder="0" shrinkToFit="0" vertical="bottom" wrapText="1"/>
    </xf>
    <xf borderId="0" fillId="0" fontId="7" numFmtId="0" xfId="0" applyAlignment="1" applyFont="1">
      <alignment readingOrder="0" vertical="bottom"/>
    </xf>
    <xf borderId="0" fillId="0" fontId="4" numFmtId="0" xfId="0" applyAlignment="1" applyFont="1">
      <alignment readingOrder="0"/>
    </xf>
    <xf borderId="0" fillId="0" fontId="21" numFmtId="0" xfId="0" applyAlignment="1" applyFont="1">
      <alignment readingOrder="0" shrinkToFit="0" wrapText="1"/>
    </xf>
    <xf borderId="11" fillId="0" fontId="4" numFmtId="0" xfId="0" applyAlignment="1" applyBorder="1" applyFont="1">
      <alignment readingOrder="0" shrinkToFit="0" wrapText="1"/>
    </xf>
    <xf borderId="0" fillId="0" fontId="4" numFmtId="164" xfId="0" applyAlignment="1" applyFont="1" applyNumberFormat="1">
      <alignment horizontal="left" readingOrder="0" shrinkToFit="0" wrapText="1"/>
    </xf>
    <xf borderId="9" fillId="0" fontId="4" numFmtId="0" xfId="0" applyAlignment="1" applyBorder="1" applyFont="1">
      <alignment readingOrder="0"/>
    </xf>
    <xf borderId="0" fillId="0" fontId="4" numFmtId="0" xfId="0" applyAlignment="1" applyFont="1">
      <alignment vertical="bottom"/>
    </xf>
    <xf borderId="0" fillId="0" fontId="22" numFmtId="0" xfId="0" applyAlignment="1" applyFont="1">
      <alignment readingOrder="0" vertical="bottom"/>
    </xf>
    <xf borderId="0" fillId="0" fontId="23" numFmtId="0" xfId="0" applyAlignment="1" applyFont="1">
      <alignment readingOrder="0" shrinkToFit="0" vertical="bottom" wrapText="1"/>
    </xf>
    <xf borderId="0" fillId="0" fontId="3" numFmtId="0" xfId="0" applyAlignment="1" applyFont="1">
      <alignment readingOrder="0"/>
    </xf>
    <xf borderId="1" fillId="0" fontId="4" numFmtId="0" xfId="0" applyAlignment="1" applyBorder="1" applyFont="1">
      <alignment readingOrder="0" shrinkToFit="0" vertical="bottom" wrapText="1"/>
    </xf>
    <xf borderId="9" fillId="0" fontId="3" numFmtId="0" xfId="0" applyAlignment="1" applyBorder="1" applyFont="1">
      <alignment readingOrder="0" shrinkToFit="0" wrapText="1"/>
    </xf>
    <xf borderId="0" fillId="10" fontId="11" numFmtId="0" xfId="0" applyAlignment="1" applyFont="1">
      <alignment readingOrder="0" shrinkToFit="0" wrapText="1"/>
    </xf>
    <xf borderId="9" fillId="0" fontId="4" numFmtId="0" xfId="0" applyAlignment="1" applyBorder="1" applyFont="1">
      <alignment readingOrder="0" shrinkToFit="0" wrapText="1"/>
    </xf>
    <xf borderId="1" fillId="3" fontId="3" numFmtId="0" xfId="0" applyAlignment="1" applyBorder="1" applyFont="1">
      <alignment readingOrder="0" shrinkToFit="0" vertical="bottom" wrapText="1"/>
    </xf>
    <xf borderId="4" fillId="5" fontId="3" numFmtId="0" xfId="0" applyAlignment="1" applyBorder="1" applyFont="1">
      <alignment readingOrder="0" shrinkToFit="0" vertical="bottom" wrapText="1"/>
    </xf>
    <xf borderId="2" fillId="5" fontId="3" numFmtId="0" xfId="0" applyAlignment="1" applyBorder="1" applyFont="1">
      <alignment readingOrder="0" shrinkToFit="0" vertical="bottom" wrapText="1"/>
    </xf>
    <xf borderId="1" fillId="6" fontId="3" numFmtId="0" xfId="0" applyAlignment="1" applyBorder="1" applyFont="1">
      <alignment readingOrder="0" shrinkToFit="0" vertical="bottom" wrapText="1"/>
    </xf>
    <xf borderId="2" fillId="6" fontId="3" numFmtId="0" xfId="0" applyAlignment="1" applyBorder="1" applyFont="1">
      <alignment readingOrder="0" shrinkToFit="0" vertical="bottom" wrapText="1"/>
    </xf>
    <xf borderId="5" fillId="3" fontId="3" numFmtId="0" xfId="0" applyAlignment="1" applyBorder="1" applyFont="1">
      <alignment horizontal="left" readingOrder="0" shrinkToFit="0" vertical="center" wrapText="1"/>
    </xf>
    <xf borderId="0" fillId="3" fontId="3" numFmtId="0" xfId="0" applyAlignment="1" applyFont="1">
      <alignment readingOrder="0" shrinkToFit="0" vertical="bottom" wrapText="1"/>
    </xf>
    <xf borderId="0" fillId="0" fontId="3" numFmtId="0" xfId="0" applyAlignment="1" applyFont="1">
      <alignment readingOrder="0" shrinkToFit="0" vertical="top" wrapText="1"/>
    </xf>
    <xf borderId="10" fillId="0" fontId="4" numFmtId="0" xfId="0" applyAlignment="1" applyBorder="1" applyFont="1">
      <alignment readingOrder="0" shrinkToFit="0" vertical="top" wrapText="1"/>
    </xf>
    <xf borderId="9" fillId="0" fontId="4" numFmtId="0" xfId="0" applyAlignment="1" applyBorder="1" applyFont="1">
      <alignment shrinkToFit="0" vertical="bottom" wrapText="1"/>
    </xf>
    <xf borderId="0" fillId="0" fontId="4" numFmtId="0" xfId="0" applyAlignment="1" applyFont="1">
      <alignment readingOrder="0" shrinkToFit="0" vertical="top" wrapText="1"/>
    </xf>
    <xf borderId="9" fillId="0" fontId="24" numFmtId="0" xfId="0" applyAlignment="1" applyBorder="1" applyFont="1">
      <alignment readingOrder="0" shrinkToFit="0" vertical="bottom" wrapText="1"/>
    </xf>
    <xf borderId="10" fillId="0" fontId="4" numFmtId="0" xfId="0" applyAlignment="1" applyBorder="1" applyFont="1">
      <alignment shrinkToFit="0" vertical="top" wrapText="1"/>
    </xf>
    <xf borderId="0" fillId="0" fontId="4" numFmtId="0" xfId="0" applyAlignment="1" applyFont="1">
      <alignment readingOrder="0" shrinkToFit="0" vertical="top" wrapText="1"/>
    </xf>
    <xf borderId="11" fillId="10" fontId="11" numFmtId="0" xfId="0" applyAlignment="1" applyBorder="1" applyFont="1">
      <alignment horizontal="left" readingOrder="0"/>
    </xf>
    <xf borderId="11" fillId="0" fontId="25" numFmtId="0" xfId="0" applyAlignment="1" applyBorder="1" applyFont="1">
      <alignment readingOrder="0" shrinkToFit="0" wrapText="1"/>
    </xf>
    <xf borderId="0" fillId="0" fontId="4" numFmtId="0" xfId="0" applyAlignment="1" applyFont="1">
      <alignment readingOrder="0" shrinkToFit="0" vertical="top" wrapText="1"/>
    </xf>
    <xf borderId="9" fillId="0" fontId="4" numFmtId="0" xfId="0" applyAlignment="1" applyBorder="1" applyFont="1">
      <alignment readingOrder="0" shrinkToFit="0" vertical="bottom" wrapText="1"/>
    </xf>
    <xf borderId="10" fillId="0" fontId="4" numFmtId="0" xfId="0" applyAlignment="1" applyBorder="1" applyFont="1">
      <alignment shrinkToFit="0" vertical="top" wrapText="1"/>
    </xf>
    <xf borderId="0" fillId="0" fontId="3" numFmtId="0" xfId="0" applyAlignment="1" applyFont="1">
      <alignment readingOrder="0" shrinkToFit="0" vertical="top" wrapText="1"/>
    </xf>
    <xf borderId="0" fillId="0" fontId="4" numFmtId="0" xfId="0" applyAlignment="1" applyFont="1">
      <alignment readingOrder="0" vertical="top"/>
    </xf>
    <xf borderId="9" fillId="0" fontId="26" numFmtId="0" xfId="0" applyAlignment="1" applyBorder="1" applyFont="1">
      <alignment readingOrder="0" shrinkToFit="0" vertical="bottom" wrapText="1"/>
    </xf>
    <xf borderId="9" fillId="0" fontId="4" numFmtId="0" xfId="0" applyAlignment="1" applyBorder="1" applyFont="1">
      <alignment readingOrder="0" shrinkToFit="0" vertical="bottom" wrapText="1"/>
    </xf>
    <xf borderId="0" fillId="0" fontId="3" numFmtId="0" xfId="0" applyAlignment="1" applyFont="1">
      <alignment readingOrder="0" vertical="top"/>
    </xf>
    <xf borderId="9" fillId="0" fontId="4" numFmtId="0" xfId="0" applyAlignment="1" applyBorder="1" applyFont="1">
      <alignment readingOrder="0" vertical="top"/>
    </xf>
    <xf borderId="1" fillId="0" fontId="3" numFmtId="0" xfId="0" applyAlignment="1" applyBorder="1" applyFont="1">
      <alignment readingOrder="0" shrinkToFit="0" vertical="top" wrapText="1"/>
    </xf>
    <xf borderId="2" fillId="0" fontId="4" numFmtId="0" xfId="0" applyAlignment="1" applyBorder="1" applyFont="1">
      <alignment readingOrder="0" vertical="top"/>
    </xf>
    <xf borderId="4" fillId="0" fontId="4" numFmtId="0" xfId="0" applyAlignment="1" applyBorder="1" applyFont="1">
      <alignment readingOrder="0" shrinkToFit="0" vertical="top" wrapText="1"/>
    </xf>
    <xf borderId="2" fillId="0" fontId="27" numFmtId="0" xfId="0" applyAlignment="1" applyBorder="1" applyFont="1">
      <alignment readingOrder="0" shrinkToFit="0" vertical="bottom" wrapText="1"/>
    </xf>
    <xf borderId="1" fillId="0" fontId="4" numFmtId="0" xfId="0" applyAlignment="1" applyBorder="1" applyFont="1">
      <alignment shrinkToFit="0" vertical="bottom" wrapText="1"/>
    </xf>
    <xf borderId="5" fillId="0" fontId="4" numFmtId="0" xfId="0" applyAlignment="1" applyBorder="1" applyFont="1">
      <alignment readingOrder="0" shrinkToFit="0" wrapText="1"/>
    </xf>
    <xf borderId="0" fillId="0" fontId="3" numFmtId="0" xfId="0" applyAlignment="1" applyFont="1">
      <alignment shrinkToFit="0" vertical="top" wrapText="1"/>
    </xf>
    <xf borderId="2" fillId="0" fontId="4" numFmtId="0" xfId="0" applyAlignment="1" applyBorder="1" applyFont="1">
      <alignment readingOrder="0" shrinkToFit="0" vertical="top" wrapText="1"/>
    </xf>
    <xf borderId="12" fillId="0" fontId="28" numFmtId="0" xfId="0" applyAlignment="1" applyBorder="1" applyFont="1">
      <alignment shrinkToFit="0" vertical="bottom" wrapText="1"/>
    </xf>
    <xf borderId="6" fillId="3" fontId="29" numFmtId="0" xfId="0" applyAlignment="1" applyBorder="1" applyFont="1">
      <alignment readingOrder="0" shrinkToFit="0" wrapText="1"/>
    </xf>
    <xf borderId="6" fillId="3" fontId="11" numFmtId="0" xfId="0" applyAlignment="1" applyBorder="1" applyFont="1">
      <alignment horizontal="left" readingOrder="0" shrinkToFit="0" wrapText="1"/>
    </xf>
    <xf borderId="6" fillId="0" fontId="4" numFmtId="0" xfId="0" applyAlignment="1" applyBorder="1" applyFont="1">
      <alignment readingOrder="0" shrinkToFit="0" wrapText="1"/>
    </xf>
    <xf borderId="6" fillId="10" fontId="30" numFmtId="0" xfId="0" applyAlignment="1" applyBorder="1" applyFont="1">
      <alignment horizontal="left" readingOrder="0" shrinkToFit="0" wrapText="1"/>
    </xf>
    <xf borderId="6" fillId="0" fontId="31" numFmtId="0" xfId="0" applyAlignment="1" applyBorder="1" applyFont="1">
      <alignment readingOrder="0" shrinkToFit="0" wrapText="1"/>
    </xf>
    <xf borderId="6" fillId="0" fontId="32" numFmtId="0" xfId="0" applyAlignment="1" applyBorder="1" applyFont="1">
      <alignment readingOrder="0" shrinkToFit="0" vertical="top" wrapText="1"/>
    </xf>
    <xf borderId="6" fillId="3" fontId="4" numFmtId="0" xfId="0" applyAlignment="1" applyBorder="1" applyFont="1">
      <alignment shrinkToFit="0" wrapText="1"/>
    </xf>
    <xf borderId="6" fillId="0" fontId="33" numFmtId="0" xfId="0" applyAlignment="1" applyBorder="1" applyFont="1">
      <alignment readingOrder="0" shrinkToFit="0" wrapText="1"/>
    </xf>
    <xf borderId="6" fillId="0" fontId="4" numFmtId="0" xfId="0" applyAlignment="1" applyBorder="1" applyFont="1">
      <alignment shrinkToFit="0" vertical="bottom" wrapText="1"/>
    </xf>
    <xf borderId="12" fillId="0" fontId="34" numFmtId="0" xfId="0" applyAlignment="1" applyBorder="1" applyFont="1">
      <alignment shrinkToFit="0" vertical="bottom" wrapText="1"/>
    </xf>
    <xf borderId="12" fillId="0" fontId="35" numFmtId="0" xfId="0" applyAlignment="1" applyBorder="1" applyFont="1">
      <alignment readingOrder="0" shrinkToFit="0" wrapText="1"/>
    </xf>
    <xf borderId="2" fillId="0" fontId="4" numFmtId="0" xfId="0" applyAlignment="1" applyBorder="1" applyFont="1">
      <alignment readingOrder="0" shrinkToFit="0" wrapText="1"/>
    </xf>
    <xf borderId="5" fillId="0" fontId="36" numFmtId="0" xfId="0" applyAlignment="1" applyBorder="1" applyFont="1">
      <alignment readingOrder="0" shrinkToFit="0" wrapText="1"/>
    </xf>
    <xf borderId="1" fillId="3" fontId="29" numFmtId="0" xfId="0" applyAlignment="1" applyBorder="1" applyFont="1">
      <alignment horizontal="left" readingOrder="0" shrinkToFit="0" vertical="center" wrapText="1"/>
    </xf>
    <xf borderId="2" fillId="3" fontId="29" numFmtId="0" xfId="0" applyAlignment="1" applyBorder="1" applyFont="1">
      <alignment horizontal="left" readingOrder="0" shrinkToFit="0" vertical="center" wrapText="1"/>
    </xf>
    <xf borderId="1" fillId="4" fontId="29" numFmtId="0" xfId="0" applyAlignment="1" applyBorder="1" applyFont="1">
      <alignment horizontal="left" shrinkToFit="0" vertical="center" wrapText="1"/>
    </xf>
    <xf borderId="2" fillId="4" fontId="29" numFmtId="0" xfId="0" applyAlignment="1" applyBorder="1" applyFont="1">
      <alignment horizontal="left" readingOrder="0" shrinkToFit="0" vertical="center" wrapText="1"/>
    </xf>
    <xf borderId="3" fillId="5" fontId="29" numFmtId="0" xfId="0" applyAlignment="1" applyBorder="1" applyFont="1">
      <alignment horizontal="left" shrinkToFit="0" vertical="center" wrapText="1"/>
    </xf>
    <xf borderId="1" fillId="5" fontId="29" numFmtId="0" xfId="0" applyAlignment="1" applyBorder="1" applyFont="1">
      <alignment horizontal="left" readingOrder="0" shrinkToFit="0" vertical="center" wrapText="1"/>
    </xf>
    <xf borderId="4" fillId="6" fontId="29" numFmtId="0" xfId="0" applyAlignment="1" applyBorder="1" applyFont="1">
      <alignment horizontal="left" readingOrder="0" shrinkToFit="0" vertical="center" wrapText="1"/>
    </xf>
    <xf borderId="1" fillId="6" fontId="29" numFmtId="0" xfId="0" applyAlignment="1" applyBorder="1" applyFont="1">
      <alignment horizontal="left" readingOrder="0" shrinkToFit="0" vertical="center" wrapText="1"/>
    </xf>
    <xf borderId="5" fillId="7" fontId="29" numFmtId="0" xfId="0" applyAlignment="1" applyBorder="1" applyFont="1">
      <alignment horizontal="left" readingOrder="0" shrinkToFit="0" vertical="center" wrapText="1"/>
    </xf>
    <xf borderId="6" fillId="8" fontId="29" numFmtId="0" xfId="0" applyAlignment="1" applyBorder="1" applyFont="1">
      <alignment horizontal="left" readingOrder="0" shrinkToFit="0" vertical="center" wrapText="1"/>
    </xf>
    <xf borderId="7" fillId="8" fontId="29" numFmtId="0" xfId="0" applyAlignment="1" applyBorder="1" applyFont="1">
      <alignment horizontal="left" readingOrder="0" shrinkToFit="0" vertical="center" wrapText="1"/>
    </xf>
    <xf borderId="8" fillId="9" fontId="29" numFmtId="0" xfId="0" applyAlignment="1" applyBorder="1" applyFont="1">
      <alignment horizontal="left" shrinkToFit="0" vertical="center" wrapText="1"/>
    </xf>
    <xf borderId="5" fillId="3" fontId="29" numFmtId="0" xfId="0" applyAlignment="1" applyBorder="1" applyFont="1">
      <alignment horizontal="left" readingOrder="0" shrinkToFit="0" vertical="center" wrapText="1"/>
    </xf>
    <xf borderId="0" fillId="3" fontId="29" numFmtId="0" xfId="0" applyAlignment="1" applyFont="1">
      <alignment readingOrder="0" shrinkToFit="0" vertical="bottom" wrapText="1"/>
    </xf>
    <xf borderId="0" fillId="0" fontId="29" numFmtId="0" xfId="0" applyAlignment="1" applyFont="1">
      <alignment readingOrder="0" shrinkToFit="0" wrapText="1"/>
    </xf>
    <xf borderId="0" fillId="0" fontId="37" numFmtId="0" xfId="0" applyAlignment="1" applyFont="1">
      <alignment readingOrder="0" shrinkToFit="0" wrapText="1"/>
    </xf>
    <xf borderId="9" fillId="0" fontId="37" numFmtId="0" xfId="0" applyAlignment="1" applyBorder="1" applyFont="1">
      <alignment readingOrder="0" shrinkToFit="0" wrapText="1"/>
    </xf>
    <xf borderId="0" fillId="0" fontId="37" numFmtId="0" xfId="0" applyAlignment="1" applyFont="1">
      <alignment horizontal="center" shrinkToFit="0" vertical="bottom" wrapText="1"/>
    </xf>
    <xf borderId="0" fillId="0" fontId="37" numFmtId="0" xfId="0" applyAlignment="1" applyFont="1">
      <alignment shrinkToFit="0" wrapText="1"/>
    </xf>
    <xf borderId="10" fillId="0" fontId="37" numFmtId="0" xfId="0" applyAlignment="1" applyBorder="1" applyFont="1">
      <alignment horizontal="center" shrinkToFit="0" vertical="bottom" wrapText="1"/>
    </xf>
    <xf borderId="0" fillId="0" fontId="37" numFmtId="0" xfId="0" applyAlignment="1" applyFont="1">
      <alignment horizontal="left" readingOrder="0" shrinkToFit="0" wrapText="1"/>
    </xf>
    <xf borderId="0" fillId="0" fontId="37" numFmtId="0" xfId="0" applyAlignment="1" applyFont="1">
      <alignment horizontal="center" readingOrder="0" shrinkToFit="0" vertical="bottom" wrapText="1"/>
    </xf>
    <xf borderId="0" fillId="0" fontId="37" numFmtId="0" xfId="0" applyAlignment="1" applyFont="1">
      <alignment horizontal="left" shrinkToFit="0" wrapText="1"/>
    </xf>
    <xf borderId="10" fillId="0" fontId="37" numFmtId="0" xfId="0" applyAlignment="1" applyBorder="1" applyFont="1">
      <alignment horizontal="center" readingOrder="0" shrinkToFit="0" vertical="bottom" wrapText="1"/>
    </xf>
    <xf borderId="0" fillId="0" fontId="37" numFmtId="0" xfId="0" applyAlignment="1" applyFont="1">
      <alignment shrinkToFit="0" vertical="bottom" wrapText="1"/>
    </xf>
    <xf borderId="11" fillId="0" fontId="37" numFmtId="0" xfId="0" applyAlignment="1" applyBorder="1" applyFont="1">
      <alignment horizontal="center" readingOrder="0" shrinkToFit="0" vertical="bottom" wrapText="1"/>
    </xf>
    <xf borderId="9" fillId="0" fontId="37" numFmtId="0" xfId="0" applyAlignment="1" applyBorder="1" applyFont="1">
      <alignment horizontal="center" shrinkToFit="0" vertical="bottom" wrapText="1"/>
    </xf>
    <xf borderId="11" fillId="0" fontId="37" numFmtId="0" xfId="0" applyAlignment="1" applyBorder="1" applyFont="1">
      <alignment horizontal="center" shrinkToFit="0" vertical="bottom" wrapText="1"/>
    </xf>
    <xf borderId="11" fillId="0" fontId="37" numFmtId="0" xfId="0" applyAlignment="1" applyBorder="1" applyFont="1">
      <alignment readingOrder="0" shrinkToFit="0" wrapText="1"/>
    </xf>
    <xf borderId="0" fillId="0" fontId="37" numFmtId="0" xfId="0" applyAlignment="1" applyFont="1">
      <alignment vertical="bottom"/>
    </xf>
    <xf borderId="0" fillId="0" fontId="38" numFmtId="0" xfId="0" applyAlignment="1" applyFont="1">
      <alignment readingOrder="0" shrinkToFit="0" wrapText="1"/>
    </xf>
    <xf borderId="0" fillId="0" fontId="37" numFmtId="0" xfId="0" applyAlignment="1" applyFont="1">
      <alignment readingOrder="0" shrinkToFit="0" vertical="bottom" wrapText="1"/>
    </xf>
    <xf borderId="0" fillId="0" fontId="37" numFmtId="0" xfId="0" applyAlignment="1" applyFont="1">
      <alignment horizontal="center" shrinkToFit="0" vertical="bottom" wrapText="1"/>
    </xf>
    <xf borderId="10" fillId="0" fontId="37" numFmtId="0" xfId="0" applyAlignment="1" applyBorder="1" applyFont="1">
      <alignment horizontal="center" shrinkToFit="0" vertical="bottom" wrapText="1"/>
    </xf>
    <xf borderId="0" fillId="0" fontId="37" numFmtId="0" xfId="0" applyAlignment="1" applyFont="1">
      <alignment readingOrder="0" shrinkToFit="0" wrapText="1"/>
    </xf>
    <xf borderId="11" fillId="10" fontId="39" numFmtId="0" xfId="0" applyAlignment="1" applyBorder="1" applyFont="1">
      <alignment horizontal="left" readingOrder="0"/>
    </xf>
    <xf borderId="9" fillId="0" fontId="37" numFmtId="0" xfId="0" applyAlignment="1" applyBorder="1" applyFont="1">
      <alignment horizontal="center" readingOrder="0" shrinkToFit="0" vertical="bottom" wrapText="1"/>
    </xf>
    <xf borderId="11" fillId="0" fontId="40" numFmtId="0" xfId="0" applyAlignment="1" applyBorder="1" applyFont="1">
      <alignment readingOrder="0" shrinkToFit="0" wrapText="1"/>
    </xf>
    <xf borderId="9" fillId="0" fontId="37" numFmtId="0" xfId="0" applyAlignment="1" applyBorder="1" applyFont="1">
      <alignment horizontal="center" shrinkToFit="0" vertical="bottom" wrapText="1"/>
    </xf>
    <xf borderId="0" fillId="11" fontId="29" numFmtId="0" xfId="0" applyAlignment="1" applyFill="1" applyFont="1">
      <alignment readingOrder="0" shrinkToFit="0" wrapText="1"/>
    </xf>
    <xf borderId="0" fillId="11" fontId="37" numFmtId="0" xfId="0" applyAlignment="1" applyFont="1">
      <alignment readingOrder="0" shrinkToFit="0" wrapText="1"/>
    </xf>
    <xf borderId="9" fillId="11" fontId="37" numFmtId="0" xfId="0" applyAlignment="1" applyBorder="1" applyFont="1">
      <alignment readingOrder="0" shrinkToFit="0" wrapText="1"/>
    </xf>
    <xf borderId="0" fillId="11" fontId="37" numFmtId="0" xfId="0" applyAlignment="1" applyFont="1">
      <alignment horizontal="center" readingOrder="0" shrinkToFit="0" vertical="bottom" wrapText="1"/>
    </xf>
    <xf borderId="0" fillId="11" fontId="37" numFmtId="0" xfId="0" applyAlignment="1" applyFont="1">
      <alignment horizontal="center" shrinkToFit="0" vertical="bottom" wrapText="1"/>
    </xf>
    <xf borderId="0" fillId="11" fontId="37" numFmtId="0" xfId="0" applyAlignment="1" applyFont="1">
      <alignment shrinkToFit="0" wrapText="1"/>
    </xf>
    <xf borderId="10" fillId="11" fontId="37" numFmtId="0" xfId="0" applyAlignment="1" applyBorder="1" applyFont="1">
      <alignment horizontal="center" shrinkToFit="0" vertical="bottom" wrapText="1"/>
    </xf>
    <xf borderId="0" fillId="11" fontId="37" numFmtId="0" xfId="0" applyAlignment="1" applyFont="1">
      <alignment horizontal="left" readingOrder="0" shrinkToFit="0" wrapText="1"/>
    </xf>
    <xf borderId="0" fillId="11" fontId="41" numFmtId="0" xfId="0" applyAlignment="1" applyFont="1">
      <alignment readingOrder="0" shrinkToFit="0" wrapText="1"/>
    </xf>
    <xf borderId="10" fillId="11" fontId="37" numFmtId="0" xfId="0" applyAlignment="1" applyBorder="1" applyFont="1">
      <alignment horizontal="center" readingOrder="0" shrinkToFit="0" vertical="bottom" wrapText="1"/>
    </xf>
    <xf borderId="0" fillId="11" fontId="37" numFmtId="0" xfId="0" applyAlignment="1" applyFont="1">
      <alignment shrinkToFit="0" vertical="bottom" wrapText="1"/>
    </xf>
    <xf borderId="11" fillId="11" fontId="37" numFmtId="0" xfId="0" applyAlignment="1" applyBorder="1" applyFont="1">
      <alignment horizontal="center" readingOrder="0" shrinkToFit="0" vertical="bottom" wrapText="1"/>
    </xf>
    <xf borderId="10" fillId="11" fontId="37" numFmtId="0" xfId="0" applyAlignment="1" applyBorder="1" applyFont="1">
      <alignment horizontal="center" shrinkToFit="0" vertical="bottom" wrapText="1"/>
    </xf>
    <xf borderId="9" fillId="11" fontId="37" numFmtId="0" xfId="0" applyAlignment="1" applyBorder="1" applyFont="1">
      <alignment horizontal="center" shrinkToFit="0" vertical="bottom" wrapText="1"/>
    </xf>
    <xf borderId="11" fillId="11" fontId="37" numFmtId="0" xfId="0" applyAlignment="1" applyBorder="1" applyFont="1">
      <alignment horizontal="center" shrinkToFit="0" vertical="bottom" wrapText="1"/>
    </xf>
    <xf borderId="11" fillId="11" fontId="37" numFmtId="0" xfId="0" applyAlignment="1" applyBorder="1" applyFont="1">
      <alignment readingOrder="0" shrinkToFit="0" wrapText="1"/>
    </xf>
    <xf borderId="0" fillId="11" fontId="37" numFmtId="0" xfId="0" applyAlignment="1" applyFont="1">
      <alignment readingOrder="0" shrinkToFit="0" vertical="bottom" wrapText="1"/>
    </xf>
    <xf borderId="0" fillId="0" fontId="42" numFmtId="0" xfId="0" applyAlignment="1" applyFont="1">
      <alignment shrinkToFit="0" wrapText="1"/>
    </xf>
    <xf borderId="11" fillId="0" fontId="37" numFmtId="0" xfId="0" applyAlignment="1" applyBorder="1" applyFont="1">
      <alignment horizontal="center" readingOrder="0" shrinkToFit="0" wrapText="1"/>
    </xf>
    <xf borderId="10" fillId="0" fontId="37" numFmtId="0" xfId="0" applyAlignment="1" applyBorder="1" applyFont="1">
      <alignment horizontal="center" readingOrder="0" shrinkToFit="0" wrapText="1"/>
    </xf>
    <xf borderId="9" fillId="0" fontId="37" numFmtId="0" xfId="0" applyAlignment="1" applyBorder="1" applyFont="1">
      <alignment shrinkToFit="0" wrapText="1"/>
    </xf>
    <xf borderId="1" fillId="0" fontId="29" numFmtId="0" xfId="0" applyAlignment="1" applyBorder="1" applyFont="1">
      <alignment readingOrder="0" shrinkToFit="0" wrapText="1"/>
    </xf>
    <xf borderId="1" fillId="0" fontId="37" numFmtId="0" xfId="0" applyAlignment="1" applyBorder="1" applyFont="1">
      <alignment readingOrder="0" shrinkToFit="0" wrapText="1"/>
    </xf>
    <xf borderId="2" fillId="0" fontId="37" numFmtId="0" xfId="0" applyAlignment="1" applyBorder="1" applyFont="1">
      <alignment readingOrder="0" shrinkToFit="0" wrapText="1"/>
    </xf>
    <xf borderId="1" fillId="0" fontId="37" numFmtId="0" xfId="0" applyAlignment="1" applyBorder="1" applyFont="1">
      <alignment horizontal="center" shrinkToFit="0" vertical="bottom" wrapText="1"/>
    </xf>
    <xf borderId="1" fillId="0" fontId="37" numFmtId="0" xfId="0" applyAlignment="1" applyBorder="1" applyFont="1">
      <alignment shrinkToFit="0" wrapText="1"/>
    </xf>
    <xf borderId="4" fillId="0" fontId="37" numFmtId="0" xfId="0" applyAlignment="1" applyBorder="1" applyFont="1">
      <alignment horizontal="center" shrinkToFit="0" vertical="bottom" wrapText="1"/>
    </xf>
    <xf borderId="1" fillId="0" fontId="37" numFmtId="0" xfId="0" applyAlignment="1" applyBorder="1" applyFont="1">
      <alignment horizontal="left" readingOrder="0" shrinkToFit="0" wrapText="1"/>
    </xf>
    <xf borderId="1" fillId="0" fontId="37" numFmtId="0" xfId="0" applyAlignment="1" applyBorder="1" applyFont="1">
      <alignment horizontal="center" readingOrder="0" shrinkToFit="0" vertical="bottom" wrapText="1"/>
    </xf>
    <xf borderId="1" fillId="0" fontId="43" numFmtId="0" xfId="0" applyAlignment="1" applyBorder="1" applyFont="1">
      <alignment readingOrder="0" shrinkToFit="0" wrapText="1"/>
    </xf>
    <xf borderId="4" fillId="0" fontId="37" numFmtId="0" xfId="0" applyAlignment="1" applyBorder="1" applyFont="1">
      <alignment horizontal="center" readingOrder="0" shrinkToFit="0" vertical="bottom" wrapText="1"/>
    </xf>
    <xf borderId="1" fillId="0" fontId="37" numFmtId="0" xfId="0" applyAlignment="1" applyBorder="1" applyFont="1">
      <alignment shrinkToFit="0" vertical="bottom" wrapText="1"/>
    </xf>
    <xf borderId="5" fillId="0" fontId="37" numFmtId="0" xfId="0" applyAlignment="1" applyBorder="1" applyFont="1">
      <alignment horizontal="center" readingOrder="0" shrinkToFit="0" vertical="bottom" wrapText="1"/>
    </xf>
    <xf borderId="2" fillId="0" fontId="37" numFmtId="0" xfId="0" applyAlignment="1" applyBorder="1" applyFont="1">
      <alignment horizontal="center" shrinkToFit="0" vertical="bottom" wrapText="1"/>
    </xf>
    <xf borderId="5" fillId="0" fontId="37" numFmtId="0" xfId="0" applyAlignment="1" applyBorder="1" applyFont="1">
      <alignment horizontal="center" shrinkToFit="0" vertical="bottom" wrapText="1"/>
    </xf>
    <xf borderId="5" fillId="0" fontId="37" numFmtId="0" xfId="0" applyAlignment="1" applyBorder="1" applyFont="1">
      <alignment readingOrder="0" shrinkToFit="0" wrapText="1"/>
    </xf>
    <xf borderId="0" fillId="0" fontId="37"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countyofkings.com/departments/community-development-agency/information/2035-general-plan" TargetMode="External"/><Relationship Id="rId2" Type="http://schemas.openxmlformats.org/officeDocument/2006/relationships/hyperlink" Target="http://www.southbaycities.org/sites/default/files/EECAP_Lomita_Final_20151218.pdf" TargetMode="External"/><Relationship Id="rId3" Type="http://schemas.openxmlformats.org/officeDocument/2006/relationships/hyperlink" Target="https://planning.lacity.org/plans-policies/general-plan-updates" TargetMode="External"/><Relationship Id="rId4" Type="http://schemas.openxmlformats.org/officeDocument/2006/relationships/hyperlink" Target="https://www.prnewswire.com/news-releases/socalgas-supports-climate-adaptation-and-resiliency-planning-with-150-000-in-grants-to-local-governments-301205540.html" TargetMode="External"/><Relationship Id="rId5" Type="http://schemas.openxmlformats.org/officeDocument/2006/relationships/hyperlink" Target="http://www.moval.org/city_hall/departments/fire/pdfs/mv-eop-0309.pdf"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ustain.scag.ca.gov/Pages/Grants%20and%20Local%20Assistance/GrantsLocalAssistance.aspx" TargetMode="External"/><Relationship Id="rId11" Type="http://schemas.openxmlformats.org/officeDocument/2006/relationships/hyperlink" Target="https://www.fema.gov/emergency-managers/risk-management/hazard-mitigation-planning/status" TargetMode="External"/><Relationship Id="rId22" Type="http://schemas.openxmlformats.org/officeDocument/2006/relationships/hyperlink" Target="https://semspub.epa.gov/work/HQ/174610.pdf" TargetMode="External"/><Relationship Id="rId10" Type="http://schemas.openxmlformats.org/officeDocument/2006/relationships/hyperlink" Target="http://www.opr.ca.gov/docs/2016_California_Jurisdictions_Addressing_Climate_Change_Summary.pdf." TargetMode="External"/><Relationship Id="rId21" Type="http://schemas.openxmlformats.org/officeDocument/2006/relationships/hyperlink" Target="https://www.socalgas.com/smart-energy/sustainability-at-socalgas/climate-grant" TargetMode="External"/><Relationship Id="rId13" Type="http://schemas.openxmlformats.org/officeDocument/2006/relationships/hyperlink" Target="https://www.georgetownclimate.org/adaptation/plans.html" TargetMode="External"/><Relationship Id="rId24" Type="http://schemas.openxmlformats.org/officeDocument/2006/relationships/drawing" Target="../drawings/drawing4.xml"/><Relationship Id="rId12" Type="http://schemas.openxmlformats.org/officeDocument/2006/relationships/hyperlink" Target="http://www.ca-ilg.org/post/local-climate-adaptation-resilience-plans" TargetMode="External"/><Relationship Id="rId23" Type="http://schemas.openxmlformats.org/officeDocument/2006/relationships/hyperlink" Target="https://toolkit.climate.gov/content/funding-opportunities" TargetMode="External"/><Relationship Id="rId1" Type="http://schemas.openxmlformats.org/officeDocument/2006/relationships/hyperlink" Target="https://www.sce.com/sites/default/files/inline-files/Incorporated_Cities_and_Counties_and_Unicorporated_Areas_Served_by_SCE_1.pdf" TargetMode="External"/><Relationship Id="rId2" Type="http://schemas.openxmlformats.org/officeDocument/2006/relationships/hyperlink" Target="https://www.caloes.ca.gov/HazardMitigationSite/Documents/001APG_Planning_for_Adaptive_Communities.pdf" TargetMode="External"/><Relationship Id="rId3" Type="http://schemas.openxmlformats.org/officeDocument/2006/relationships/hyperlink" Target="http://caleja.org/wp-content/uploads/2017/10/SB1000_Toolkit_Final_171009.pdf?utm_source=email&amp;utm_medium=email" TargetMode="External"/><Relationship Id="rId4" Type="http://schemas.openxmlformats.org/officeDocument/2006/relationships/hyperlink" Target="https://leginfo.legislature.ca.gov/faces/billNavClient.xhtml?bill_id=201520160SB1000" TargetMode="External"/><Relationship Id="rId9" Type="http://schemas.openxmlformats.org/officeDocument/2006/relationships/hyperlink" Target="http://opr.ca.gov/docs/20181120-EJ_Chapter_Public_Comment.pdf" TargetMode="External"/><Relationship Id="rId15" Type="http://schemas.openxmlformats.org/officeDocument/2006/relationships/hyperlink" Target="http://www.gatewaycog.org/media/userfiles/subsite_9/files/cap_framework/Final%20GCCOG%20CAP%20Framework%20Dashboard%2001_11_19.pdf" TargetMode="External"/><Relationship Id="rId14" Type="http://schemas.openxmlformats.org/officeDocument/2006/relationships/hyperlink" Target="https://resilientca.org/" TargetMode="External"/><Relationship Id="rId17" Type="http://schemas.openxmlformats.org/officeDocument/2006/relationships/hyperlink" Target="http://sgc.ca.gov/programs/tcc/" TargetMode="External"/><Relationship Id="rId16" Type="http://schemas.openxmlformats.org/officeDocument/2006/relationships/hyperlink" Target="https://www.caloes.ca.gov/cal-oes-divisions/recovery/disaster-mitigation-technical-support/404-hazard-mitigation-grant-program" TargetMode="External"/><Relationship Id="rId5" Type="http://schemas.openxmlformats.org/officeDocument/2006/relationships/hyperlink" Target="http://arccacalifornia.org/wp-content/uploads/2016/02/SB-379-Fact-Sheet.pdf" TargetMode="External"/><Relationship Id="rId19" Type="http://schemas.openxmlformats.org/officeDocument/2006/relationships/hyperlink" Target="https://www.pge.com/en_US/residential/in-your-community/local-environment/resilient-communities/resilient-communities-grant-program.page" TargetMode="External"/><Relationship Id="rId6" Type="http://schemas.openxmlformats.org/officeDocument/2006/relationships/hyperlink" Target="https://leginfo.legislature.ca.gov/faces/billTextClient.xhtml?bill_id=201720180SB1035" TargetMode="External"/><Relationship Id="rId18" Type="http://schemas.openxmlformats.org/officeDocument/2006/relationships/hyperlink" Target="https://resilientcal.org" TargetMode="External"/><Relationship Id="rId7" Type="http://schemas.openxmlformats.org/officeDocument/2006/relationships/hyperlink" Target="http://docs.cpuc.ca.gov/PublishedDocs/Efile/G000/M266/K859/266859612.PDF" TargetMode="External"/><Relationship Id="rId8" Type="http://schemas.openxmlformats.org/officeDocument/2006/relationships/hyperlink" Target="http://www.opr.ca.gov/planning/general-plan/guidelin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planning.lacounty.gov/assets/upl/project/gp_final-general-plan.pdf" TargetMode="External"/><Relationship Id="rId2" Type="http://schemas.openxmlformats.org/officeDocument/2006/relationships/hyperlink" Target="https://www.rivcoemd.org/Portals/0/FINAL%20PUBLIC%20VERSION%20Riv_Co_%202018%20Multi%20Jurisdictional%20Local%20Hazard%20Mitigation%20Plan.pdf" TargetMode="Externa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78.71"/>
  </cols>
  <sheetData>
    <row r="1" ht="46.5" customHeight="1">
      <c r="A1" s="1" t="s">
        <v>0</v>
      </c>
    </row>
    <row r="2" ht="157.5" customHeight="1">
      <c r="A2" s="2" t="s">
        <v>1</v>
      </c>
    </row>
    <row r="3" ht="60.0" customHeight="1">
      <c r="A3" s="2" t="s">
        <v>2</v>
      </c>
    </row>
    <row r="4" ht="60.75" customHeight="1">
      <c r="A4" s="2" t="s">
        <v>3</v>
      </c>
    </row>
  </sheetData>
  <mergeCells count="4">
    <mergeCell ref="A1:F1"/>
    <mergeCell ref="A2:F2"/>
    <mergeCell ref="A3:F3"/>
    <mergeCell ref="A4:F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5.14"/>
    <col customWidth="1" min="2" max="2" width="24.71"/>
    <col customWidth="1" min="3" max="3" width="28.57"/>
    <col customWidth="1" min="4" max="4" width="16.14"/>
    <col customWidth="1" min="5" max="6" width="12.43"/>
    <col customWidth="1" min="7" max="7" width="24.86"/>
    <col customWidth="1" min="8" max="8" width="16.71"/>
    <col customWidth="1" min="9" max="9" width="17.29"/>
    <col customWidth="1" min="10" max="10" width="12.57"/>
    <col customWidth="1" min="11" max="11" width="16.71"/>
    <col customWidth="1" min="12" max="12" width="18.57"/>
    <col customWidth="1" min="13" max="13" width="18.71"/>
    <col customWidth="1" min="14" max="14" width="23.0"/>
    <col customWidth="1" min="16" max="16" width="18.43"/>
    <col customWidth="1" min="17" max="18" width="23.14"/>
    <col customWidth="1" min="19" max="19" width="23.29"/>
    <col customWidth="1" min="20" max="20" width="17.0"/>
    <col customWidth="1" min="21" max="21" width="45.43"/>
    <col customWidth="1" min="22" max="22" width="27.71"/>
  </cols>
  <sheetData>
    <row r="1" ht="69.75" customHeight="1">
      <c r="A1" s="3" t="s">
        <v>4</v>
      </c>
      <c r="B1" s="3" t="s">
        <v>5</v>
      </c>
      <c r="C1" s="4" t="s">
        <v>6</v>
      </c>
      <c r="D1" s="5" t="s">
        <v>7</v>
      </c>
      <c r="E1" s="5" t="s">
        <v>8</v>
      </c>
      <c r="F1" s="5" t="s">
        <v>9</v>
      </c>
      <c r="G1" s="6" t="s">
        <v>10</v>
      </c>
      <c r="H1" s="7" t="s">
        <v>11</v>
      </c>
      <c r="I1" s="8" t="s">
        <v>12</v>
      </c>
      <c r="J1" s="8" t="s">
        <v>13</v>
      </c>
      <c r="K1" s="8" t="s">
        <v>14</v>
      </c>
      <c r="L1" s="8" t="s">
        <v>15</v>
      </c>
      <c r="M1" s="9" t="s">
        <v>16</v>
      </c>
      <c r="N1" s="10" t="s">
        <v>17</v>
      </c>
      <c r="O1" s="10" t="s">
        <v>18</v>
      </c>
      <c r="P1" s="10" t="s">
        <v>15</v>
      </c>
      <c r="Q1" s="11" t="s">
        <v>19</v>
      </c>
      <c r="R1" s="12" t="s">
        <v>20</v>
      </c>
      <c r="S1" s="13" t="s">
        <v>21</v>
      </c>
      <c r="T1" s="14" t="s">
        <v>22</v>
      </c>
      <c r="U1" s="15" t="s">
        <v>23</v>
      </c>
      <c r="V1" s="16" t="s">
        <v>24</v>
      </c>
    </row>
    <row r="2">
      <c r="A2" s="17" t="s">
        <v>25</v>
      </c>
      <c r="B2" s="17" t="s">
        <v>26</v>
      </c>
      <c r="C2" s="18" t="s">
        <v>27</v>
      </c>
      <c r="D2" s="19" t="s">
        <v>28</v>
      </c>
      <c r="E2" s="19" t="s">
        <v>28</v>
      </c>
      <c r="F2" s="19" t="s">
        <v>28</v>
      </c>
      <c r="G2" s="18" t="s">
        <v>29</v>
      </c>
      <c r="H2" s="20" t="s">
        <v>28</v>
      </c>
      <c r="I2" s="21" t="s">
        <v>30</v>
      </c>
      <c r="J2" s="20" t="s">
        <v>28</v>
      </c>
      <c r="K2" s="21" t="s">
        <v>31</v>
      </c>
      <c r="L2" s="22" t="str">
        <f>HYPERLINK("https://docs.google.com/spreadsheets/d/1yJ30iVVvpmSvVAM-6IfTaepsuRYGQL49b_bLHPe5J7Q/edit#gid=53006494&amp;range=D2","See All (Fresno County)")</f>
        <v>See All (Fresno County)</v>
      </c>
      <c r="M2" s="23" t="s">
        <v>32</v>
      </c>
      <c r="N2" s="20" t="s">
        <v>32</v>
      </c>
      <c r="O2" s="24"/>
      <c r="P2" s="25"/>
      <c r="Q2" s="26" t="s">
        <v>28</v>
      </c>
      <c r="R2" s="23" t="s">
        <v>32</v>
      </c>
      <c r="S2" s="27" t="s">
        <v>33</v>
      </c>
      <c r="T2" s="28" t="s">
        <v>28</v>
      </c>
      <c r="U2" s="29" t="s">
        <v>34</v>
      </c>
      <c r="V2" s="30" t="s">
        <v>35</v>
      </c>
    </row>
    <row r="3">
      <c r="A3" s="17" t="s">
        <v>36</v>
      </c>
      <c r="B3" s="17" t="s">
        <v>37</v>
      </c>
      <c r="C3" s="18" t="s">
        <v>38</v>
      </c>
      <c r="D3" s="31" t="s">
        <v>32</v>
      </c>
      <c r="E3" s="31" t="s">
        <v>32</v>
      </c>
      <c r="F3" s="31" t="s">
        <v>32</v>
      </c>
      <c r="G3" s="25"/>
      <c r="H3" s="23" t="s">
        <v>28</v>
      </c>
      <c r="I3" s="21" t="s">
        <v>39</v>
      </c>
      <c r="J3" s="20" t="s">
        <v>28</v>
      </c>
      <c r="K3" s="21" t="s">
        <v>40</v>
      </c>
      <c r="L3" s="32" t="s">
        <v>41</v>
      </c>
      <c r="M3" s="23" t="s">
        <v>32</v>
      </c>
      <c r="N3" s="20" t="s">
        <v>32</v>
      </c>
      <c r="O3" s="24"/>
      <c r="P3" s="25"/>
      <c r="Q3" s="26" t="s">
        <v>28</v>
      </c>
      <c r="R3" s="23" t="s">
        <v>32</v>
      </c>
      <c r="S3" s="27" t="s">
        <v>32</v>
      </c>
      <c r="T3" s="26" t="s">
        <v>28</v>
      </c>
      <c r="U3" s="33" t="s">
        <v>42</v>
      </c>
      <c r="V3" s="29"/>
    </row>
    <row r="4">
      <c r="A4" s="34" t="s">
        <v>36</v>
      </c>
      <c r="B4" s="35" t="s">
        <v>43</v>
      </c>
      <c r="C4" s="36" t="s">
        <v>44</v>
      </c>
      <c r="D4" s="19" t="s">
        <v>32</v>
      </c>
      <c r="E4" s="19" t="s">
        <v>32</v>
      </c>
      <c r="F4" s="19" t="s">
        <v>32</v>
      </c>
      <c r="G4" s="37"/>
      <c r="H4" s="38" t="s">
        <v>28</v>
      </c>
      <c r="I4" s="21" t="s">
        <v>39</v>
      </c>
      <c r="J4" s="20" t="s">
        <v>28</v>
      </c>
      <c r="K4" s="21" t="s">
        <v>40</v>
      </c>
      <c r="L4" s="32" t="s">
        <v>41</v>
      </c>
      <c r="M4" s="38" t="s">
        <v>32</v>
      </c>
      <c r="N4" s="19" t="s">
        <v>32</v>
      </c>
      <c r="O4" s="39"/>
      <c r="P4" s="39"/>
      <c r="Q4" s="28" t="s">
        <v>28</v>
      </c>
      <c r="R4" s="38" t="s">
        <v>32</v>
      </c>
      <c r="S4" s="40" t="s">
        <v>32</v>
      </c>
      <c r="T4" s="28" t="s">
        <v>32</v>
      </c>
      <c r="U4" s="41" t="s">
        <v>45</v>
      </c>
      <c r="V4" s="39"/>
    </row>
    <row r="5">
      <c r="A5" s="34" t="s">
        <v>36</v>
      </c>
      <c r="B5" s="42" t="s">
        <v>46</v>
      </c>
      <c r="C5" s="36" t="s">
        <v>47</v>
      </c>
      <c r="D5" s="19" t="s">
        <v>32</v>
      </c>
      <c r="E5" s="19" t="s">
        <v>32</v>
      </c>
      <c r="F5" s="19" t="s">
        <v>32</v>
      </c>
      <c r="G5" s="37"/>
      <c r="H5" s="38" t="s">
        <v>28</v>
      </c>
      <c r="I5" s="21" t="s">
        <v>39</v>
      </c>
      <c r="J5" s="20" t="s">
        <v>28</v>
      </c>
      <c r="K5" s="21" t="s">
        <v>40</v>
      </c>
      <c r="L5" s="32" t="s">
        <v>41</v>
      </c>
      <c r="M5" s="38" t="s">
        <v>32</v>
      </c>
      <c r="N5" s="19" t="s">
        <v>32</v>
      </c>
      <c r="O5" s="39"/>
      <c r="P5" s="39"/>
      <c r="Q5" s="28" t="s">
        <v>32</v>
      </c>
      <c r="R5" s="38" t="s">
        <v>32</v>
      </c>
      <c r="S5" s="40" t="s">
        <v>32</v>
      </c>
      <c r="T5" s="26" t="s">
        <v>28</v>
      </c>
      <c r="U5" s="43" t="s">
        <v>48</v>
      </c>
      <c r="V5" s="39"/>
    </row>
    <row r="6">
      <c r="A6" s="34" t="s">
        <v>36</v>
      </c>
      <c r="B6" s="35" t="s">
        <v>49</v>
      </c>
      <c r="C6" s="44" t="s">
        <v>50</v>
      </c>
      <c r="D6" s="19" t="s">
        <v>32</v>
      </c>
      <c r="E6" s="19" t="s">
        <v>32</v>
      </c>
      <c r="F6" s="19" t="s">
        <v>32</v>
      </c>
      <c r="G6" s="37"/>
      <c r="H6" s="38" t="s">
        <v>28</v>
      </c>
      <c r="I6" s="21" t="s">
        <v>39</v>
      </c>
      <c r="J6" s="20" t="s">
        <v>28</v>
      </c>
      <c r="K6" s="21" t="s">
        <v>40</v>
      </c>
      <c r="L6" s="32" t="s">
        <v>41</v>
      </c>
      <c r="M6" s="38" t="s">
        <v>32</v>
      </c>
      <c r="N6" s="19" t="s">
        <v>32</v>
      </c>
      <c r="O6" s="39"/>
      <c r="P6" s="39"/>
      <c r="Q6" s="28" t="s">
        <v>28</v>
      </c>
      <c r="R6" s="23" t="s">
        <v>51</v>
      </c>
      <c r="S6" s="27" t="s">
        <v>51</v>
      </c>
      <c r="T6" s="28" t="s">
        <v>32</v>
      </c>
      <c r="U6" s="43" t="s">
        <v>52</v>
      </c>
      <c r="V6" s="30" t="s">
        <v>53</v>
      </c>
    </row>
    <row r="7">
      <c r="A7" s="34" t="s">
        <v>36</v>
      </c>
      <c r="B7" s="42" t="s">
        <v>54</v>
      </c>
      <c r="C7" s="36" t="s">
        <v>55</v>
      </c>
      <c r="D7" s="19" t="s">
        <v>32</v>
      </c>
      <c r="E7" s="19" t="s">
        <v>32</v>
      </c>
      <c r="F7" s="19" t="s">
        <v>32</v>
      </c>
      <c r="G7" s="37"/>
      <c r="H7" s="38" t="s">
        <v>28</v>
      </c>
      <c r="I7" s="21" t="s">
        <v>39</v>
      </c>
      <c r="J7" s="20" t="s">
        <v>28</v>
      </c>
      <c r="K7" s="21" t="s">
        <v>40</v>
      </c>
      <c r="L7" s="32" t="s">
        <v>41</v>
      </c>
      <c r="M7" s="38" t="s">
        <v>32</v>
      </c>
      <c r="N7" s="19" t="s">
        <v>32</v>
      </c>
      <c r="O7" s="39"/>
      <c r="P7" s="39"/>
      <c r="Q7" s="28" t="s">
        <v>32</v>
      </c>
      <c r="R7" s="38" t="s">
        <v>32</v>
      </c>
      <c r="S7" s="40" t="s">
        <v>32</v>
      </c>
      <c r="T7" s="28" t="s">
        <v>32</v>
      </c>
      <c r="U7" s="43" t="s">
        <v>56</v>
      </c>
      <c r="V7" s="39"/>
    </row>
    <row r="8">
      <c r="A8" s="34" t="s">
        <v>36</v>
      </c>
      <c r="B8" s="42" t="s">
        <v>57</v>
      </c>
      <c r="C8" s="44" t="s">
        <v>58</v>
      </c>
      <c r="D8" s="19" t="s">
        <v>32</v>
      </c>
      <c r="E8" s="19" t="s">
        <v>32</v>
      </c>
      <c r="F8" s="19" t="s">
        <v>32</v>
      </c>
      <c r="G8" s="37"/>
      <c r="H8" s="38" t="s">
        <v>28</v>
      </c>
      <c r="I8" s="21" t="s">
        <v>39</v>
      </c>
      <c r="J8" s="20" t="s">
        <v>28</v>
      </c>
      <c r="K8" s="21" t="s">
        <v>40</v>
      </c>
      <c r="L8" s="32" t="s">
        <v>41</v>
      </c>
      <c r="M8" s="38" t="s">
        <v>32</v>
      </c>
      <c r="N8" s="19" t="s">
        <v>32</v>
      </c>
      <c r="O8" s="39"/>
      <c r="P8" s="39"/>
      <c r="Q8" s="28" t="s">
        <v>28</v>
      </c>
      <c r="R8" s="38" t="s">
        <v>32</v>
      </c>
      <c r="S8" s="45" t="s">
        <v>32</v>
      </c>
      <c r="T8" s="28" t="s">
        <v>32</v>
      </c>
      <c r="U8" s="46" t="s">
        <v>59</v>
      </c>
      <c r="V8" s="39"/>
    </row>
    <row r="9">
      <c r="A9" s="34" t="s">
        <v>36</v>
      </c>
      <c r="B9" s="35" t="s">
        <v>60</v>
      </c>
      <c r="C9" s="44" t="s">
        <v>61</v>
      </c>
      <c r="D9" s="19" t="s">
        <v>28</v>
      </c>
      <c r="E9" s="19" t="s">
        <v>28</v>
      </c>
      <c r="F9" s="19" t="s">
        <v>32</v>
      </c>
      <c r="G9" s="47" t="s">
        <v>62</v>
      </c>
      <c r="H9" s="38" t="s">
        <v>28</v>
      </c>
      <c r="I9" s="21" t="s">
        <v>39</v>
      </c>
      <c r="J9" s="20" t="s">
        <v>28</v>
      </c>
      <c r="K9" s="21" t="s">
        <v>40</v>
      </c>
      <c r="L9" s="32" t="s">
        <v>41</v>
      </c>
      <c r="M9" s="38" t="s">
        <v>32</v>
      </c>
      <c r="N9" s="19" t="s">
        <v>32</v>
      </c>
      <c r="O9" s="39"/>
      <c r="P9" s="39"/>
      <c r="Q9" s="28" t="s">
        <v>28</v>
      </c>
      <c r="R9" s="38" t="s">
        <v>32</v>
      </c>
      <c r="S9" s="40" t="s">
        <v>33</v>
      </c>
      <c r="T9" s="28" t="s">
        <v>32</v>
      </c>
      <c r="U9" s="43" t="s">
        <v>63</v>
      </c>
      <c r="V9" s="39"/>
    </row>
    <row r="10">
      <c r="A10" s="34" t="s">
        <v>36</v>
      </c>
      <c r="B10" s="35" t="s">
        <v>64</v>
      </c>
      <c r="C10" s="44" t="s">
        <v>65</v>
      </c>
      <c r="D10" s="19" t="s">
        <v>28</v>
      </c>
      <c r="E10" s="19" t="s">
        <v>28</v>
      </c>
      <c r="F10" s="19" t="s">
        <v>32</v>
      </c>
      <c r="G10" s="47" t="s">
        <v>66</v>
      </c>
      <c r="H10" s="38" t="s">
        <v>28</v>
      </c>
      <c r="I10" s="21" t="s">
        <v>39</v>
      </c>
      <c r="J10" s="20" t="s">
        <v>28</v>
      </c>
      <c r="K10" s="21" t="s">
        <v>40</v>
      </c>
      <c r="L10" s="32" t="s">
        <v>41</v>
      </c>
      <c r="M10" s="38" t="s">
        <v>32</v>
      </c>
      <c r="N10" s="19" t="s">
        <v>32</v>
      </c>
      <c r="O10" s="39"/>
      <c r="P10" s="39"/>
      <c r="Q10" s="48" t="s">
        <v>28</v>
      </c>
      <c r="R10" s="38" t="s">
        <v>32</v>
      </c>
      <c r="S10" s="40" t="s">
        <v>32</v>
      </c>
      <c r="T10" s="28" t="s">
        <v>32</v>
      </c>
      <c r="U10" s="43" t="s">
        <v>67</v>
      </c>
      <c r="V10" s="30" t="s">
        <v>68</v>
      </c>
    </row>
    <row r="11">
      <c r="A11" s="17" t="s">
        <v>69</v>
      </c>
      <c r="B11" s="49" t="s">
        <v>70</v>
      </c>
      <c r="C11" s="18" t="s">
        <v>71</v>
      </c>
      <c r="D11" s="31" t="s">
        <v>32</v>
      </c>
      <c r="E11" s="19" t="s">
        <v>32</v>
      </c>
      <c r="F11" s="31" t="s">
        <v>32</v>
      </c>
      <c r="G11" s="25"/>
      <c r="H11" s="38" t="s">
        <v>28</v>
      </c>
      <c r="I11" s="21" t="s">
        <v>72</v>
      </c>
      <c r="J11" s="20" t="s">
        <v>28</v>
      </c>
      <c r="K11" s="21" t="s">
        <v>73</v>
      </c>
      <c r="L11" s="22" t="str">
        <f>HYPERLINK("https://docs.google.com/spreadsheets/d/1yJ30iVVvpmSvVAM-6IfTaepsuRYGQL49b_bLHPe5J7Q/edit#gid=53006494&amp;range=D11", "See All (City of Bishop)")</f>
        <v>See All (City of Bishop)</v>
      </c>
      <c r="M11" s="23" t="s">
        <v>32</v>
      </c>
      <c r="N11" s="20" t="s">
        <v>32</v>
      </c>
      <c r="O11" s="24"/>
      <c r="P11" s="25"/>
      <c r="Q11" s="26" t="s">
        <v>32</v>
      </c>
      <c r="R11" s="23" t="s">
        <v>32</v>
      </c>
      <c r="S11" s="40" t="s">
        <v>32</v>
      </c>
      <c r="T11" s="26" t="s">
        <v>32</v>
      </c>
      <c r="U11" s="50" t="s">
        <v>74</v>
      </c>
      <c r="V11" s="30"/>
    </row>
    <row r="12">
      <c r="A12" s="17" t="s">
        <v>69</v>
      </c>
      <c r="B12" s="17" t="s">
        <v>75</v>
      </c>
      <c r="C12" s="18" t="s">
        <v>76</v>
      </c>
      <c r="D12" s="31" t="s">
        <v>32</v>
      </c>
      <c r="E12" s="31" t="s">
        <v>32</v>
      </c>
      <c r="F12" s="31" t="s">
        <v>32</v>
      </c>
      <c r="G12" s="25"/>
      <c r="H12" s="38" t="s">
        <v>28</v>
      </c>
      <c r="I12" s="21" t="s">
        <v>72</v>
      </c>
      <c r="J12" s="20" t="s">
        <v>28</v>
      </c>
      <c r="K12" s="21" t="s">
        <v>73</v>
      </c>
      <c r="L12" s="32" t="str">
        <f>HYPERLINK ("https://docs.google.com/spreadsheets/d/1yJ30iVVvpmSvVAM-6IfTaepsuRYGQL49b_bLHPe5J7Q/edit#gid=53006494&amp;range=D12", "See All (Inyo County)")</f>
        <v>See All (Inyo County)</v>
      </c>
      <c r="M12" s="23" t="s">
        <v>32</v>
      </c>
      <c r="N12" s="20" t="s">
        <v>32</v>
      </c>
      <c r="O12" s="24"/>
      <c r="P12" s="25"/>
      <c r="Q12" s="26" t="s">
        <v>32</v>
      </c>
      <c r="R12" s="23" t="s">
        <v>32</v>
      </c>
      <c r="S12" s="27" t="s">
        <v>32</v>
      </c>
      <c r="T12" s="28" t="s">
        <v>28</v>
      </c>
      <c r="U12" s="29" t="s">
        <v>77</v>
      </c>
      <c r="V12" s="30" t="s">
        <v>78</v>
      </c>
    </row>
    <row r="13">
      <c r="A13" s="17" t="s">
        <v>79</v>
      </c>
      <c r="B13" s="49" t="s">
        <v>80</v>
      </c>
      <c r="C13" s="18" t="s">
        <v>81</v>
      </c>
      <c r="D13" s="31" t="s">
        <v>32</v>
      </c>
      <c r="E13" s="31" t="s">
        <v>32</v>
      </c>
      <c r="F13" s="31" t="s">
        <v>32</v>
      </c>
      <c r="G13" s="25"/>
      <c r="H13" s="38" t="s">
        <v>28</v>
      </c>
      <c r="I13" s="21" t="s">
        <v>82</v>
      </c>
      <c r="J13" s="20" t="s">
        <v>32</v>
      </c>
      <c r="K13" s="51"/>
      <c r="L13" s="25"/>
      <c r="M13" s="23" t="s">
        <v>32</v>
      </c>
      <c r="N13" s="20" t="s">
        <v>32</v>
      </c>
      <c r="O13" s="24"/>
      <c r="P13" s="25"/>
      <c r="Q13" s="26" t="s">
        <v>28</v>
      </c>
      <c r="R13" s="23" t="s">
        <v>32</v>
      </c>
      <c r="S13" s="40" t="s">
        <v>32</v>
      </c>
      <c r="T13" s="28" t="s">
        <v>32</v>
      </c>
      <c r="U13" s="50" t="s">
        <v>83</v>
      </c>
      <c r="V13" s="30"/>
    </row>
    <row r="14">
      <c r="A14" s="17" t="s">
        <v>79</v>
      </c>
      <c r="B14" s="17" t="s">
        <v>84</v>
      </c>
      <c r="C14" s="18" t="s">
        <v>85</v>
      </c>
      <c r="D14" s="31" t="s">
        <v>32</v>
      </c>
      <c r="E14" s="31" t="s">
        <v>32</v>
      </c>
      <c r="F14" s="31" t="s">
        <v>32</v>
      </c>
      <c r="G14" s="25"/>
      <c r="H14" s="38" t="s">
        <v>28</v>
      </c>
      <c r="I14" s="21" t="s">
        <v>86</v>
      </c>
      <c r="J14" s="20" t="s">
        <v>32</v>
      </c>
      <c r="K14" s="51"/>
      <c r="L14" s="52"/>
      <c r="M14" s="23" t="s">
        <v>32</v>
      </c>
      <c r="N14" s="20" t="s">
        <v>32</v>
      </c>
      <c r="O14" s="24"/>
      <c r="P14" s="25"/>
      <c r="Q14" s="53" t="s">
        <v>28</v>
      </c>
      <c r="R14" s="54" t="s">
        <v>32</v>
      </c>
      <c r="S14" s="27" t="s">
        <v>32</v>
      </c>
      <c r="T14" s="28" t="s">
        <v>28</v>
      </c>
      <c r="U14" s="33" t="s">
        <v>87</v>
      </c>
      <c r="V14" s="30" t="s">
        <v>88</v>
      </c>
    </row>
    <row r="15">
      <c r="A15" s="17" t="s">
        <v>79</v>
      </c>
      <c r="B15" s="49" t="s">
        <v>89</v>
      </c>
      <c r="C15" s="18" t="s">
        <v>90</v>
      </c>
      <c r="D15" s="31" t="s">
        <v>32</v>
      </c>
      <c r="E15" s="31" t="s">
        <v>32</v>
      </c>
      <c r="F15" s="31" t="s">
        <v>32</v>
      </c>
      <c r="G15" s="25"/>
      <c r="H15" s="38" t="s">
        <v>28</v>
      </c>
      <c r="I15" s="21" t="s">
        <v>86</v>
      </c>
      <c r="J15" s="20" t="s">
        <v>32</v>
      </c>
      <c r="K15" s="51"/>
      <c r="L15" s="52"/>
      <c r="M15" s="23" t="s">
        <v>32</v>
      </c>
      <c r="N15" s="20" t="s">
        <v>32</v>
      </c>
      <c r="O15" s="24"/>
      <c r="P15" s="25"/>
      <c r="Q15" s="26" t="s">
        <v>28</v>
      </c>
      <c r="R15" s="23" t="s">
        <v>28</v>
      </c>
      <c r="S15" s="40" t="s">
        <v>32</v>
      </c>
      <c r="T15" s="28" t="s">
        <v>32</v>
      </c>
      <c r="U15" s="50" t="s">
        <v>91</v>
      </c>
      <c r="V15" s="55"/>
    </row>
    <row r="16">
      <c r="A16" s="17" t="s">
        <v>79</v>
      </c>
      <c r="B16" s="49" t="s">
        <v>92</v>
      </c>
      <c r="C16" s="18" t="s">
        <v>93</v>
      </c>
      <c r="D16" s="31" t="s">
        <v>32</v>
      </c>
      <c r="E16" s="31" t="s">
        <v>32</v>
      </c>
      <c r="F16" s="31" t="s">
        <v>32</v>
      </c>
      <c r="G16" s="25"/>
      <c r="H16" s="38" t="s">
        <v>28</v>
      </c>
      <c r="I16" s="21" t="s">
        <v>94</v>
      </c>
      <c r="J16" s="20" t="s">
        <v>28</v>
      </c>
      <c r="K16" s="21" t="s">
        <v>95</v>
      </c>
      <c r="L16" s="56" t="str">
        <f>HYPERLINK("https://docs.google.com/spreadsheets/d/1yJ30iVVvpmSvVAM-6IfTaepsuRYGQL49b_bLHPe5J7Q/edit#gid=53006494&amp;range=D16","See All (City of McFarland)")</f>
        <v>See All (City of McFarland)</v>
      </c>
      <c r="M16" s="23" t="s">
        <v>96</v>
      </c>
      <c r="N16" s="20" t="s">
        <v>97</v>
      </c>
      <c r="O16" s="30"/>
      <c r="P16" s="25"/>
      <c r="Q16" s="26" t="s">
        <v>28</v>
      </c>
      <c r="R16" s="23" t="s">
        <v>98</v>
      </c>
      <c r="S16" s="27" t="s">
        <v>51</v>
      </c>
      <c r="T16" s="28" t="s">
        <v>32</v>
      </c>
      <c r="U16" s="33" t="s">
        <v>99</v>
      </c>
      <c r="V16" s="57" t="s">
        <v>100</v>
      </c>
    </row>
    <row r="17">
      <c r="A17" s="17" t="s">
        <v>79</v>
      </c>
      <c r="B17" s="49" t="s">
        <v>101</v>
      </c>
      <c r="C17" s="18" t="s">
        <v>102</v>
      </c>
      <c r="D17" s="31" t="s">
        <v>32</v>
      </c>
      <c r="E17" s="31" t="s">
        <v>32</v>
      </c>
      <c r="F17" s="31" t="s">
        <v>32</v>
      </c>
      <c r="G17" s="25"/>
      <c r="H17" s="38" t="s">
        <v>28</v>
      </c>
      <c r="I17" s="21" t="s">
        <v>86</v>
      </c>
      <c r="J17" s="20" t="s">
        <v>32</v>
      </c>
      <c r="K17" s="51"/>
      <c r="L17" s="52"/>
      <c r="M17" s="23" t="s">
        <v>32</v>
      </c>
      <c r="N17" s="20" t="s">
        <v>32</v>
      </c>
      <c r="O17" s="24"/>
      <c r="P17" s="25"/>
      <c r="Q17" s="26" t="s">
        <v>32</v>
      </c>
      <c r="R17" s="23" t="s">
        <v>32</v>
      </c>
      <c r="S17" s="40" t="s">
        <v>32</v>
      </c>
      <c r="T17" s="26" t="s">
        <v>28</v>
      </c>
      <c r="U17" s="50" t="s">
        <v>103</v>
      </c>
      <c r="V17" s="30"/>
    </row>
    <row r="18">
      <c r="A18" s="17" t="s">
        <v>79</v>
      </c>
      <c r="B18" s="49" t="s">
        <v>104</v>
      </c>
      <c r="C18" s="18" t="s">
        <v>105</v>
      </c>
      <c r="D18" s="31" t="s">
        <v>32</v>
      </c>
      <c r="E18" s="31" t="s">
        <v>32</v>
      </c>
      <c r="F18" s="31" t="s">
        <v>32</v>
      </c>
      <c r="G18" s="25"/>
      <c r="H18" s="38" t="s">
        <v>28</v>
      </c>
      <c r="I18" s="21" t="s">
        <v>86</v>
      </c>
      <c r="J18" s="20" t="s">
        <v>32</v>
      </c>
      <c r="K18" s="51"/>
      <c r="L18" s="52"/>
      <c r="M18" s="23" t="s">
        <v>32</v>
      </c>
      <c r="N18" s="20" t="s">
        <v>32</v>
      </c>
      <c r="O18" s="24"/>
      <c r="P18" s="25"/>
      <c r="Q18" s="26" t="s">
        <v>32</v>
      </c>
      <c r="R18" s="23" t="s">
        <v>32</v>
      </c>
      <c r="S18" s="40" t="s">
        <v>32</v>
      </c>
      <c r="T18" s="28" t="s">
        <v>32</v>
      </c>
      <c r="U18" s="50" t="s">
        <v>106</v>
      </c>
      <c r="V18" s="30"/>
    </row>
    <row r="19">
      <c r="A19" s="17" t="s">
        <v>107</v>
      </c>
      <c r="B19" s="49" t="s">
        <v>108</v>
      </c>
      <c r="C19" s="18" t="s">
        <v>109</v>
      </c>
      <c r="D19" s="20" t="s">
        <v>28</v>
      </c>
      <c r="E19" s="20" t="s">
        <v>28</v>
      </c>
      <c r="F19" s="19" t="s">
        <v>32</v>
      </c>
      <c r="G19" s="49" t="s">
        <v>110</v>
      </c>
      <c r="H19" s="23" t="s">
        <v>28</v>
      </c>
      <c r="I19" s="21" t="s">
        <v>111</v>
      </c>
      <c r="J19" s="20" t="s">
        <v>32</v>
      </c>
      <c r="K19" s="51"/>
      <c r="L19" s="52"/>
      <c r="M19" s="23" t="s">
        <v>32</v>
      </c>
      <c r="N19" s="20" t="s">
        <v>32</v>
      </c>
      <c r="O19" s="24"/>
      <c r="P19" s="25"/>
      <c r="Q19" s="26" t="s">
        <v>28</v>
      </c>
      <c r="R19" s="23" t="s">
        <v>28</v>
      </c>
      <c r="S19" s="40" t="s">
        <v>32</v>
      </c>
      <c r="T19" s="28" t="s">
        <v>32</v>
      </c>
      <c r="U19" s="50" t="s">
        <v>112</v>
      </c>
      <c r="V19" s="30" t="s">
        <v>113</v>
      </c>
    </row>
    <row r="20">
      <c r="A20" s="17" t="s">
        <v>107</v>
      </c>
      <c r="B20" s="17" t="s">
        <v>114</v>
      </c>
      <c r="C20" s="18" t="s">
        <v>115</v>
      </c>
      <c r="D20" s="20" t="s">
        <v>32</v>
      </c>
      <c r="E20" s="19"/>
      <c r="F20" s="19"/>
      <c r="G20" s="49"/>
      <c r="H20" s="23" t="s">
        <v>28</v>
      </c>
      <c r="I20" s="21" t="s">
        <v>111</v>
      </c>
      <c r="J20" s="20" t="s">
        <v>32</v>
      </c>
      <c r="K20" s="51"/>
      <c r="L20" s="25"/>
      <c r="M20" s="23" t="s">
        <v>32</v>
      </c>
      <c r="N20" s="20" t="s">
        <v>32</v>
      </c>
      <c r="O20" s="24"/>
      <c r="P20" s="25"/>
      <c r="Q20" s="53" t="s">
        <v>28</v>
      </c>
      <c r="R20" s="54" t="s">
        <v>32</v>
      </c>
      <c r="S20" s="27" t="s">
        <v>32</v>
      </c>
      <c r="T20" s="28" t="s">
        <v>28</v>
      </c>
      <c r="U20" s="58" t="s">
        <v>116</v>
      </c>
      <c r="V20" s="30" t="s">
        <v>117</v>
      </c>
    </row>
    <row r="21">
      <c r="A21" s="17" t="s">
        <v>118</v>
      </c>
      <c r="B21" s="59" t="s">
        <v>119</v>
      </c>
      <c r="C21" s="18" t="s">
        <v>120</v>
      </c>
      <c r="D21" s="20" t="s">
        <v>28</v>
      </c>
      <c r="E21" s="20" t="s">
        <v>28</v>
      </c>
      <c r="F21" s="19" t="s">
        <v>32</v>
      </c>
      <c r="G21" s="49" t="s">
        <v>121</v>
      </c>
      <c r="H21" s="38" t="s">
        <v>28</v>
      </c>
      <c r="I21" s="21" t="s">
        <v>122</v>
      </c>
      <c r="J21" s="20" t="s">
        <v>28</v>
      </c>
      <c r="K21" s="21" t="s">
        <v>123</v>
      </c>
      <c r="L21" s="60" t="str">
        <f>HYPERLINK ("https://docs.google.com/spreadsheets/d/1yJ30iVVvpmSvVAM-6IfTaepsuRYGQL49b_bLHPe5J7Q/edit#gid=53006494&amp;range=D55", "See All (Hermosa Beach)")</f>
        <v>See All (Hermosa Beach)</v>
      </c>
      <c r="M21" s="23" t="s">
        <v>28</v>
      </c>
      <c r="N21" s="20" t="s">
        <v>124</v>
      </c>
      <c r="O21" s="24"/>
      <c r="P21" s="25"/>
      <c r="Q21" s="26" t="s">
        <v>32</v>
      </c>
      <c r="R21" s="23" t="s">
        <v>28</v>
      </c>
      <c r="S21" s="27" t="s">
        <v>125</v>
      </c>
      <c r="T21" s="28" t="s">
        <v>28</v>
      </c>
      <c r="U21" s="50" t="s">
        <v>126</v>
      </c>
      <c r="V21" s="30" t="s">
        <v>127</v>
      </c>
    </row>
    <row r="22">
      <c r="A22" s="17" t="s">
        <v>118</v>
      </c>
      <c r="B22" s="59" t="s">
        <v>128</v>
      </c>
      <c r="C22" s="18" t="s">
        <v>129</v>
      </c>
      <c r="D22" s="20" t="s">
        <v>51</v>
      </c>
      <c r="E22" s="20" t="s">
        <v>51</v>
      </c>
      <c r="F22" s="20" t="s">
        <v>51</v>
      </c>
      <c r="G22" s="49" t="s">
        <v>130</v>
      </c>
      <c r="H22" s="38" t="s">
        <v>28</v>
      </c>
      <c r="I22" s="21" t="s">
        <v>131</v>
      </c>
      <c r="J22" s="20" t="s">
        <v>28</v>
      </c>
      <c r="K22" s="21" t="s">
        <v>132</v>
      </c>
      <c r="L22" s="60" t="str">
        <f>HYPERLINK("https://docs.google.com/spreadsheets/d/1yJ30iVVvpmSvVAM-6IfTaepsuRYGQL49b_bLHPe5J7Q/edit#gid=53006494&amp;range=D70", "See All (Long Beach)")</f>
        <v>See All (Long Beach)</v>
      </c>
      <c r="M22" s="23" t="s">
        <v>28</v>
      </c>
      <c r="N22" s="20" t="s">
        <v>133</v>
      </c>
      <c r="O22" s="24"/>
      <c r="P22" s="25"/>
      <c r="Q22" s="26" t="s">
        <v>28</v>
      </c>
      <c r="R22" s="23" t="s">
        <v>28</v>
      </c>
      <c r="S22" s="27" t="s">
        <v>28</v>
      </c>
      <c r="T22" s="28" t="s">
        <v>28</v>
      </c>
      <c r="U22" s="50" t="s">
        <v>134</v>
      </c>
      <c r="V22" s="30" t="s">
        <v>135</v>
      </c>
    </row>
    <row r="23">
      <c r="A23" s="17" t="s">
        <v>118</v>
      </c>
      <c r="B23" s="59" t="s">
        <v>136</v>
      </c>
      <c r="C23" s="18" t="s">
        <v>137</v>
      </c>
      <c r="D23" s="20" t="s">
        <v>51</v>
      </c>
      <c r="E23" s="31" t="s">
        <v>32</v>
      </c>
      <c r="F23" s="31" t="s">
        <v>32</v>
      </c>
      <c r="G23" s="25"/>
      <c r="H23" s="23" t="s">
        <v>32</v>
      </c>
      <c r="I23" s="30"/>
      <c r="J23" s="19"/>
      <c r="K23" s="30"/>
      <c r="L23" s="61"/>
      <c r="M23" s="23" t="s">
        <v>32</v>
      </c>
      <c r="N23" s="20" t="s">
        <v>32</v>
      </c>
      <c r="O23" s="24"/>
      <c r="P23" s="25"/>
      <c r="Q23" s="26" t="s">
        <v>28</v>
      </c>
      <c r="R23" s="23" t="s">
        <v>32</v>
      </c>
      <c r="S23" s="40" t="s">
        <v>32</v>
      </c>
      <c r="T23" s="28" t="s">
        <v>32</v>
      </c>
      <c r="U23" s="33" t="s">
        <v>138</v>
      </c>
      <c r="V23" s="30" t="s">
        <v>139</v>
      </c>
    </row>
    <row r="24">
      <c r="A24" s="17" t="s">
        <v>118</v>
      </c>
      <c r="B24" s="59" t="s">
        <v>140</v>
      </c>
      <c r="C24" s="18" t="s">
        <v>141</v>
      </c>
      <c r="D24" s="20" t="s">
        <v>51</v>
      </c>
      <c r="E24" s="31" t="s">
        <v>32</v>
      </c>
      <c r="F24" s="31" t="s">
        <v>32</v>
      </c>
      <c r="G24" s="49" t="s">
        <v>142</v>
      </c>
      <c r="H24" s="23" t="s">
        <v>51</v>
      </c>
      <c r="I24" s="30" t="s">
        <v>143</v>
      </c>
      <c r="J24" s="20" t="s">
        <v>32</v>
      </c>
      <c r="K24" s="30"/>
      <c r="L24" s="61"/>
      <c r="M24" s="23" t="s">
        <v>32</v>
      </c>
      <c r="N24" s="20" t="s">
        <v>32</v>
      </c>
      <c r="O24" s="24"/>
      <c r="P24" s="25"/>
      <c r="Q24" s="26" t="s">
        <v>32</v>
      </c>
      <c r="R24" s="23" t="s">
        <v>32</v>
      </c>
      <c r="S24" s="40" t="s">
        <v>32</v>
      </c>
      <c r="T24" s="28" t="s">
        <v>32</v>
      </c>
      <c r="U24" s="50" t="s">
        <v>144</v>
      </c>
      <c r="V24" s="62" t="s">
        <v>145</v>
      </c>
    </row>
    <row r="25">
      <c r="A25" s="17" t="s">
        <v>118</v>
      </c>
      <c r="B25" s="49" t="s">
        <v>146</v>
      </c>
      <c r="C25" s="18" t="s">
        <v>147</v>
      </c>
      <c r="D25" s="20" t="s">
        <v>148</v>
      </c>
      <c r="E25" s="20" t="s">
        <v>148</v>
      </c>
      <c r="F25" s="20" t="s">
        <v>148</v>
      </c>
      <c r="G25" s="49" t="s">
        <v>149</v>
      </c>
      <c r="H25" s="38" t="s">
        <v>28</v>
      </c>
      <c r="I25" s="21" t="s">
        <v>150</v>
      </c>
      <c r="J25" s="20" t="s">
        <v>28</v>
      </c>
      <c r="K25" s="21" t="s">
        <v>151</v>
      </c>
      <c r="L25" s="60" t="str">
        <f>HYPERLINK("https://docs.google.com/spreadsheets/d/1yJ30iVVvpmSvVAM-6IfTaepsuRYGQL49b_bLHPe5J7Q/edit#gid=53006494&amp;range=D72", "See All (Las Virgenes/Malibu COG)")</f>
        <v>See All (Las Virgenes/Malibu COG)</v>
      </c>
      <c r="M25" s="23" t="s">
        <v>28</v>
      </c>
      <c r="N25" s="20" t="s">
        <v>124</v>
      </c>
      <c r="O25" s="24"/>
      <c r="P25" s="25"/>
      <c r="Q25" s="26" t="s">
        <v>32</v>
      </c>
      <c r="R25" s="23" t="s">
        <v>32</v>
      </c>
      <c r="S25" s="40" t="s">
        <v>32</v>
      </c>
      <c r="T25" s="28" t="s">
        <v>32</v>
      </c>
      <c r="U25" s="33" t="s">
        <v>152</v>
      </c>
      <c r="V25" s="30" t="s">
        <v>153</v>
      </c>
    </row>
    <row r="26">
      <c r="A26" s="17" t="s">
        <v>118</v>
      </c>
      <c r="B26" s="59" t="s">
        <v>154</v>
      </c>
      <c r="C26" s="18" t="s">
        <v>155</v>
      </c>
      <c r="D26" s="31" t="s">
        <v>32</v>
      </c>
      <c r="E26" s="31" t="s">
        <v>32</v>
      </c>
      <c r="F26" s="31" t="s">
        <v>32</v>
      </c>
      <c r="G26" s="25"/>
      <c r="H26" s="23" t="s">
        <v>32</v>
      </c>
      <c r="I26" s="21"/>
      <c r="J26" s="19"/>
      <c r="K26" s="30"/>
      <c r="L26" s="63"/>
      <c r="M26" s="23" t="s">
        <v>28</v>
      </c>
      <c r="N26" s="20" t="s">
        <v>156</v>
      </c>
      <c r="O26" s="30" t="s">
        <v>157</v>
      </c>
      <c r="P26" s="32" t="s">
        <v>41</v>
      </c>
      <c r="Q26" s="26" t="s">
        <v>28</v>
      </c>
      <c r="R26" s="23" t="s">
        <v>28</v>
      </c>
      <c r="S26" s="45" t="s">
        <v>28</v>
      </c>
      <c r="T26" s="28" t="s">
        <v>32</v>
      </c>
      <c r="U26" s="50" t="s">
        <v>158</v>
      </c>
      <c r="V26" s="30"/>
    </row>
    <row r="27">
      <c r="A27" s="17" t="s">
        <v>118</v>
      </c>
      <c r="B27" s="59" t="s">
        <v>159</v>
      </c>
      <c r="C27" s="18" t="s">
        <v>160</v>
      </c>
      <c r="D27" s="31" t="s">
        <v>32</v>
      </c>
      <c r="E27" s="31" t="s">
        <v>32</v>
      </c>
      <c r="F27" s="31" t="s">
        <v>32</v>
      </c>
      <c r="G27" s="25"/>
      <c r="H27" s="23" t="s">
        <v>32</v>
      </c>
      <c r="I27" s="21"/>
      <c r="J27" s="19"/>
      <c r="K27" s="30"/>
      <c r="L27" s="64"/>
      <c r="M27" s="23" t="s">
        <v>32</v>
      </c>
      <c r="N27" s="20" t="s">
        <v>32</v>
      </c>
      <c r="O27" s="24"/>
      <c r="P27" s="25"/>
      <c r="Q27" s="26" t="s">
        <v>32</v>
      </c>
      <c r="R27" s="23" t="s">
        <v>32</v>
      </c>
      <c r="S27" s="40" t="s">
        <v>32</v>
      </c>
      <c r="T27" s="28" t="s">
        <v>28</v>
      </c>
      <c r="U27" s="50" t="s">
        <v>161</v>
      </c>
      <c r="V27" s="24"/>
    </row>
    <row r="28">
      <c r="A28" s="17" t="s">
        <v>118</v>
      </c>
      <c r="B28" s="59" t="s">
        <v>162</v>
      </c>
      <c r="C28" s="18" t="s">
        <v>163</v>
      </c>
      <c r="D28" s="31" t="s">
        <v>32</v>
      </c>
      <c r="E28" s="31" t="s">
        <v>32</v>
      </c>
      <c r="F28" s="31" t="s">
        <v>32</v>
      </c>
      <c r="G28" s="25"/>
      <c r="H28" s="23" t="s">
        <v>51</v>
      </c>
      <c r="I28" s="21" t="s">
        <v>164</v>
      </c>
      <c r="J28" s="19" t="s">
        <v>28</v>
      </c>
      <c r="K28" s="30" t="s">
        <v>165</v>
      </c>
      <c r="L28" s="65" t="str">
        <f>HYPERLINK("https://docs.google.com/spreadsheets/d/1yJ30iVVvpmSvVAM-6IfTaepsuRYGQL49b_bLHPe5J7Q/edit#gid=53006494&amp;range=D24", "See all (Artesia)")</f>
        <v>See all (Artesia)</v>
      </c>
      <c r="M28" s="23" t="s">
        <v>32</v>
      </c>
      <c r="N28" s="20" t="s">
        <v>32</v>
      </c>
      <c r="O28" s="24"/>
      <c r="P28" s="25"/>
      <c r="Q28" s="26" t="s">
        <v>28</v>
      </c>
      <c r="R28" s="23" t="s">
        <v>32</v>
      </c>
      <c r="S28" s="40" t="s">
        <v>32</v>
      </c>
      <c r="T28" s="26" t="s">
        <v>28</v>
      </c>
      <c r="U28" s="50" t="s">
        <v>166</v>
      </c>
      <c r="V28" s="30" t="s">
        <v>167</v>
      </c>
    </row>
    <row r="29">
      <c r="A29" s="17" t="s">
        <v>118</v>
      </c>
      <c r="B29" s="49" t="s">
        <v>168</v>
      </c>
      <c r="C29" s="18" t="s">
        <v>169</v>
      </c>
      <c r="D29" s="31" t="s">
        <v>32</v>
      </c>
      <c r="E29" s="31" t="s">
        <v>32</v>
      </c>
      <c r="F29" s="31" t="s">
        <v>32</v>
      </c>
      <c r="G29" s="25"/>
      <c r="H29" s="23" t="s">
        <v>32</v>
      </c>
      <c r="I29" s="21"/>
      <c r="J29" s="19"/>
      <c r="K29" s="30"/>
      <c r="L29" s="63"/>
      <c r="M29" s="23" t="s">
        <v>28</v>
      </c>
      <c r="N29" s="20" t="s">
        <v>156</v>
      </c>
      <c r="O29" s="30" t="s">
        <v>170</v>
      </c>
      <c r="P29" s="66" t="str">
        <f>HYPERLINK("https://docs.google.com/spreadsheets/d/1yJ30iVVvpmSvVAM-6IfTaepsuRYGQL49b_bLHPe5J7Q/edit#gid=53006494&amp;range=F18","See All")</f>
        <v>See All</v>
      </c>
      <c r="Q29" s="26" t="s">
        <v>32</v>
      </c>
      <c r="R29" s="23" t="s">
        <v>32</v>
      </c>
      <c r="S29" s="40" t="s">
        <v>32</v>
      </c>
      <c r="T29" s="28" t="s">
        <v>32</v>
      </c>
      <c r="U29" s="50" t="s">
        <v>171</v>
      </c>
      <c r="V29" s="30"/>
    </row>
    <row r="30">
      <c r="A30" s="17" t="s">
        <v>118</v>
      </c>
      <c r="B30" s="59" t="s">
        <v>172</v>
      </c>
      <c r="C30" s="18" t="s">
        <v>173</v>
      </c>
      <c r="D30" s="31" t="s">
        <v>32</v>
      </c>
      <c r="E30" s="31" t="s">
        <v>32</v>
      </c>
      <c r="F30" s="31" t="s">
        <v>32</v>
      </c>
      <c r="G30" s="25"/>
      <c r="H30" s="23" t="s">
        <v>32</v>
      </c>
      <c r="I30" s="21"/>
      <c r="J30" s="19"/>
      <c r="K30" s="30"/>
      <c r="L30" s="63"/>
      <c r="M30" s="23" t="s">
        <v>32</v>
      </c>
      <c r="N30" s="20" t="s">
        <v>32</v>
      </c>
      <c r="O30" s="24"/>
      <c r="P30" s="25"/>
      <c r="Q30" s="26" t="s">
        <v>28</v>
      </c>
      <c r="R30" s="23" t="s">
        <v>32</v>
      </c>
      <c r="S30" s="40" t="s">
        <v>32</v>
      </c>
      <c r="T30" s="28" t="s">
        <v>32</v>
      </c>
      <c r="U30" s="33" t="s">
        <v>174</v>
      </c>
      <c r="V30" s="24"/>
    </row>
    <row r="31">
      <c r="A31" s="17" t="s">
        <v>118</v>
      </c>
      <c r="B31" s="59" t="s">
        <v>175</v>
      </c>
      <c r="C31" s="18" t="s">
        <v>176</v>
      </c>
      <c r="D31" s="31" t="s">
        <v>32</v>
      </c>
      <c r="E31" s="31" t="s">
        <v>32</v>
      </c>
      <c r="F31" s="31" t="s">
        <v>32</v>
      </c>
      <c r="G31" s="25"/>
      <c r="H31" s="23" t="s">
        <v>32</v>
      </c>
      <c r="I31" s="21"/>
      <c r="J31" s="19"/>
      <c r="K31" s="30"/>
      <c r="L31" s="63"/>
      <c r="M31" s="23" t="s">
        <v>32</v>
      </c>
      <c r="N31" s="20" t="s">
        <v>32</v>
      </c>
      <c r="O31" s="24"/>
      <c r="P31" s="25"/>
      <c r="Q31" s="26" t="s">
        <v>28</v>
      </c>
      <c r="R31" s="23" t="s">
        <v>28</v>
      </c>
      <c r="S31" s="40" t="s">
        <v>32</v>
      </c>
      <c r="T31" s="28" t="s">
        <v>28</v>
      </c>
      <c r="U31" s="67" t="s">
        <v>177</v>
      </c>
      <c r="V31" s="30" t="s">
        <v>178</v>
      </c>
    </row>
    <row r="32">
      <c r="A32" s="17" t="s">
        <v>118</v>
      </c>
      <c r="B32" s="59" t="s">
        <v>179</v>
      </c>
      <c r="C32" s="18" t="s">
        <v>180</v>
      </c>
      <c r="D32" s="31" t="s">
        <v>32</v>
      </c>
      <c r="E32" s="31" t="s">
        <v>32</v>
      </c>
      <c r="F32" s="31" t="s">
        <v>32</v>
      </c>
      <c r="G32" s="25"/>
      <c r="H32" s="23" t="s">
        <v>32</v>
      </c>
      <c r="I32" s="21"/>
      <c r="J32" s="19"/>
      <c r="K32" s="30"/>
      <c r="L32" s="68"/>
      <c r="M32" s="23" t="s">
        <v>32</v>
      </c>
      <c r="N32" s="20" t="s">
        <v>32</v>
      </c>
      <c r="O32" s="24"/>
      <c r="P32" s="25"/>
      <c r="Q32" s="26" t="s">
        <v>28</v>
      </c>
      <c r="R32" s="23" t="s">
        <v>32</v>
      </c>
      <c r="S32" s="40" t="s">
        <v>32</v>
      </c>
      <c r="T32" s="28" t="s">
        <v>32</v>
      </c>
      <c r="U32" s="69" t="s">
        <v>181</v>
      </c>
      <c r="V32" s="30" t="s">
        <v>182</v>
      </c>
    </row>
    <row r="33">
      <c r="A33" s="17" t="s">
        <v>118</v>
      </c>
      <c r="B33" s="49" t="s">
        <v>183</v>
      </c>
      <c r="C33" s="18" t="s">
        <v>184</v>
      </c>
      <c r="D33" s="31" t="s">
        <v>32</v>
      </c>
      <c r="E33" s="31" t="s">
        <v>32</v>
      </c>
      <c r="F33" s="31" t="s">
        <v>32</v>
      </c>
      <c r="G33" s="25"/>
      <c r="H33" s="38" t="s">
        <v>28</v>
      </c>
      <c r="I33" s="21" t="s">
        <v>185</v>
      </c>
      <c r="J33" s="20" t="s">
        <v>28</v>
      </c>
      <c r="K33" s="21" t="s">
        <v>186</v>
      </c>
      <c r="L33" s="60" t="str">
        <f>HYPERLINK("https://docs.google.com/spreadsheets/d/1yJ30iVVvpmSvVAM-6IfTaepsuRYGQL49b_bLHPe5J7Q/edit#gid=53006494&amp;range=D72", "See All (Las Virgenes/Malibu COG)")</f>
        <v>See All (Las Virgenes/Malibu COG)</v>
      </c>
      <c r="M33" s="23" t="s">
        <v>32</v>
      </c>
      <c r="N33" s="20" t="s">
        <v>32</v>
      </c>
      <c r="O33" s="24"/>
      <c r="P33" s="25"/>
      <c r="Q33" s="26" t="s">
        <v>32</v>
      </c>
      <c r="R33" s="23" t="s">
        <v>32</v>
      </c>
      <c r="S33" s="40" t="s">
        <v>32</v>
      </c>
      <c r="T33" s="26" t="s">
        <v>28</v>
      </c>
      <c r="U33" s="33" t="s">
        <v>187</v>
      </c>
      <c r="V33" s="30"/>
    </row>
    <row r="34">
      <c r="A34" s="17" t="s">
        <v>118</v>
      </c>
      <c r="B34" s="59" t="s">
        <v>188</v>
      </c>
      <c r="C34" s="18" t="s">
        <v>189</v>
      </c>
      <c r="D34" s="31" t="s">
        <v>32</v>
      </c>
      <c r="E34" s="31" t="s">
        <v>32</v>
      </c>
      <c r="F34" s="31" t="s">
        <v>32</v>
      </c>
      <c r="G34" s="25"/>
      <c r="H34" s="38" t="s">
        <v>28</v>
      </c>
      <c r="I34" s="21" t="s">
        <v>190</v>
      </c>
      <c r="J34" s="20" t="s">
        <v>28</v>
      </c>
      <c r="K34" s="21" t="s">
        <v>191</v>
      </c>
      <c r="L34" s="60" t="str">
        <f>HYPERLINK("https://docs.google.com/spreadsheets/d/1yJ30iVVvpmSvVAM-6IfTaepsuRYGQL49b_bLHPe5J7Q/edit#gid=53006494&amp;range=D36", "See All (Cerritos)")</f>
        <v>See All (Cerritos)</v>
      </c>
      <c r="M34" s="23" t="s">
        <v>32</v>
      </c>
      <c r="N34" s="20" t="s">
        <v>32</v>
      </c>
      <c r="O34" s="24"/>
      <c r="P34" s="25"/>
      <c r="Q34" s="26" t="s">
        <v>32</v>
      </c>
      <c r="R34" s="23" t="s">
        <v>32</v>
      </c>
      <c r="S34" s="40" t="s">
        <v>32</v>
      </c>
      <c r="T34" s="28" t="s">
        <v>32</v>
      </c>
      <c r="U34" s="69" t="s">
        <v>192</v>
      </c>
      <c r="V34" s="30" t="s">
        <v>193</v>
      </c>
    </row>
    <row r="35">
      <c r="A35" s="17" t="s">
        <v>118</v>
      </c>
      <c r="B35" s="70" t="s">
        <v>194</v>
      </c>
      <c r="C35" s="18" t="s">
        <v>195</v>
      </c>
      <c r="D35" s="19" t="s">
        <v>32</v>
      </c>
      <c r="E35" s="19" t="s">
        <v>32</v>
      </c>
      <c r="F35" s="19" t="s">
        <v>32</v>
      </c>
      <c r="G35" s="25"/>
      <c r="H35" s="71" t="s">
        <v>32</v>
      </c>
      <c r="I35" s="72"/>
      <c r="J35" s="73"/>
      <c r="K35" s="74"/>
      <c r="L35" s="63"/>
      <c r="M35" s="23" t="s">
        <v>32</v>
      </c>
      <c r="N35" s="20" t="s">
        <v>32</v>
      </c>
      <c r="O35" s="24"/>
      <c r="P35" s="25"/>
      <c r="Q35" s="26" t="s">
        <v>28</v>
      </c>
      <c r="R35" s="23" t="s">
        <v>32</v>
      </c>
      <c r="S35" s="40" t="s">
        <v>32</v>
      </c>
      <c r="T35" s="28" t="s">
        <v>32</v>
      </c>
      <c r="U35" s="33" t="s">
        <v>196</v>
      </c>
      <c r="V35" s="30" t="s">
        <v>197</v>
      </c>
    </row>
    <row r="36">
      <c r="A36" s="17" t="s">
        <v>118</v>
      </c>
      <c r="B36" s="59" t="s">
        <v>198</v>
      </c>
      <c r="C36" s="18" t="s">
        <v>199</v>
      </c>
      <c r="D36" s="31" t="s">
        <v>32</v>
      </c>
      <c r="E36" s="31" t="s">
        <v>32</v>
      </c>
      <c r="F36" s="31" t="s">
        <v>32</v>
      </c>
      <c r="G36" s="25"/>
      <c r="H36" s="71" t="s">
        <v>32</v>
      </c>
      <c r="I36" s="72"/>
      <c r="J36" s="73"/>
      <c r="K36" s="74"/>
      <c r="L36" s="63"/>
      <c r="M36" s="23" t="s">
        <v>32</v>
      </c>
      <c r="N36" s="20" t="s">
        <v>32</v>
      </c>
      <c r="O36" s="24"/>
      <c r="P36" s="25"/>
      <c r="Q36" s="26" t="s">
        <v>28</v>
      </c>
      <c r="R36" s="23" t="s">
        <v>32</v>
      </c>
      <c r="S36" s="40" t="s">
        <v>32</v>
      </c>
      <c r="T36" s="28" t="s">
        <v>32</v>
      </c>
      <c r="U36" s="50" t="s">
        <v>200</v>
      </c>
      <c r="V36" s="30" t="s">
        <v>201</v>
      </c>
    </row>
    <row r="37">
      <c r="A37" s="17" t="s">
        <v>118</v>
      </c>
      <c r="B37" s="70" t="s">
        <v>202</v>
      </c>
      <c r="C37" s="18" t="s">
        <v>203</v>
      </c>
      <c r="D37" s="19" t="s">
        <v>32</v>
      </c>
      <c r="E37" s="19" t="s">
        <v>32</v>
      </c>
      <c r="F37" s="19" t="s">
        <v>32</v>
      </c>
      <c r="G37" s="25"/>
      <c r="H37" s="23" t="s">
        <v>51</v>
      </c>
      <c r="I37" s="21" t="s">
        <v>204</v>
      </c>
      <c r="J37" s="20" t="s">
        <v>32</v>
      </c>
      <c r="K37" s="35"/>
      <c r="L37" s="64"/>
      <c r="M37" s="23" t="s">
        <v>32</v>
      </c>
      <c r="N37" s="20" t="s">
        <v>32</v>
      </c>
      <c r="O37" s="24"/>
      <c r="P37" s="25"/>
      <c r="Q37" s="26" t="s">
        <v>28</v>
      </c>
      <c r="R37" s="23" t="s">
        <v>32</v>
      </c>
      <c r="S37" s="40" t="s">
        <v>32</v>
      </c>
      <c r="T37" s="28" t="s">
        <v>32</v>
      </c>
      <c r="U37" s="50" t="s">
        <v>205</v>
      </c>
      <c r="V37" s="30" t="s">
        <v>206</v>
      </c>
    </row>
    <row r="38">
      <c r="A38" s="17" t="s">
        <v>118</v>
      </c>
      <c r="B38" s="70" t="s">
        <v>207</v>
      </c>
      <c r="C38" s="18" t="s">
        <v>208</v>
      </c>
      <c r="D38" s="19" t="s">
        <v>32</v>
      </c>
      <c r="E38" s="19" t="s">
        <v>32</v>
      </c>
      <c r="F38" s="19" t="s">
        <v>32</v>
      </c>
      <c r="G38" s="25"/>
      <c r="H38" s="38" t="s">
        <v>28</v>
      </c>
      <c r="I38" s="21" t="s">
        <v>209</v>
      </c>
      <c r="J38" s="20" t="s">
        <v>28</v>
      </c>
      <c r="K38" s="21" t="s">
        <v>210</v>
      </c>
      <c r="L38" s="32" t="str">
        <f>HYPERLINK("https://docs.google.com/spreadsheets/d/1yJ30iVVvpmSvVAM-6IfTaepsuRYGQL49b_bLHPe5J7Q/edit#gid=53006494&amp;range=D42", "See All (Cudahy)")</f>
        <v>See All (Cudahy)</v>
      </c>
      <c r="M38" s="23" t="s">
        <v>32</v>
      </c>
      <c r="N38" s="20" t="s">
        <v>32</v>
      </c>
      <c r="O38" s="24"/>
      <c r="P38" s="25"/>
      <c r="Q38" s="26" t="s">
        <v>28</v>
      </c>
      <c r="R38" s="23" t="s">
        <v>28</v>
      </c>
      <c r="S38" s="27" t="s">
        <v>28</v>
      </c>
      <c r="T38" s="28" t="s">
        <v>32</v>
      </c>
      <c r="U38" s="50" t="s">
        <v>211</v>
      </c>
      <c r="V38" s="30" t="s">
        <v>212</v>
      </c>
    </row>
    <row r="39">
      <c r="A39" s="17" t="s">
        <v>118</v>
      </c>
      <c r="B39" s="49" t="s">
        <v>213</v>
      </c>
      <c r="C39" s="18" t="s">
        <v>214</v>
      </c>
      <c r="D39" s="31" t="s">
        <v>32</v>
      </c>
      <c r="E39" s="31" t="s">
        <v>32</v>
      </c>
      <c r="F39" s="31" t="s">
        <v>32</v>
      </c>
      <c r="G39" s="25"/>
      <c r="H39" s="38" t="s">
        <v>28</v>
      </c>
      <c r="I39" s="21" t="s">
        <v>215</v>
      </c>
      <c r="J39" s="20" t="s">
        <v>28</v>
      </c>
      <c r="K39" s="21" t="s">
        <v>216</v>
      </c>
      <c r="L39" s="60" t="str">
        <f>HYPERLINK("https://docs.google.com/spreadsheets/d/1yJ30iVVvpmSvVAM-6IfTaepsuRYGQL49b_bLHPe5J7Q/edit#gid=53006494&amp;range=D43", "See All (Culver City)")</f>
        <v>See All (Culver City)</v>
      </c>
      <c r="M39" s="23" t="s">
        <v>32</v>
      </c>
      <c r="N39" s="20" t="s">
        <v>32</v>
      </c>
      <c r="O39" s="24"/>
      <c r="P39" s="25"/>
      <c r="Q39" s="26" t="s">
        <v>32</v>
      </c>
      <c r="R39" s="23" t="s">
        <v>32</v>
      </c>
      <c r="S39" s="40" t="s">
        <v>32</v>
      </c>
      <c r="T39" s="28" t="s">
        <v>32</v>
      </c>
      <c r="U39" s="33" t="s">
        <v>217</v>
      </c>
      <c r="V39" s="24"/>
    </row>
    <row r="40">
      <c r="A40" s="17" t="s">
        <v>118</v>
      </c>
      <c r="B40" s="59" t="s">
        <v>218</v>
      </c>
      <c r="C40" s="18" t="s">
        <v>219</v>
      </c>
      <c r="D40" s="31" t="s">
        <v>32</v>
      </c>
      <c r="E40" s="31" t="s">
        <v>32</v>
      </c>
      <c r="F40" s="31" t="s">
        <v>32</v>
      </c>
      <c r="G40" s="25"/>
      <c r="H40" s="23" t="s">
        <v>28</v>
      </c>
      <c r="I40" s="30" t="s">
        <v>220</v>
      </c>
      <c r="J40" s="19"/>
      <c r="K40" s="35"/>
      <c r="L40" s="75"/>
      <c r="M40" s="23" t="s">
        <v>32</v>
      </c>
      <c r="N40" s="20" t="s">
        <v>32</v>
      </c>
      <c r="O40" s="24"/>
      <c r="P40" s="25"/>
      <c r="Q40" s="26" t="s">
        <v>28</v>
      </c>
      <c r="R40" s="23" t="s">
        <v>32</v>
      </c>
      <c r="S40" s="40" t="s">
        <v>32</v>
      </c>
      <c r="T40" s="28" t="s">
        <v>32</v>
      </c>
      <c r="U40" s="69" t="s">
        <v>221</v>
      </c>
      <c r="V40" s="30" t="s">
        <v>222</v>
      </c>
    </row>
    <row r="41">
      <c r="A41" s="17" t="s">
        <v>118</v>
      </c>
      <c r="B41" s="59" t="s">
        <v>223</v>
      </c>
      <c r="C41" s="18" t="s">
        <v>224</v>
      </c>
      <c r="D41" s="31" t="s">
        <v>32</v>
      </c>
      <c r="E41" s="31" t="s">
        <v>32</v>
      </c>
      <c r="F41" s="31" t="s">
        <v>32</v>
      </c>
      <c r="G41" s="25"/>
      <c r="H41" s="23" t="s">
        <v>28</v>
      </c>
      <c r="I41" s="21" t="s">
        <v>225</v>
      </c>
      <c r="J41" s="20" t="s">
        <v>32</v>
      </c>
      <c r="K41" s="30"/>
      <c r="L41" s="64"/>
      <c r="M41" s="23" t="s">
        <v>32</v>
      </c>
      <c r="N41" s="20" t="s">
        <v>32</v>
      </c>
      <c r="O41" s="24"/>
      <c r="P41" s="25"/>
      <c r="Q41" s="26" t="s">
        <v>28</v>
      </c>
      <c r="R41" s="23" t="s">
        <v>32</v>
      </c>
      <c r="S41" s="40" t="s">
        <v>32</v>
      </c>
      <c r="T41" s="28" t="s">
        <v>32</v>
      </c>
      <c r="U41" s="50" t="s">
        <v>226</v>
      </c>
      <c r="V41" s="30" t="s">
        <v>227</v>
      </c>
    </row>
    <row r="42">
      <c r="A42" s="17" t="s">
        <v>118</v>
      </c>
      <c r="B42" s="59" t="s">
        <v>228</v>
      </c>
      <c r="C42" s="18" t="s">
        <v>229</v>
      </c>
      <c r="D42" s="31" t="s">
        <v>32</v>
      </c>
      <c r="E42" s="31" t="s">
        <v>32</v>
      </c>
      <c r="F42" s="31" t="s">
        <v>32</v>
      </c>
      <c r="G42" s="25"/>
      <c r="H42" s="38" t="s">
        <v>148</v>
      </c>
      <c r="I42" s="30" t="s">
        <v>230</v>
      </c>
      <c r="J42" s="20" t="s">
        <v>32</v>
      </c>
      <c r="K42" s="30"/>
      <c r="L42" s="76"/>
      <c r="M42" s="23" t="s">
        <v>32</v>
      </c>
      <c r="N42" s="20" t="s">
        <v>32</v>
      </c>
      <c r="O42" s="24"/>
      <c r="P42" s="25"/>
      <c r="Q42" s="26" t="s">
        <v>28</v>
      </c>
      <c r="R42" s="23" t="s">
        <v>32</v>
      </c>
      <c r="S42" s="40" t="s">
        <v>32</v>
      </c>
      <c r="T42" s="28" t="s">
        <v>32</v>
      </c>
      <c r="U42" s="50" t="s">
        <v>231</v>
      </c>
      <c r="V42" s="24"/>
    </row>
    <row r="43">
      <c r="A43" s="17" t="s">
        <v>118</v>
      </c>
      <c r="B43" s="59" t="s">
        <v>232</v>
      </c>
      <c r="C43" s="18" t="s">
        <v>233</v>
      </c>
      <c r="D43" s="31" t="s">
        <v>32</v>
      </c>
      <c r="E43" s="31" t="s">
        <v>32</v>
      </c>
      <c r="F43" s="31" t="s">
        <v>32</v>
      </c>
      <c r="G43" s="25"/>
      <c r="H43" s="71" t="s">
        <v>28</v>
      </c>
      <c r="I43" s="74" t="s">
        <v>234</v>
      </c>
      <c r="J43" s="73"/>
      <c r="K43" s="77"/>
      <c r="L43" s="63"/>
      <c r="M43" s="23" t="s">
        <v>32</v>
      </c>
      <c r="N43" s="20" t="s">
        <v>32</v>
      </c>
      <c r="O43" s="24"/>
      <c r="P43" s="25"/>
      <c r="Q43" s="26" t="s">
        <v>32</v>
      </c>
      <c r="R43" s="23" t="s">
        <v>32</v>
      </c>
      <c r="S43" s="40" t="s">
        <v>32</v>
      </c>
      <c r="T43" s="28" t="s">
        <v>32</v>
      </c>
      <c r="U43" s="50" t="s">
        <v>235</v>
      </c>
      <c r="V43" s="30" t="s">
        <v>236</v>
      </c>
    </row>
    <row r="44">
      <c r="A44" s="17" t="s">
        <v>118</v>
      </c>
      <c r="B44" s="59" t="s">
        <v>237</v>
      </c>
      <c r="C44" s="18" t="s">
        <v>238</v>
      </c>
      <c r="D44" s="31" t="s">
        <v>32</v>
      </c>
      <c r="E44" s="31" t="s">
        <v>32</v>
      </c>
      <c r="F44" s="31" t="s">
        <v>32</v>
      </c>
      <c r="G44" s="25"/>
      <c r="H44" s="71" t="s">
        <v>32</v>
      </c>
      <c r="I44" s="74"/>
      <c r="J44" s="73"/>
      <c r="K44" s="74"/>
      <c r="L44" s="68"/>
      <c r="M44" s="23" t="s">
        <v>32</v>
      </c>
      <c r="N44" s="20" t="s">
        <v>32</v>
      </c>
      <c r="O44" s="24"/>
      <c r="P44" s="25"/>
      <c r="Q44" s="26" t="s">
        <v>28</v>
      </c>
      <c r="R44" s="23" t="s">
        <v>32</v>
      </c>
      <c r="S44" s="40" t="s">
        <v>32</v>
      </c>
      <c r="T44" s="28" t="s">
        <v>32</v>
      </c>
      <c r="U44" s="69" t="s">
        <v>239</v>
      </c>
      <c r="V44" s="30" t="s">
        <v>193</v>
      </c>
    </row>
    <row r="45">
      <c r="A45" s="17" t="s">
        <v>118</v>
      </c>
      <c r="B45" s="49" t="s">
        <v>240</v>
      </c>
      <c r="C45" s="18" t="s">
        <v>241</v>
      </c>
      <c r="D45" s="31" t="s">
        <v>32</v>
      </c>
      <c r="E45" s="31" t="s">
        <v>32</v>
      </c>
      <c r="F45" s="31" t="s">
        <v>32</v>
      </c>
      <c r="G45" s="25"/>
      <c r="H45" s="38" t="s">
        <v>28</v>
      </c>
      <c r="I45" s="21" t="s">
        <v>150</v>
      </c>
      <c r="J45" s="20" t="s">
        <v>28</v>
      </c>
      <c r="K45" s="21" t="s">
        <v>186</v>
      </c>
      <c r="L45" s="60" t="str">
        <f>HYPERLINK("https://docs.google.com/spreadsheets/d/1yJ30iVVvpmSvVAM-6IfTaepsuRYGQL49b_bLHPe5J7Q/edit#gid=53006494&amp;range=D72", "See All (Las Virgenes/Malibu COG)")</f>
        <v>See All (Las Virgenes/Malibu COG)</v>
      </c>
      <c r="M45" s="23" t="s">
        <v>32</v>
      </c>
      <c r="N45" s="20" t="s">
        <v>32</v>
      </c>
      <c r="O45" s="24"/>
      <c r="P45" s="25"/>
      <c r="Q45" s="26" t="s">
        <v>32</v>
      </c>
      <c r="R45" s="23" t="s">
        <v>32</v>
      </c>
      <c r="S45" s="40" t="s">
        <v>32</v>
      </c>
      <c r="T45" s="26" t="s">
        <v>28</v>
      </c>
      <c r="U45" s="50" t="s">
        <v>242</v>
      </c>
      <c r="V45" s="24"/>
    </row>
    <row r="46">
      <c r="A46" s="17" t="s">
        <v>118</v>
      </c>
      <c r="B46" s="59" t="s">
        <v>243</v>
      </c>
      <c r="C46" s="18" t="s">
        <v>244</v>
      </c>
      <c r="D46" s="31" t="s">
        <v>32</v>
      </c>
      <c r="E46" s="31" t="s">
        <v>32</v>
      </c>
      <c r="F46" s="31" t="s">
        <v>32</v>
      </c>
      <c r="G46" s="25"/>
      <c r="H46" s="38" t="s">
        <v>148</v>
      </c>
      <c r="I46" s="30" t="s">
        <v>245</v>
      </c>
      <c r="J46" s="20" t="s">
        <v>32</v>
      </c>
      <c r="K46" s="30"/>
      <c r="L46" s="64"/>
      <c r="M46" s="23" t="s">
        <v>32</v>
      </c>
      <c r="N46" s="20" t="s">
        <v>32</v>
      </c>
      <c r="O46" s="24"/>
      <c r="P46" s="25"/>
      <c r="Q46" s="26" t="s">
        <v>28</v>
      </c>
      <c r="R46" s="23" t="s">
        <v>32</v>
      </c>
      <c r="S46" s="40" t="s">
        <v>32</v>
      </c>
      <c r="T46" s="28" t="s">
        <v>32</v>
      </c>
      <c r="U46" s="50" t="s">
        <v>246</v>
      </c>
      <c r="V46" s="30" t="s">
        <v>247</v>
      </c>
    </row>
    <row r="47">
      <c r="A47" s="17" t="s">
        <v>118</v>
      </c>
      <c r="B47" s="59" t="s">
        <v>248</v>
      </c>
      <c r="C47" s="18" t="s">
        <v>249</v>
      </c>
      <c r="D47" s="31" t="s">
        <v>32</v>
      </c>
      <c r="E47" s="31" t="s">
        <v>32</v>
      </c>
      <c r="F47" s="31" t="s">
        <v>32</v>
      </c>
      <c r="G47" s="25"/>
      <c r="H47" s="23" t="s">
        <v>32</v>
      </c>
      <c r="I47" s="30"/>
      <c r="J47" s="19"/>
      <c r="K47" s="30"/>
      <c r="L47" s="75"/>
      <c r="M47" s="23" t="s">
        <v>32</v>
      </c>
      <c r="N47" s="20" t="s">
        <v>32</v>
      </c>
      <c r="O47" s="24"/>
      <c r="P47" s="25"/>
      <c r="Q47" s="26" t="s">
        <v>28</v>
      </c>
      <c r="R47" s="78" t="s">
        <v>32</v>
      </c>
      <c r="S47" s="40" t="s">
        <v>32</v>
      </c>
      <c r="T47" s="28" t="s">
        <v>32</v>
      </c>
      <c r="U47" s="50" t="s">
        <v>250</v>
      </c>
      <c r="V47" s="30" t="s">
        <v>193</v>
      </c>
    </row>
    <row r="48">
      <c r="A48" s="17" t="s">
        <v>118</v>
      </c>
      <c r="B48" s="59" t="s">
        <v>251</v>
      </c>
      <c r="C48" s="18" t="s">
        <v>252</v>
      </c>
      <c r="D48" s="31" t="s">
        <v>32</v>
      </c>
      <c r="E48" s="31" t="s">
        <v>32</v>
      </c>
      <c r="F48" s="31" t="s">
        <v>32</v>
      </c>
      <c r="G48" s="25"/>
      <c r="H48" s="38" t="s">
        <v>148</v>
      </c>
      <c r="I48" s="30" t="s">
        <v>253</v>
      </c>
      <c r="J48" s="19" t="s">
        <v>28</v>
      </c>
      <c r="K48" s="30" t="s">
        <v>254</v>
      </c>
      <c r="L48" s="65" t="str">
        <f>HYPERLINK("https://docs.google.com/spreadsheets/d/1yJ30iVVvpmSvVAM-6IfTaepsuRYGQL49b_bLHPe5J7Q/edit#gid=53006494&amp;range=D60", "See All (Irwindale)")</f>
        <v>See All (Irwindale)</v>
      </c>
      <c r="M48" s="23" t="s">
        <v>32</v>
      </c>
      <c r="N48" s="20" t="s">
        <v>32</v>
      </c>
      <c r="O48" s="24"/>
      <c r="P48" s="25"/>
      <c r="Q48" s="26" t="s">
        <v>28</v>
      </c>
      <c r="R48" s="23" t="s">
        <v>32</v>
      </c>
      <c r="S48" s="40" t="s">
        <v>32</v>
      </c>
      <c r="T48" s="28" t="s">
        <v>32</v>
      </c>
      <c r="U48" s="50" t="s">
        <v>255</v>
      </c>
      <c r="V48" s="30" t="s">
        <v>256</v>
      </c>
    </row>
    <row r="49">
      <c r="A49" s="17" t="s">
        <v>118</v>
      </c>
      <c r="B49" s="59" t="s">
        <v>257</v>
      </c>
      <c r="C49" s="18" t="s">
        <v>258</v>
      </c>
      <c r="D49" s="19" t="s">
        <v>32</v>
      </c>
      <c r="E49" s="19" t="s">
        <v>32</v>
      </c>
      <c r="F49" s="19" t="s">
        <v>32</v>
      </c>
      <c r="G49" s="49"/>
      <c r="H49" s="38" t="s">
        <v>28</v>
      </c>
      <c r="I49" s="30" t="s">
        <v>259</v>
      </c>
      <c r="J49" s="20" t="s">
        <v>32</v>
      </c>
      <c r="K49" s="30"/>
      <c r="L49" s="75"/>
      <c r="M49" s="23" t="s">
        <v>32</v>
      </c>
      <c r="N49" s="20" t="s">
        <v>32</v>
      </c>
      <c r="O49" s="30"/>
      <c r="P49" s="49"/>
      <c r="Q49" s="26" t="s">
        <v>32</v>
      </c>
      <c r="R49" s="23" t="s">
        <v>32</v>
      </c>
      <c r="S49" s="40" t="s">
        <v>32</v>
      </c>
      <c r="T49" s="28" t="s">
        <v>32</v>
      </c>
      <c r="U49" s="50" t="s">
        <v>260</v>
      </c>
      <c r="V49" s="30" t="s">
        <v>261</v>
      </c>
    </row>
    <row r="50">
      <c r="A50" s="17" t="s">
        <v>118</v>
      </c>
      <c r="B50" s="59" t="s">
        <v>262</v>
      </c>
      <c r="C50" s="18" t="s">
        <v>263</v>
      </c>
      <c r="D50" s="31" t="s">
        <v>32</v>
      </c>
      <c r="E50" s="31" t="s">
        <v>32</v>
      </c>
      <c r="F50" s="31" t="s">
        <v>32</v>
      </c>
      <c r="G50" s="25"/>
      <c r="H50" s="23" t="s">
        <v>32</v>
      </c>
      <c r="I50" s="30"/>
      <c r="J50" s="19"/>
      <c r="K50" s="30"/>
      <c r="L50" s="68"/>
      <c r="M50" s="23" t="s">
        <v>32</v>
      </c>
      <c r="N50" s="20" t="s">
        <v>32</v>
      </c>
      <c r="O50" s="24"/>
      <c r="P50" s="25"/>
      <c r="Q50" s="26" t="s">
        <v>28</v>
      </c>
      <c r="R50" s="23" t="s">
        <v>32</v>
      </c>
      <c r="S50" s="40" t="s">
        <v>32</v>
      </c>
      <c r="T50" s="28" t="s">
        <v>32</v>
      </c>
      <c r="U50" s="69" t="s">
        <v>264</v>
      </c>
      <c r="V50" s="30" t="s">
        <v>193</v>
      </c>
    </row>
    <row r="51">
      <c r="A51" s="17" t="s">
        <v>118</v>
      </c>
      <c r="B51" s="59" t="s">
        <v>265</v>
      </c>
      <c r="C51" s="18" t="s">
        <v>266</v>
      </c>
      <c r="D51" s="31" t="s">
        <v>32</v>
      </c>
      <c r="E51" s="31" t="s">
        <v>32</v>
      </c>
      <c r="F51" s="31" t="s">
        <v>32</v>
      </c>
      <c r="G51" s="25"/>
      <c r="H51" s="38" t="s">
        <v>28</v>
      </c>
      <c r="I51" s="30" t="s">
        <v>267</v>
      </c>
      <c r="J51" s="20" t="s">
        <v>32</v>
      </c>
      <c r="K51" s="30"/>
      <c r="L51" s="64"/>
      <c r="M51" s="23" t="s">
        <v>32</v>
      </c>
      <c r="N51" s="20" t="s">
        <v>32</v>
      </c>
      <c r="O51" s="24"/>
      <c r="P51" s="25"/>
      <c r="Q51" s="26" t="s">
        <v>28</v>
      </c>
      <c r="R51" s="23" t="s">
        <v>32</v>
      </c>
      <c r="S51" s="40" t="s">
        <v>32</v>
      </c>
      <c r="T51" s="28" t="s">
        <v>28</v>
      </c>
      <c r="U51" s="50" t="s">
        <v>268</v>
      </c>
      <c r="V51" s="24"/>
    </row>
    <row r="52">
      <c r="A52" s="17" t="s">
        <v>118</v>
      </c>
      <c r="B52" s="59" t="s">
        <v>269</v>
      </c>
      <c r="C52" s="18" t="s">
        <v>270</v>
      </c>
      <c r="D52" s="31" t="s">
        <v>32</v>
      </c>
      <c r="E52" s="31" t="s">
        <v>32</v>
      </c>
      <c r="F52" s="31" t="s">
        <v>32</v>
      </c>
      <c r="G52" s="25"/>
      <c r="H52" s="38" t="s">
        <v>148</v>
      </c>
      <c r="I52" s="30" t="s">
        <v>271</v>
      </c>
      <c r="J52" s="20" t="s">
        <v>32</v>
      </c>
      <c r="K52" s="30"/>
      <c r="L52" s="68"/>
      <c r="M52" s="23" t="s">
        <v>32</v>
      </c>
      <c r="N52" s="20" t="s">
        <v>32</v>
      </c>
      <c r="O52" s="24"/>
      <c r="P52" s="25"/>
      <c r="Q52" s="26" t="s">
        <v>32</v>
      </c>
      <c r="R52" s="78" t="s">
        <v>32</v>
      </c>
      <c r="S52" s="40" t="s">
        <v>32</v>
      </c>
      <c r="T52" s="28" t="s">
        <v>32</v>
      </c>
      <c r="U52" s="50" t="s">
        <v>272</v>
      </c>
      <c r="V52" s="30" t="s">
        <v>273</v>
      </c>
    </row>
    <row r="53">
      <c r="A53" s="17" t="s">
        <v>118</v>
      </c>
      <c r="B53" s="59" t="s">
        <v>274</v>
      </c>
      <c r="C53" s="18" t="s">
        <v>275</v>
      </c>
      <c r="D53" s="31" t="s">
        <v>32</v>
      </c>
      <c r="E53" s="31" t="s">
        <v>32</v>
      </c>
      <c r="F53" s="31" t="s">
        <v>32</v>
      </c>
      <c r="G53" s="25"/>
      <c r="H53" s="38" t="s">
        <v>28</v>
      </c>
      <c r="I53" s="21" t="s">
        <v>276</v>
      </c>
      <c r="J53" s="20" t="s">
        <v>28</v>
      </c>
      <c r="K53" s="21" t="s">
        <v>277</v>
      </c>
      <c r="L53" s="60" t="str">
        <f>HYPERLINK("https://docs.google.com/spreadsheets/d/1yJ30iVVvpmSvVAM-6IfTaepsuRYGQL49b_bLHPe5J7Q/edit#gid=53006494&amp;range=D66", "See All (City of Lakewood)")</f>
        <v>See All (City of Lakewood)</v>
      </c>
      <c r="M53" s="23" t="s">
        <v>32</v>
      </c>
      <c r="N53" s="20" t="s">
        <v>32</v>
      </c>
      <c r="O53" s="24"/>
      <c r="P53" s="25"/>
      <c r="Q53" s="26" t="s">
        <v>32</v>
      </c>
      <c r="R53" s="23" t="s">
        <v>32</v>
      </c>
      <c r="S53" s="40" t="s">
        <v>32</v>
      </c>
      <c r="T53" s="28" t="s">
        <v>28</v>
      </c>
      <c r="U53" s="50" t="s">
        <v>278</v>
      </c>
      <c r="V53" s="30"/>
    </row>
    <row r="54">
      <c r="A54" s="17" t="s">
        <v>118</v>
      </c>
      <c r="B54" s="59" t="s">
        <v>279</v>
      </c>
      <c r="C54" s="18" t="s">
        <v>280</v>
      </c>
      <c r="D54" s="20" t="s">
        <v>28</v>
      </c>
      <c r="E54" s="20" t="s">
        <v>28</v>
      </c>
      <c r="F54" s="19" t="s">
        <v>32</v>
      </c>
      <c r="G54" s="49" t="s">
        <v>281</v>
      </c>
      <c r="H54" s="38" t="s">
        <v>148</v>
      </c>
      <c r="I54" s="30" t="s">
        <v>282</v>
      </c>
      <c r="J54" s="20" t="s">
        <v>32</v>
      </c>
      <c r="K54" s="30"/>
      <c r="L54" s="63"/>
      <c r="M54" s="23" t="s">
        <v>32</v>
      </c>
      <c r="N54" s="20" t="s">
        <v>32</v>
      </c>
      <c r="O54" s="24"/>
      <c r="P54" s="25"/>
      <c r="Q54" s="26" t="s">
        <v>32</v>
      </c>
      <c r="R54" s="23" t="s">
        <v>32</v>
      </c>
      <c r="S54" s="45" t="s">
        <v>32</v>
      </c>
      <c r="T54" s="28" t="s">
        <v>32</v>
      </c>
      <c r="U54" s="50" t="s">
        <v>283</v>
      </c>
      <c r="V54" s="79" t="s">
        <v>284</v>
      </c>
    </row>
    <row r="55">
      <c r="A55" s="17" t="s">
        <v>118</v>
      </c>
      <c r="B55" s="17" t="s">
        <v>285</v>
      </c>
      <c r="C55" s="18" t="s">
        <v>286</v>
      </c>
      <c r="D55" s="31" t="s">
        <v>32</v>
      </c>
      <c r="E55" s="31" t="s">
        <v>32</v>
      </c>
      <c r="F55" s="31" t="s">
        <v>32</v>
      </c>
      <c r="G55" s="25"/>
      <c r="H55" s="38" t="s">
        <v>28</v>
      </c>
      <c r="I55" s="21" t="s">
        <v>287</v>
      </c>
      <c r="J55" s="20" t="s">
        <v>28</v>
      </c>
      <c r="K55" s="21" t="s">
        <v>288</v>
      </c>
      <c r="L55" s="60" t="str">
        <f>HYPERLINK("https://docs.google.com/spreadsheets/d/1yJ30iVVvpmSvVAM-6IfTaepsuRYGQL49b_bLHPe5J7Q/edit#gid=53006494&amp;range=D72", "See All (Las Virgenes/Malibu COG)")</f>
        <v>See All (Las Virgenes/Malibu COG)</v>
      </c>
      <c r="M55" s="23" t="s">
        <v>289</v>
      </c>
      <c r="N55" s="20"/>
      <c r="O55" s="24"/>
      <c r="P55" s="25"/>
      <c r="Q55" s="53" t="s">
        <v>32</v>
      </c>
      <c r="R55" s="54" t="s">
        <v>289</v>
      </c>
      <c r="S55" s="27" t="s">
        <v>289</v>
      </c>
      <c r="T55" s="26" t="s">
        <v>289</v>
      </c>
      <c r="U55" s="50" t="s">
        <v>290</v>
      </c>
      <c r="V55" s="30" t="s">
        <v>291</v>
      </c>
    </row>
    <row r="56">
      <c r="A56" s="17" t="s">
        <v>118</v>
      </c>
      <c r="B56" s="59" t="s">
        <v>292</v>
      </c>
      <c r="C56" s="18" t="s">
        <v>293</v>
      </c>
      <c r="D56" s="31" t="s">
        <v>32</v>
      </c>
      <c r="E56" s="31" t="s">
        <v>32</v>
      </c>
      <c r="F56" s="31" t="s">
        <v>32</v>
      </c>
      <c r="G56" s="25"/>
      <c r="H56" s="23" t="s">
        <v>51</v>
      </c>
      <c r="I56" s="30" t="s">
        <v>294</v>
      </c>
      <c r="J56" s="19" t="s">
        <v>28</v>
      </c>
      <c r="K56" s="30" t="s">
        <v>295</v>
      </c>
      <c r="L56" s="76" t="str">
        <f>HYPERLINK("https://docs.google.com/spreadsheets/d/1yJ30iVVvpmSvVAM-6IfTaepsuRYGQL49b_bLHPe5J7Q/edit#gid=53006494&amp;range=D73", "See all (City of Lynwood)" )</f>
        <v>See all (City of Lynwood)</v>
      </c>
      <c r="M56" s="23" t="s">
        <v>32</v>
      </c>
      <c r="N56" s="20" t="s">
        <v>32</v>
      </c>
      <c r="O56" s="24"/>
      <c r="P56" s="25"/>
      <c r="Q56" s="26" t="s">
        <v>28</v>
      </c>
      <c r="R56" s="23" t="s">
        <v>32</v>
      </c>
      <c r="S56" s="40" t="s">
        <v>32</v>
      </c>
      <c r="T56" s="28" t="s">
        <v>32</v>
      </c>
      <c r="U56" s="50" t="s">
        <v>296</v>
      </c>
      <c r="V56" s="30" t="s">
        <v>193</v>
      </c>
    </row>
    <row r="57">
      <c r="A57" s="17" t="s">
        <v>118</v>
      </c>
      <c r="B57" s="49" t="s">
        <v>297</v>
      </c>
      <c r="C57" s="18" t="s">
        <v>298</v>
      </c>
      <c r="D57" s="31" t="s">
        <v>32</v>
      </c>
      <c r="E57" s="31" t="s">
        <v>32</v>
      </c>
      <c r="F57" s="31" t="s">
        <v>32</v>
      </c>
      <c r="G57" s="25"/>
      <c r="H57" s="38" t="s">
        <v>28</v>
      </c>
      <c r="I57" s="21" t="s">
        <v>299</v>
      </c>
      <c r="J57" s="20" t="s">
        <v>28</v>
      </c>
      <c r="K57" s="21" t="s">
        <v>186</v>
      </c>
      <c r="L57" s="32" t="str">
        <f>HYPERLINK("https://docs.google.com/spreadsheets/d/1yJ30iVVvpmSvVAM-6IfTaepsuRYGQL49b_bLHPe5J7Q/edit#gid=53006494&amp;range=D74", "See All (Las Virgenes/Malibu COG)")</f>
        <v>See All (Las Virgenes/Malibu COG)</v>
      </c>
      <c r="M57" s="23" t="s">
        <v>32</v>
      </c>
      <c r="N57" s="20" t="s">
        <v>32</v>
      </c>
      <c r="O57" s="24"/>
      <c r="P57" s="25"/>
      <c r="Q57" s="26" t="s">
        <v>32</v>
      </c>
      <c r="R57" s="23" t="s">
        <v>32</v>
      </c>
      <c r="S57" s="40" t="s">
        <v>32</v>
      </c>
      <c r="T57" s="28" t="s">
        <v>28</v>
      </c>
      <c r="U57" s="50" t="s">
        <v>300</v>
      </c>
      <c r="V57" s="24"/>
    </row>
    <row r="58">
      <c r="A58" s="17" t="s">
        <v>118</v>
      </c>
      <c r="B58" s="59" t="s">
        <v>301</v>
      </c>
      <c r="C58" s="18" t="s">
        <v>302</v>
      </c>
      <c r="D58" s="31" t="s">
        <v>32</v>
      </c>
      <c r="E58" s="31" t="s">
        <v>32</v>
      </c>
      <c r="F58" s="31" t="s">
        <v>32</v>
      </c>
      <c r="G58" s="25"/>
      <c r="H58" s="23" t="s">
        <v>32</v>
      </c>
      <c r="I58" s="30"/>
      <c r="J58" s="19"/>
      <c r="K58" s="30"/>
      <c r="L58" s="75"/>
      <c r="M58" s="23" t="s">
        <v>32</v>
      </c>
      <c r="N58" s="20" t="s">
        <v>32</v>
      </c>
      <c r="O58" s="24"/>
      <c r="P58" s="25"/>
      <c r="Q58" s="26" t="s">
        <v>28</v>
      </c>
      <c r="R58" s="23" t="s">
        <v>32</v>
      </c>
      <c r="S58" s="40" t="s">
        <v>32</v>
      </c>
      <c r="T58" s="28" t="s">
        <v>32</v>
      </c>
      <c r="U58" s="50" t="s">
        <v>303</v>
      </c>
      <c r="V58" s="30" t="s">
        <v>193</v>
      </c>
    </row>
    <row r="59">
      <c r="A59" s="17" t="s">
        <v>118</v>
      </c>
      <c r="B59" s="59" t="s">
        <v>304</v>
      </c>
      <c r="C59" s="18" t="s">
        <v>305</v>
      </c>
      <c r="D59" s="31" t="s">
        <v>32</v>
      </c>
      <c r="E59" s="31" t="s">
        <v>32</v>
      </c>
      <c r="F59" s="31" t="s">
        <v>32</v>
      </c>
      <c r="G59" s="25"/>
      <c r="H59" s="23" t="s">
        <v>28</v>
      </c>
      <c r="I59" s="30" t="s">
        <v>306</v>
      </c>
      <c r="J59" s="19"/>
      <c r="K59" s="30"/>
      <c r="L59" s="64"/>
      <c r="M59" s="23" t="s">
        <v>32</v>
      </c>
      <c r="N59" s="20" t="s">
        <v>32</v>
      </c>
      <c r="O59" s="24"/>
      <c r="P59" s="25"/>
      <c r="Q59" s="26" t="s">
        <v>28</v>
      </c>
      <c r="R59" s="23" t="s">
        <v>32</v>
      </c>
      <c r="S59" s="40" t="s">
        <v>32</v>
      </c>
      <c r="T59" s="28" t="s">
        <v>32</v>
      </c>
      <c r="U59" s="50" t="s">
        <v>307</v>
      </c>
      <c r="V59" s="30" t="s">
        <v>308</v>
      </c>
    </row>
    <row r="60">
      <c r="A60" s="17" t="s">
        <v>118</v>
      </c>
      <c r="B60" s="59" t="s">
        <v>309</v>
      </c>
      <c r="C60" s="18" t="s">
        <v>310</v>
      </c>
      <c r="D60" s="31" t="s">
        <v>32</v>
      </c>
      <c r="E60" s="31" t="s">
        <v>32</v>
      </c>
      <c r="F60" s="31" t="s">
        <v>32</v>
      </c>
      <c r="G60" s="25"/>
      <c r="H60" s="38" t="s">
        <v>28</v>
      </c>
      <c r="I60" s="21" t="s">
        <v>311</v>
      </c>
      <c r="J60" s="20" t="s">
        <v>32</v>
      </c>
      <c r="K60" s="30"/>
      <c r="L60" s="76"/>
      <c r="M60" s="23" t="s">
        <v>32</v>
      </c>
      <c r="N60" s="20" t="s">
        <v>32</v>
      </c>
      <c r="O60" s="24"/>
      <c r="P60" s="25"/>
      <c r="Q60" s="26" t="s">
        <v>28</v>
      </c>
      <c r="R60" s="23" t="s">
        <v>32</v>
      </c>
      <c r="S60" s="40" t="s">
        <v>32</v>
      </c>
      <c r="T60" s="28" t="s">
        <v>32</v>
      </c>
      <c r="U60" s="69" t="s">
        <v>312</v>
      </c>
      <c r="V60" s="30" t="s">
        <v>193</v>
      </c>
    </row>
    <row r="61">
      <c r="A61" s="17" t="s">
        <v>118</v>
      </c>
      <c r="B61" s="59" t="s">
        <v>313</v>
      </c>
      <c r="C61" s="18" t="s">
        <v>314</v>
      </c>
      <c r="D61" s="31" t="s">
        <v>32</v>
      </c>
      <c r="E61" s="31" t="s">
        <v>32</v>
      </c>
      <c r="F61" s="31" t="s">
        <v>32</v>
      </c>
      <c r="G61" s="25"/>
      <c r="H61" s="23" t="s">
        <v>51</v>
      </c>
      <c r="I61" s="30" t="s">
        <v>315</v>
      </c>
      <c r="J61" s="19"/>
      <c r="K61" s="30"/>
      <c r="L61" s="75"/>
      <c r="M61" s="23" t="s">
        <v>32</v>
      </c>
      <c r="N61" s="20" t="s">
        <v>32</v>
      </c>
      <c r="O61" s="24"/>
      <c r="P61" s="25"/>
      <c r="Q61" s="26" t="s">
        <v>28</v>
      </c>
      <c r="R61" s="23" t="s">
        <v>32</v>
      </c>
      <c r="S61" s="40" t="s">
        <v>32</v>
      </c>
      <c r="T61" s="28" t="s">
        <v>32</v>
      </c>
      <c r="U61" s="69" t="s">
        <v>316</v>
      </c>
      <c r="V61" s="30" t="s">
        <v>317</v>
      </c>
    </row>
    <row r="62">
      <c r="A62" s="17" t="s">
        <v>118</v>
      </c>
      <c r="B62" s="49" t="s">
        <v>318</v>
      </c>
      <c r="C62" s="18" t="s">
        <v>319</v>
      </c>
      <c r="D62" s="31" t="s">
        <v>32</v>
      </c>
      <c r="E62" s="31" t="s">
        <v>32</v>
      </c>
      <c r="F62" s="31" t="s">
        <v>32</v>
      </c>
      <c r="G62" s="25"/>
      <c r="H62" s="23" t="s">
        <v>148</v>
      </c>
      <c r="I62" s="21" t="s">
        <v>320</v>
      </c>
      <c r="J62" s="20" t="s">
        <v>32</v>
      </c>
      <c r="K62" s="30"/>
      <c r="L62" s="68"/>
      <c r="M62" s="23" t="s">
        <v>32</v>
      </c>
      <c r="N62" s="20" t="s">
        <v>32</v>
      </c>
      <c r="O62" s="24"/>
      <c r="P62" s="25"/>
      <c r="Q62" s="26" t="s">
        <v>32</v>
      </c>
      <c r="R62" s="23" t="s">
        <v>32</v>
      </c>
      <c r="S62" s="40" t="s">
        <v>32</v>
      </c>
      <c r="T62" s="28" t="s">
        <v>28</v>
      </c>
      <c r="U62" s="50" t="s">
        <v>321</v>
      </c>
      <c r="V62" s="30" t="s">
        <v>322</v>
      </c>
    </row>
    <row r="63">
      <c r="A63" s="17" t="s">
        <v>118</v>
      </c>
      <c r="B63" s="49" t="s">
        <v>323</v>
      </c>
      <c r="C63" s="18" t="s">
        <v>324</v>
      </c>
      <c r="D63" s="19" t="s">
        <v>32</v>
      </c>
      <c r="E63" s="31" t="s">
        <v>32</v>
      </c>
      <c r="F63" s="19" t="s">
        <v>32</v>
      </c>
      <c r="G63" s="25"/>
      <c r="H63" s="23" t="s">
        <v>32</v>
      </c>
      <c r="I63" s="30"/>
      <c r="J63" s="19"/>
      <c r="K63" s="30"/>
      <c r="L63" s="64"/>
      <c r="M63" s="23" t="s">
        <v>32</v>
      </c>
      <c r="N63" s="20" t="s">
        <v>32</v>
      </c>
      <c r="O63" s="24"/>
      <c r="P63" s="25"/>
      <c r="Q63" s="26" t="s">
        <v>32</v>
      </c>
      <c r="R63" s="23" t="s">
        <v>32</v>
      </c>
      <c r="S63" s="45" t="s">
        <v>32</v>
      </c>
      <c r="T63" s="28" t="s">
        <v>28</v>
      </c>
      <c r="U63" s="69" t="s">
        <v>325</v>
      </c>
      <c r="V63" s="30" t="s">
        <v>326</v>
      </c>
    </row>
    <row r="64">
      <c r="A64" s="17" t="s">
        <v>118</v>
      </c>
      <c r="B64" s="59" t="s">
        <v>327</v>
      </c>
      <c r="C64" s="18" t="s">
        <v>328</v>
      </c>
      <c r="D64" s="31" t="s">
        <v>32</v>
      </c>
      <c r="E64" s="31" t="s">
        <v>32</v>
      </c>
      <c r="F64" s="31" t="s">
        <v>32</v>
      </c>
      <c r="G64" s="25"/>
      <c r="H64" s="23" t="s">
        <v>32</v>
      </c>
      <c r="I64" s="30"/>
      <c r="J64" s="19"/>
      <c r="K64" s="30"/>
      <c r="L64" s="75"/>
      <c r="M64" s="23" t="s">
        <v>32</v>
      </c>
      <c r="N64" s="20" t="s">
        <v>32</v>
      </c>
      <c r="O64" s="24"/>
      <c r="P64" s="25"/>
      <c r="Q64" s="26" t="s">
        <v>28</v>
      </c>
      <c r="R64" s="23" t="s">
        <v>33</v>
      </c>
      <c r="S64" s="40" t="s">
        <v>32</v>
      </c>
      <c r="T64" s="28" t="s">
        <v>28</v>
      </c>
      <c r="U64" s="50" t="s">
        <v>329</v>
      </c>
      <c r="V64" s="30"/>
    </row>
    <row r="65">
      <c r="A65" s="17" t="s">
        <v>118</v>
      </c>
      <c r="B65" s="59" t="s">
        <v>330</v>
      </c>
      <c r="C65" s="18" t="s">
        <v>331</v>
      </c>
      <c r="D65" s="20" t="s">
        <v>28</v>
      </c>
      <c r="E65" s="20" t="s">
        <v>28</v>
      </c>
      <c r="F65" s="19" t="s">
        <v>32</v>
      </c>
      <c r="G65" s="49" t="s">
        <v>332</v>
      </c>
      <c r="H65" s="38" t="s">
        <v>148</v>
      </c>
      <c r="I65" s="30" t="s">
        <v>333</v>
      </c>
      <c r="J65" s="19" t="s">
        <v>28</v>
      </c>
      <c r="K65" s="30" t="s">
        <v>334</v>
      </c>
      <c r="L65" s="65" t="str">
        <f>HYPERLINK("https://docs.google.com/spreadsheets/d/1yJ30iVVvpmSvVAM-6IfTaepsuRYGQL49b_bLHPe5J7Q/edit#gid=53006494&amp;range=D87", "See All (City of Rancho Palos Verdes)")</f>
        <v>See All (City of Rancho Palos Verdes)</v>
      </c>
      <c r="M65" s="23" t="s">
        <v>28</v>
      </c>
      <c r="N65" s="20" t="s">
        <v>335</v>
      </c>
      <c r="O65" s="24"/>
      <c r="P65" s="25"/>
      <c r="Q65" s="26" t="s">
        <v>32</v>
      </c>
      <c r="R65" s="23" t="s">
        <v>28</v>
      </c>
      <c r="S65" s="27" t="s">
        <v>125</v>
      </c>
      <c r="T65" s="28" t="s">
        <v>28</v>
      </c>
      <c r="U65" s="50" t="s">
        <v>336</v>
      </c>
      <c r="V65" s="30" t="s">
        <v>337</v>
      </c>
    </row>
    <row r="66">
      <c r="A66" s="17" t="s">
        <v>118</v>
      </c>
      <c r="B66" s="59" t="s">
        <v>338</v>
      </c>
      <c r="C66" s="18" t="s">
        <v>339</v>
      </c>
      <c r="D66" s="31" t="s">
        <v>32</v>
      </c>
      <c r="E66" s="31" t="s">
        <v>32</v>
      </c>
      <c r="F66" s="31" t="s">
        <v>32</v>
      </c>
      <c r="G66" s="25"/>
      <c r="H66" s="38" t="s">
        <v>28</v>
      </c>
      <c r="I66" s="21" t="s">
        <v>340</v>
      </c>
      <c r="J66" s="20" t="s">
        <v>32</v>
      </c>
      <c r="K66" s="30"/>
      <c r="L66" s="75"/>
      <c r="M66" s="23" t="s">
        <v>32</v>
      </c>
      <c r="N66" s="20" t="s">
        <v>32</v>
      </c>
      <c r="O66" s="24"/>
      <c r="P66" s="25"/>
      <c r="Q66" s="26" t="s">
        <v>28</v>
      </c>
      <c r="R66" s="23" t="s">
        <v>32</v>
      </c>
      <c r="S66" s="40" t="s">
        <v>32</v>
      </c>
      <c r="T66" s="28" t="s">
        <v>32</v>
      </c>
      <c r="U66" s="50" t="s">
        <v>341</v>
      </c>
      <c r="V66" s="30"/>
    </row>
    <row r="67">
      <c r="A67" s="17" t="s">
        <v>118</v>
      </c>
      <c r="B67" s="59" t="s">
        <v>342</v>
      </c>
      <c r="C67" s="18" t="s">
        <v>343</v>
      </c>
      <c r="D67" s="31" t="s">
        <v>32</v>
      </c>
      <c r="E67" s="31" t="s">
        <v>32</v>
      </c>
      <c r="F67" s="31" t="s">
        <v>32</v>
      </c>
      <c r="G67" s="25"/>
      <c r="H67" s="23" t="s">
        <v>32</v>
      </c>
      <c r="I67" s="30"/>
      <c r="J67" s="19"/>
      <c r="K67" s="30"/>
      <c r="L67" s="64"/>
      <c r="M67" s="23" t="s">
        <v>32</v>
      </c>
      <c r="N67" s="20" t="s">
        <v>32</v>
      </c>
      <c r="O67" s="24"/>
      <c r="P67" s="25"/>
      <c r="Q67" s="26" t="s">
        <v>32</v>
      </c>
      <c r="R67" s="23" t="s">
        <v>32</v>
      </c>
      <c r="S67" s="40" t="s">
        <v>32</v>
      </c>
      <c r="T67" s="28" t="s">
        <v>32</v>
      </c>
      <c r="U67" s="50" t="s">
        <v>344</v>
      </c>
      <c r="V67" s="30" t="s">
        <v>345</v>
      </c>
    </row>
    <row r="68">
      <c r="A68" s="17" t="s">
        <v>118</v>
      </c>
      <c r="B68" s="49" t="s">
        <v>346</v>
      </c>
      <c r="C68" s="18" t="s">
        <v>347</v>
      </c>
      <c r="D68" s="31" t="s">
        <v>32</v>
      </c>
      <c r="E68" s="31" t="s">
        <v>32</v>
      </c>
      <c r="F68" s="31" t="s">
        <v>32</v>
      </c>
      <c r="G68" s="25"/>
      <c r="H68" s="23" t="s">
        <v>51</v>
      </c>
      <c r="I68" s="30" t="s">
        <v>348</v>
      </c>
      <c r="J68" s="20" t="s">
        <v>32</v>
      </c>
      <c r="K68" s="30"/>
      <c r="L68" s="64"/>
      <c r="M68" s="23" t="s">
        <v>32</v>
      </c>
      <c r="N68" s="20" t="s">
        <v>32</v>
      </c>
      <c r="O68" s="24"/>
      <c r="P68" s="25"/>
      <c r="Q68" s="26" t="s">
        <v>28</v>
      </c>
      <c r="R68" s="23" t="s">
        <v>32</v>
      </c>
      <c r="S68" s="40" t="s">
        <v>32</v>
      </c>
      <c r="T68" s="28" t="s">
        <v>32</v>
      </c>
      <c r="U68" s="50" t="s">
        <v>349</v>
      </c>
      <c r="V68" s="30"/>
    </row>
    <row r="69">
      <c r="A69" s="17" t="s">
        <v>118</v>
      </c>
      <c r="B69" s="17" t="s">
        <v>350</v>
      </c>
      <c r="C69" s="18" t="s">
        <v>351</v>
      </c>
      <c r="D69" s="31" t="s">
        <v>32</v>
      </c>
      <c r="E69" s="31" t="s">
        <v>32</v>
      </c>
      <c r="F69" s="31" t="s">
        <v>32</v>
      </c>
      <c r="G69" s="25"/>
      <c r="H69" s="23" t="s">
        <v>289</v>
      </c>
      <c r="I69" s="30"/>
      <c r="J69" s="19"/>
      <c r="K69" s="30"/>
      <c r="L69" s="64"/>
      <c r="M69" s="23" t="s">
        <v>289</v>
      </c>
      <c r="N69" s="31"/>
      <c r="O69" s="24"/>
      <c r="P69" s="25"/>
      <c r="Q69" s="53" t="s">
        <v>28</v>
      </c>
      <c r="R69" s="54" t="s">
        <v>289</v>
      </c>
      <c r="S69" s="27" t="s">
        <v>289</v>
      </c>
      <c r="T69" s="26" t="s">
        <v>289</v>
      </c>
      <c r="U69" s="80"/>
      <c r="V69" s="24"/>
    </row>
    <row r="70">
      <c r="A70" s="17" t="s">
        <v>118</v>
      </c>
      <c r="B70" s="59" t="s">
        <v>352</v>
      </c>
      <c r="C70" s="18" t="s">
        <v>353</v>
      </c>
      <c r="D70" s="31" t="s">
        <v>32</v>
      </c>
      <c r="E70" s="31" t="s">
        <v>32</v>
      </c>
      <c r="F70" s="31" t="s">
        <v>32</v>
      </c>
      <c r="G70" s="25"/>
      <c r="H70" s="23" t="s">
        <v>32</v>
      </c>
      <c r="I70" s="30"/>
      <c r="J70" s="19"/>
      <c r="K70" s="30"/>
      <c r="L70" s="75"/>
      <c r="M70" s="23" t="s">
        <v>32</v>
      </c>
      <c r="N70" s="20" t="s">
        <v>32</v>
      </c>
      <c r="O70" s="24"/>
      <c r="P70" s="25"/>
      <c r="Q70" s="26" t="s">
        <v>28</v>
      </c>
      <c r="R70" s="23" t="s">
        <v>32</v>
      </c>
      <c r="S70" s="40" t="s">
        <v>32</v>
      </c>
      <c r="T70" s="28" t="s">
        <v>32</v>
      </c>
      <c r="U70" s="50" t="s">
        <v>354</v>
      </c>
      <c r="V70" s="30"/>
    </row>
    <row r="71">
      <c r="A71" s="17" t="s">
        <v>118</v>
      </c>
      <c r="B71" s="17" t="s">
        <v>355</v>
      </c>
      <c r="C71" s="18" t="s">
        <v>356</v>
      </c>
      <c r="D71" s="31" t="s">
        <v>32</v>
      </c>
      <c r="E71" s="31" t="s">
        <v>32</v>
      </c>
      <c r="F71" s="31" t="s">
        <v>32</v>
      </c>
      <c r="G71" s="25"/>
      <c r="H71" s="23" t="s">
        <v>289</v>
      </c>
      <c r="I71" s="51"/>
      <c r="J71" s="31"/>
      <c r="K71" s="51"/>
      <c r="L71" s="49"/>
      <c r="M71" s="23" t="s">
        <v>289</v>
      </c>
      <c r="N71" s="31"/>
      <c r="O71" s="24"/>
      <c r="P71" s="25"/>
      <c r="Q71" s="53" t="s">
        <v>28</v>
      </c>
      <c r="R71" s="54" t="s">
        <v>289</v>
      </c>
      <c r="S71" s="27" t="s">
        <v>289</v>
      </c>
      <c r="T71" s="26" t="s">
        <v>289</v>
      </c>
      <c r="U71" s="50"/>
      <c r="V71" s="30"/>
    </row>
    <row r="72">
      <c r="A72" s="17" t="s">
        <v>118</v>
      </c>
      <c r="B72" s="59" t="s">
        <v>357</v>
      </c>
      <c r="C72" s="18" t="s">
        <v>358</v>
      </c>
      <c r="D72" s="31" t="s">
        <v>32</v>
      </c>
      <c r="E72" s="31" t="s">
        <v>32</v>
      </c>
      <c r="F72" s="31" t="s">
        <v>32</v>
      </c>
      <c r="G72" s="25"/>
      <c r="H72" s="38" t="s">
        <v>28</v>
      </c>
      <c r="I72" s="21" t="s">
        <v>359</v>
      </c>
      <c r="J72" s="20" t="s">
        <v>32</v>
      </c>
      <c r="K72" s="21"/>
      <c r="L72" s="49"/>
      <c r="M72" s="23" t="s">
        <v>32</v>
      </c>
      <c r="N72" s="20" t="s">
        <v>32</v>
      </c>
      <c r="O72" s="24"/>
      <c r="P72" s="25"/>
      <c r="Q72" s="26" t="s">
        <v>32</v>
      </c>
      <c r="R72" s="23" t="s">
        <v>32</v>
      </c>
      <c r="S72" s="40" t="s">
        <v>32</v>
      </c>
      <c r="T72" s="28" t="s">
        <v>28</v>
      </c>
      <c r="U72" s="50" t="s">
        <v>360</v>
      </c>
      <c r="V72" s="30"/>
    </row>
    <row r="73">
      <c r="A73" s="17" t="s">
        <v>118</v>
      </c>
      <c r="B73" s="59" t="s">
        <v>361</v>
      </c>
      <c r="C73" s="18" t="s">
        <v>362</v>
      </c>
      <c r="D73" s="20" t="s">
        <v>32</v>
      </c>
      <c r="E73" s="20" t="s">
        <v>32</v>
      </c>
      <c r="F73" s="20" t="s">
        <v>32</v>
      </c>
      <c r="G73" s="25"/>
      <c r="H73" s="23" t="s">
        <v>28</v>
      </c>
      <c r="I73" s="30" t="s">
        <v>363</v>
      </c>
      <c r="J73" s="19"/>
      <c r="K73" s="30"/>
      <c r="L73" s="64"/>
      <c r="M73" s="23" t="s">
        <v>32</v>
      </c>
      <c r="N73" s="20" t="s">
        <v>32</v>
      </c>
      <c r="O73" s="24"/>
      <c r="P73" s="25"/>
      <c r="Q73" s="26" t="s">
        <v>28</v>
      </c>
      <c r="R73" s="23" t="s">
        <v>32</v>
      </c>
      <c r="S73" s="40" t="s">
        <v>32</v>
      </c>
      <c r="T73" s="28" t="s">
        <v>32</v>
      </c>
      <c r="U73" s="69" t="s">
        <v>364</v>
      </c>
      <c r="V73" s="30" t="s">
        <v>365</v>
      </c>
    </row>
    <row r="74">
      <c r="A74" s="17" t="s">
        <v>118</v>
      </c>
      <c r="B74" s="59" t="s">
        <v>366</v>
      </c>
      <c r="C74" s="18" t="s">
        <v>367</v>
      </c>
      <c r="D74" s="31" t="s">
        <v>32</v>
      </c>
      <c r="E74" s="31" t="s">
        <v>32</v>
      </c>
      <c r="F74" s="31" t="s">
        <v>32</v>
      </c>
      <c r="G74" s="25"/>
      <c r="H74" s="38" t="s">
        <v>148</v>
      </c>
      <c r="I74" s="30" t="s">
        <v>368</v>
      </c>
      <c r="J74" s="20" t="s">
        <v>32</v>
      </c>
      <c r="K74" s="30"/>
      <c r="L74" s="64"/>
      <c r="M74" s="23" t="s">
        <v>32</v>
      </c>
      <c r="N74" s="20" t="s">
        <v>32</v>
      </c>
      <c r="O74" s="24"/>
      <c r="P74" s="25"/>
      <c r="Q74" s="26" t="s">
        <v>32</v>
      </c>
      <c r="R74" s="23" t="s">
        <v>32</v>
      </c>
      <c r="S74" s="40" t="s">
        <v>32</v>
      </c>
      <c r="T74" s="28" t="s">
        <v>32</v>
      </c>
      <c r="U74" s="50" t="s">
        <v>369</v>
      </c>
      <c r="V74" s="30"/>
    </row>
    <row r="75">
      <c r="A75" s="17" t="s">
        <v>118</v>
      </c>
      <c r="B75" s="59" t="s">
        <v>370</v>
      </c>
      <c r="C75" s="18" t="s">
        <v>371</v>
      </c>
      <c r="D75" s="31" t="s">
        <v>32</v>
      </c>
      <c r="E75" s="31" t="s">
        <v>32</v>
      </c>
      <c r="F75" s="31" t="s">
        <v>32</v>
      </c>
      <c r="G75" s="25"/>
      <c r="H75" s="38" t="s">
        <v>28</v>
      </c>
      <c r="I75" s="21" t="s">
        <v>372</v>
      </c>
      <c r="J75" s="20" t="s">
        <v>32</v>
      </c>
      <c r="K75" s="30"/>
      <c r="L75" s="64"/>
      <c r="M75" s="23" t="s">
        <v>32</v>
      </c>
      <c r="N75" s="20" t="s">
        <v>32</v>
      </c>
      <c r="O75" s="24"/>
      <c r="P75" s="25"/>
      <c r="Q75" s="26" t="s">
        <v>28</v>
      </c>
      <c r="R75" s="23" t="s">
        <v>32</v>
      </c>
      <c r="S75" s="40" t="s">
        <v>32</v>
      </c>
      <c r="T75" s="28" t="s">
        <v>32</v>
      </c>
      <c r="U75" s="50" t="s">
        <v>373</v>
      </c>
      <c r="V75" s="30" t="s">
        <v>193</v>
      </c>
    </row>
    <row r="76">
      <c r="A76" s="17" t="s">
        <v>118</v>
      </c>
      <c r="B76" s="59" t="s">
        <v>374</v>
      </c>
      <c r="C76" s="18" t="s">
        <v>375</v>
      </c>
      <c r="D76" s="31" t="s">
        <v>32</v>
      </c>
      <c r="E76" s="31" t="s">
        <v>32</v>
      </c>
      <c r="F76" s="31" t="s">
        <v>32</v>
      </c>
      <c r="G76" s="25"/>
      <c r="H76" s="38" t="s">
        <v>148</v>
      </c>
      <c r="I76" s="30" t="s">
        <v>376</v>
      </c>
      <c r="J76" s="20" t="s">
        <v>32</v>
      </c>
      <c r="K76" s="30"/>
      <c r="L76" s="75"/>
      <c r="M76" s="23" t="s">
        <v>32</v>
      </c>
      <c r="N76" s="20" t="s">
        <v>32</v>
      </c>
      <c r="O76" s="24"/>
      <c r="P76" s="25"/>
      <c r="Q76" s="26" t="s">
        <v>28</v>
      </c>
      <c r="R76" s="23" t="s">
        <v>32</v>
      </c>
      <c r="S76" s="40" t="s">
        <v>32</v>
      </c>
      <c r="T76" s="28" t="s">
        <v>32</v>
      </c>
      <c r="U76" s="33" t="s">
        <v>377</v>
      </c>
      <c r="V76" s="30"/>
    </row>
    <row r="77">
      <c r="A77" s="17" t="s">
        <v>118</v>
      </c>
      <c r="B77" s="59" t="s">
        <v>378</v>
      </c>
      <c r="C77" s="18" t="s">
        <v>379</v>
      </c>
      <c r="D77" s="31" t="s">
        <v>32</v>
      </c>
      <c r="E77" s="31" t="s">
        <v>32</v>
      </c>
      <c r="F77" s="31" t="s">
        <v>32</v>
      </c>
      <c r="G77" s="25"/>
      <c r="H77" s="38" t="s">
        <v>28</v>
      </c>
      <c r="I77" s="21" t="s">
        <v>380</v>
      </c>
      <c r="J77" s="20" t="s">
        <v>28</v>
      </c>
      <c r="K77" s="21" t="s">
        <v>381</v>
      </c>
      <c r="L77" s="32" t="str">
        <f>HYPERLINK("https://docs.google.com/spreadsheets/d/1yJ30iVVvpmSvVAM-6IfTaepsuRYGQL49b_bLHPe5J7Q/edit#gid=53006494&amp;range=D105", "See All (City of South Gate)")</f>
        <v>See All (City of South Gate)</v>
      </c>
      <c r="M77" s="23" t="s">
        <v>32</v>
      </c>
      <c r="N77" s="20" t="s">
        <v>32</v>
      </c>
      <c r="O77" s="24"/>
      <c r="P77" s="25"/>
      <c r="Q77" s="26" t="s">
        <v>28</v>
      </c>
      <c r="R77" s="23" t="s">
        <v>32</v>
      </c>
      <c r="S77" s="40" t="s">
        <v>32</v>
      </c>
      <c r="T77" s="28" t="s">
        <v>32</v>
      </c>
      <c r="U77" s="69" t="s">
        <v>382</v>
      </c>
      <c r="V77" s="30" t="s">
        <v>193</v>
      </c>
    </row>
    <row r="78">
      <c r="A78" s="17" t="s">
        <v>118</v>
      </c>
      <c r="B78" s="59" t="s">
        <v>383</v>
      </c>
      <c r="C78" s="18" t="s">
        <v>384</v>
      </c>
      <c r="D78" s="31" t="s">
        <v>32</v>
      </c>
      <c r="E78" s="31" t="s">
        <v>32</v>
      </c>
      <c r="F78" s="31" t="s">
        <v>32</v>
      </c>
      <c r="G78" s="25"/>
      <c r="H78" s="38" t="s">
        <v>28</v>
      </c>
      <c r="I78" s="21" t="s">
        <v>385</v>
      </c>
      <c r="J78" s="20" t="s">
        <v>32</v>
      </c>
      <c r="K78" s="30"/>
      <c r="L78" s="64"/>
      <c r="M78" s="23" t="s">
        <v>32</v>
      </c>
      <c r="N78" s="20" t="s">
        <v>32</v>
      </c>
      <c r="O78" s="24"/>
      <c r="P78" s="25"/>
      <c r="Q78" s="26" t="s">
        <v>32</v>
      </c>
      <c r="R78" s="23" t="s">
        <v>28</v>
      </c>
      <c r="S78" s="27" t="s">
        <v>125</v>
      </c>
      <c r="T78" s="28" t="s">
        <v>32</v>
      </c>
      <c r="U78" s="50" t="s">
        <v>386</v>
      </c>
      <c r="V78" s="30" t="s">
        <v>387</v>
      </c>
    </row>
    <row r="79">
      <c r="A79" s="17" t="s">
        <v>118</v>
      </c>
      <c r="B79" s="59" t="s">
        <v>388</v>
      </c>
      <c r="C79" s="18" t="s">
        <v>389</v>
      </c>
      <c r="D79" s="31" t="s">
        <v>32</v>
      </c>
      <c r="E79" s="31" t="s">
        <v>32</v>
      </c>
      <c r="F79" s="31" t="s">
        <v>32</v>
      </c>
      <c r="G79" s="25"/>
      <c r="H79" s="38" t="s">
        <v>148</v>
      </c>
      <c r="I79" s="30" t="s">
        <v>390</v>
      </c>
      <c r="J79" s="20" t="s">
        <v>32</v>
      </c>
      <c r="K79" s="30"/>
      <c r="L79" s="64"/>
      <c r="M79" s="23" t="s">
        <v>32</v>
      </c>
      <c r="N79" s="20" t="s">
        <v>32</v>
      </c>
      <c r="O79" s="24"/>
      <c r="P79" s="25"/>
      <c r="Q79" s="26" t="s">
        <v>28</v>
      </c>
      <c r="R79" s="23" t="s">
        <v>32</v>
      </c>
      <c r="S79" s="40" t="s">
        <v>32</v>
      </c>
      <c r="T79" s="28" t="s">
        <v>32</v>
      </c>
      <c r="U79" s="50" t="s">
        <v>391</v>
      </c>
      <c r="V79" s="30"/>
    </row>
    <row r="80">
      <c r="A80" s="17" t="s">
        <v>118</v>
      </c>
      <c r="B80" s="49" t="s">
        <v>392</v>
      </c>
      <c r="C80" s="18" t="s">
        <v>393</v>
      </c>
      <c r="D80" s="31" t="s">
        <v>32</v>
      </c>
      <c r="E80" s="31" t="s">
        <v>32</v>
      </c>
      <c r="F80" s="31" t="s">
        <v>32</v>
      </c>
      <c r="G80" s="25"/>
      <c r="H80" s="38" t="s">
        <v>28</v>
      </c>
      <c r="I80" s="21" t="s">
        <v>394</v>
      </c>
      <c r="J80" s="20" t="s">
        <v>28</v>
      </c>
      <c r="K80" s="21" t="s">
        <v>186</v>
      </c>
      <c r="L80" s="60" t="str">
        <f>HYPERLINK("https://docs.google.com/spreadsheets/d/1yJ30iVVvpmSvVAM-6IfTaepsuRYGQL49b_bLHPe5J7Q/edit#gid=53006494&amp;range=D72", "See All (Las Virgenes/Malibu COG)")</f>
        <v>See All (Las Virgenes/Malibu COG)</v>
      </c>
      <c r="M80" s="23" t="s">
        <v>32</v>
      </c>
      <c r="N80" s="20" t="s">
        <v>32</v>
      </c>
      <c r="O80" s="24"/>
      <c r="P80" s="25"/>
      <c r="Q80" s="26" t="s">
        <v>32</v>
      </c>
      <c r="R80" s="23" t="s">
        <v>32</v>
      </c>
      <c r="S80" s="40" t="s">
        <v>32</v>
      </c>
      <c r="T80" s="28" t="s">
        <v>32</v>
      </c>
      <c r="U80" s="69" t="s">
        <v>395</v>
      </c>
      <c r="V80" s="30" t="s">
        <v>396</v>
      </c>
    </row>
    <row r="81">
      <c r="A81" s="17" t="s">
        <v>118</v>
      </c>
      <c r="B81" s="17" t="s">
        <v>397</v>
      </c>
      <c r="C81" s="18" t="s">
        <v>398</v>
      </c>
      <c r="D81" s="31" t="s">
        <v>32</v>
      </c>
      <c r="E81" s="31" t="s">
        <v>32</v>
      </c>
      <c r="F81" s="31" t="s">
        <v>32</v>
      </c>
      <c r="G81" s="25"/>
      <c r="H81" s="23" t="s">
        <v>289</v>
      </c>
      <c r="I81" s="51"/>
      <c r="J81" s="31"/>
      <c r="K81" s="51"/>
      <c r="L81" s="52"/>
      <c r="M81" s="78"/>
      <c r="N81" s="31"/>
      <c r="O81" s="24"/>
      <c r="P81" s="25"/>
      <c r="Q81" s="81"/>
      <c r="R81" s="82"/>
      <c r="S81" s="40"/>
      <c r="T81" s="28" t="s">
        <v>32</v>
      </c>
      <c r="U81" s="80"/>
      <c r="V81" s="24"/>
    </row>
    <row r="82">
      <c r="A82" s="17" t="s">
        <v>118</v>
      </c>
      <c r="B82" s="49" t="s">
        <v>399</v>
      </c>
      <c r="C82" s="18" t="s">
        <v>400</v>
      </c>
      <c r="D82" s="19" t="s">
        <v>32</v>
      </c>
      <c r="E82" s="31" t="s">
        <v>32</v>
      </c>
      <c r="F82" s="19" t="s">
        <v>32</v>
      </c>
      <c r="G82" s="25"/>
      <c r="H82" s="38" t="s">
        <v>28</v>
      </c>
      <c r="I82" s="21" t="s">
        <v>401</v>
      </c>
      <c r="J82" s="20" t="s">
        <v>32</v>
      </c>
      <c r="K82" s="30"/>
      <c r="L82" s="64"/>
      <c r="M82" s="23" t="s">
        <v>32</v>
      </c>
      <c r="N82" s="20" t="s">
        <v>32</v>
      </c>
      <c r="O82" s="24"/>
      <c r="P82" s="25"/>
      <c r="Q82" s="26" t="s">
        <v>28</v>
      </c>
      <c r="R82" s="23" t="s">
        <v>32</v>
      </c>
      <c r="S82" s="45" t="s">
        <v>32</v>
      </c>
      <c r="T82" s="28" t="s">
        <v>28</v>
      </c>
      <c r="U82" s="69" t="s">
        <v>402</v>
      </c>
      <c r="V82" s="30" t="s">
        <v>403</v>
      </c>
    </row>
    <row r="83">
      <c r="A83" s="83" t="s">
        <v>118</v>
      </c>
      <c r="B83" s="84" t="s">
        <v>404</v>
      </c>
      <c r="C83" s="85" t="s">
        <v>405</v>
      </c>
      <c r="D83" s="86" t="s">
        <v>32</v>
      </c>
      <c r="E83" s="86" t="s">
        <v>32</v>
      </c>
      <c r="F83" s="86" t="s">
        <v>32</v>
      </c>
      <c r="G83" s="87"/>
      <c r="H83" s="88" t="s">
        <v>148</v>
      </c>
      <c r="I83" s="89" t="s">
        <v>406</v>
      </c>
      <c r="J83" s="86" t="s">
        <v>28</v>
      </c>
      <c r="K83" s="89" t="s">
        <v>407</v>
      </c>
      <c r="L83" s="65" t="str">
        <f>HYPERLINK("https://docs.google.com/spreadsheets/d/1yJ30iVVvpmSvVAM-6IfTaepsuRYGQL49b_bLHPe5J7Q/edit#gid=53006494&amp;range=D26", "See All (City of Azusa)" )</f>
        <v>See All (City of Azusa)</v>
      </c>
      <c r="M83" s="90" t="s">
        <v>32</v>
      </c>
      <c r="N83" s="86" t="s">
        <v>32</v>
      </c>
      <c r="O83" s="91"/>
      <c r="P83" s="92"/>
      <c r="Q83" s="93" t="s">
        <v>28</v>
      </c>
      <c r="R83" s="90" t="s">
        <v>32</v>
      </c>
      <c r="S83" s="94" t="s">
        <v>32</v>
      </c>
      <c r="T83" s="93" t="s">
        <v>32</v>
      </c>
      <c r="U83" s="95" t="s">
        <v>408</v>
      </c>
      <c r="V83" s="89" t="s">
        <v>409</v>
      </c>
    </row>
    <row r="84">
      <c r="A84" s="17" t="s">
        <v>118</v>
      </c>
      <c r="B84" s="70" t="s">
        <v>410</v>
      </c>
      <c r="C84" s="18" t="s">
        <v>411</v>
      </c>
      <c r="D84" s="19" t="s">
        <v>28</v>
      </c>
      <c r="E84" s="20" t="s">
        <v>28</v>
      </c>
      <c r="F84" s="19" t="s">
        <v>32</v>
      </c>
      <c r="G84" s="49" t="s">
        <v>412</v>
      </c>
      <c r="H84" s="38" t="s">
        <v>28</v>
      </c>
      <c r="I84" s="21" t="s">
        <v>413</v>
      </c>
      <c r="J84" s="20" t="s">
        <v>28</v>
      </c>
      <c r="K84" s="21" t="s">
        <v>414</v>
      </c>
      <c r="L84" s="32" t="str">
        <f>HYPERLINK("https://docs.google.com/spreadsheets/d/1yJ30iVVvpmSvVAM-6IfTaepsuRYGQL49b_bLHPe5J7Q/edit#gid=53006494&amp;range=D37", "See All (Claremont)")</f>
        <v>See All (Claremont)</v>
      </c>
      <c r="M84" s="23" t="s">
        <v>32</v>
      </c>
      <c r="N84" s="20" t="s">
        <v>32</v>
      </c>
      <c r="O84" s="24"/>
      <c r="P84" s="25"/>
      <c r="Q84" s="26" t="s">
        <v>32</v>
      </c>
      <c r="R84" s="23" t="s">
        <v>32</v>
      </c>
      <c r="S84" s="40" t="s">
        <v>32</v>
      </c>
      <c r="T84" s="28" t="s">
        <v>32</v>
      </c>
      <c r="U84" s="50" t="s">
        <v>415</v>
      </c>
      <c r="V84" s="24"/>
    </row>
    <row r="85">
      <c r="A85" s="17" t="s">
        <v>118</v>
      </c>
      <c r="B85" s="49" t="s">
        <v>416</v>
      </c>
      <c r="C85" s="18" t="s">
        <v>417</v>
      </c>
      <c r="D85" s="20" t="s">
        <v>28</v>
      </c>
      <c r="E85" s="20" t="s">
        <v>28</v>
      </c>
      <c r="F85" s="31" t="s">
        <v>32</v>
      </c>
      <c r="G85" s="49" t="s">
        <v>418</v>
      </c>
      <c r="H85" s="38" t="s">
        <v>28</v>
      </c>
      <c r="I85" s="21" t="s">
        <v>419</v>
      </c>
      <c r="J85" s="20" t="s">
        <v>28</v>
      </c>
      <c r="K85" s="21" t="s">
        <v>420</v>
      </c>
      <c r="L85" s="56" t="str">
        <f>HYPERLINK("https://docs.google.com/spreadsheets/d/1yJ30iVVvpmSvVAM-6IfTaepsuRYGQL49b_bLHPe5J7Q/edit#gid=53006494&amp;range=D31","See All (Beverly Hills)")</f>
        <v>See All (Beverly Hills)</v>
      </c>
      <c r="M85" s="23" t="s">
        <v>32</v>
      </c>
      <c r="N85" s="20" t="s">
        <v>32</v>
      </c>
      <c r="O85" s="24"/>
      <c r="P85" s="25"/>
      <c r="Q85" s="26" t="s">
        <v>32</v>
      </c>
      <c r="R85" s="23" t="s">
        <v>32</v>
      </c>
      <c r="S85" s="40" t="s">
        <v>32</v>
      </c>
      <c r="T85" s="28" t="s">
        <v>28</v>
      </c>
      <c r="U85" s="50" t="s">
        <v>421</v>
      </c>
      <c r="V85" s="30" t="s">
        <v>422</v>
      </c>
    </row>
    <row r="86">
      <c r="A86" s="17" t="s">
        <v>118</v>
      </c>
      <c r="B86" s="59" t="s">
        <v>423</v>
      </c>
      <c r="C86" s="18" t="s">
        <v>424</v>
      </c>
      <c r="D86" s="31" t="s">
        <v>32</v>
      </c>
      <c r="E86" s="19" t="s">
        <v>28</v>
      </c>
      <c r="F86" s="31" t="s">
        <v>32</v>
      </c>
      <c r="G86" s="49" t="s">
        <v>425</v>
      </c>
      <c r="H86" s="23" t="s">
        <v>28</v>
      </c>
      <c r="I86" s="21" t="s">
        <v>426</v>
      </c>
      <c r="J86" s="19"/>
      <c r="K86" s="30"/>
      <c r="L86" s="64"/>
      <c r="M86" s="23" t="s">
        <v>32</v>
      </c>
      <c r="N86" s="20" t="s">
        <v>156</v>
      </c>
      <c r="O86" s="30" t="s">
        <v>427</v>
      </c>
      <c r="P86" s="32" t="s">
        <v>41</v>
      </c>
      <c r="Q86" s="26" t="s">
        <v>32</v>
      </c>
      <c r="R86" s="23" t="s">
        <v>32</v>
      </c>
      <c r="S86" s="40" t="s">
        <v>32</v>
      </c>
      <c r="T86" s="28" t="s">
        <v>28</v>
      </c>
      <c r="U86" s="69" t="s">
        <v>428</v>
      </c>
      <c r="V86" s="30" t="s">
        <v>429</v>
      </c>
    </row>
    <row r="87">
      <c r="A87" s="17" t="s">
        <v>118</v>
      </c>
      <c r="B87" s="59" t="s">
        <v>430</v>
      </c>
      <c r="C87" s="18" t="s">
        <v>431</v>
      </c>
      <c r="D87" s="31" t="s">
        <v>28</v>
      </c>
      <c r="E87" s="19" t="s">
        <v>28</v>
      </c>
      <c r="F87" s="31" t="s">
        <v>32</v>
      </c>
      <c r="G87" s="49" t="s">
        <v>432</v>
      </c>
      <c r="H87" s="23" t="s">
        <v>28</v>
      </c>
      <c r="I87" s="21" t="s">
        <v>433</v>
      </c>
      <c r="J87" s="19"/>
      <c r="K87" s="30"/>
      <c r="L87" s="64"/>
      <c r="M87" s="23" t="s">
        <v>28</v>
      </c>
      <c r="N87" s="20" t="s">
        <v>156</v>
      </c>
      <c r="O87" s="30" t="s">
        <v>434</v>
      </c>
      <c r="P87" s="32" t="s">
        <v>41</v>
      </c>
      <c r="Q87" s="26" t="s">
        <v>28</v>
      </c>
      <c r="R87" s="23" t="s">
        <v>32</v>
      </c>
      <c r="S87" s="40" t="s">
        <v>32</v>
      </c>
      <c r="T87" s="28" t="s">
        <v>32</v>
      </c>
      <c r="U87" s="50" t="s">
        <v>435</v>
      </c>
      <c r="V87" s="30" t="s">
        <v>436</v>
      </c>
    </row>
    <row r="88">
      <c r="A88" s="17" t="s">
        <v>118</v>
      </c>
      <c r="B88" s="59" t="s">
        <v>437</v>
      </c>
      <c r="C88" s="18" t="s">
        <v>438</v>
      </c>
      <c r="D88" s="19" t="s">
        <v>28</v>
      </c>
      <c r="E88" s="19" t="s">
        <v>28</v>
      </c>
      <c r="F88" s="20" t="s">
        <v>32</v>
      </c>
      <c r="G88" s="49" t="s">
        <v>439</v>
      </c>
      <c r="H88" s="23" t="s">
        <v>32</v>
      </c>
      <c r="I88" s="21"/>
      <c r="J88" s="19"/>
      <c r="K88" s="30"/>
      <c r="L88" s="64"/>
      <c r="M88" s="23" t="s">
        <v>32</v>
      </c>
      <c r="N88" s="20" t="s">
        <v>32</v>
      </c>
      <c r="O88" s="24"/>
      <c r="P88" s="25"/>
      <c r="Q88" s="26" t="s">
        <v>28</v>
      </c>
      <c r="R88" s="23" t="s">
        <v>32</v>
      </c>
      <c r="S88" s="45" t="s">
        <v>32</v>
      </c>
      <c r="T88" s="28" t="s">
        <v>32</v>
      </c>
      <c r="U88" s="50" t="s">
        <v>440</v>
      </c>
      <c r="V88" s="24"/>
    </row>
    <row r="89">
      <c r="A89" s="17" t="s">
        <v>118</v>
      </c>
      <c r="B89" s="17" t="s">
        <v>441</v>
      </c>
      <c r="C89" s="18" t="s">
        <v>442</v>
      </c>
      <c r="D89" s="20" t="s">
        <v>28</v>
      </c>
      <c r="E89" s="20" t="s">
        <v>28</v>
      </c>
      <c r="F89" s="20" t="s">
        <v>32</v>
      </c>
      <c r="G89" s="49" t="s">
        <v>443</v>
      </c>
      <c r="H89" s="23" t="s">
        <v>28</v>
      </c>
      <c r="I89" s="21" t="s">
        <v>444</v>
      </c>
      <c r="J89" s="20" t="s">
        <v>28</v>
      </c>
      <c r="K89" s="30" t="s">
        <v>445</v>
      </c>
      <c r="L89" s="76" t="str">
        <f>HYPERLINK("https://docs.google.com/spreadsheets/d/1yJ30iVVvpmSvVAM-6IfTaepsuRYGQL49b_bLHPe5J7Q/edit#gid=53006494&amp;range=D40", "See All (County of Los Angeles)")</f>
        <v>See All (County of Los Angeles)</v>
      </c>
      <c r="M89" s="23" t="s">
        <v>28</v>
      </c>
      <c r="N89" s="20" t="s">
        <v>156</v>
      </c>
      <c r="O89" s="30" t="s">
        <v>446</v>
      </c>
      <c r="P89" s="32" t="s">
        <v>41</v>
      </c>
      <c r="Q89" s="26" t="s">
        <v>28</v>
      </c>
      <c r="R89" s="23" t="s">
        <v>28</v>
      </c>
      <c r="S89" s="27" t="s">
        <v>32</v>
      </c>
      <c r="T89" s="26" t="s">
        <v>28</v>
      </c>
      <c r="U89" s="33" t="s">
        <v>447</v>
      </c>
      <c r="V89" s="30" t="s">
        <v>448</v>
      </c>
    </row>
    <row r="90">
      <c r="A90" s="17" t="s">
        <v>118</v>
      </c>
      <c r="B90" s="59" t="s">
        <v>449</v>
      </c>
      <c r="C90" s="18" t="s">
        <v>450</v>
      </c>
      <c r="D90" s="20" t="s">
        <v>28</v>
      </c>
      <c r="E90" s="20" t="s">
        <v>28</v>
      </c>
      <c r="F90" s="31" t="s">
        <v>32</v>
      </c>
      <c r="G90" s="49" t="s">
        <v>451</v>
      </c>
      <c r="H90" s="23" t="s">
        <v>32</v>
      </c>
      <c r="I90" s="30"/>
      <c r="J90" s="19"/>
      <c r="K90" s="35"/>
      <c r="L90" s="64"/>
      <c r="M90" s="23" t="s">
        <v>32</v>
      </c>
      <c r="N90" s="20" t="s">
        <v>32</v>
      </c>
      <c r="O90" s="24"/>
      <c r="P90" s="25"/>
      <c r="Q90" s="26" t="s">
        <v>32</v>
      </c>
      <c r="R90" s="23" t="s">
        <v>28</v>
      </c>
      <c r="S90" s="27" t="s">
        <v>452</v>
      </c>
      <c r="T90" s="28" t="s">
        <v>32</v>
      </c>
      <c r="U90" s="33" t="s">
        <v>453</v>
      </c>
      <c r="V90" s="30"/>
    </row>
    <row r="91">
      <c r="A91" s="17" t="s">
        <v>118</v>
      </c>
      <c r="B91" s="59" t="s">
        <v>454</v>
      </c>
      <c r="C91" s="18" t="s">
        <v>455</v>
      </c>
      <c r="D91" s="19" t="s">
        <v>28</v>
      </c>
      <c r="E91" s="19" t="s">
        <v>28</v>
      </c>
      <c r="F91" s="20" t="s">
        <v>32</v>
      </c>
      <c r="G91" s="49" t="s">
        <v>456</v>
      </c>
      <c r="H91" s="23" t="s">
        <v>28</v>
      </c>
      <c r="I91" s="30" t="s">
        <v>457</v>
      </c>
      <c r="J91" s="20" t="s">
        <v>28</v>
      </c>
      <c r="K91" s="30" t="s">
        <v>458</v>
      </c>
      <c r="L91" s="64"/>
      <c r="M91" s="23" t="s">
        <v>32</v>
      </c>
      <c r="N91" s="20" t="s">
        <v>32</v>
      </c>
      <c r="O91" s="24"/>
      <c r="P91" s="25"/>
      <c r="Q91" s="26" t="s">
        <v>28</v>
      </c>
      <c r="R91" s="23" t="s">
        <v>32</v>
      </c>
      <c r="S91" s="45" t="s">
        <v>32</v>
      </c>
      <c r="T91" s="28" t="s">
        <v>32</v>
      </c>
      <c r="U91" s="50" t="s">
        <v>459</v>
      </c>
      <c r="V91" s="30" t="s">
        <v>460</v>
      </c>
    </row>
    <row r="92">
      <c r="A92" s="17" t="s">
        <v>118</v>
      </c>
      <c r="B92" s="70" t="s">
        <v>461</v>
      </c>
      <c r="C92" s="18" t="s">
        <v>462</v>
      </c>
      <c r="D92" s="20" t="s">
        <v>28</v>
      </c>
      <c r="E92" s="20" t="s">
        <v>28</v>
      </c>
      <c r="F92" s="19" t="s">
        <v>32</v>
      </c>
      <c r="G92" s="49" t="s">
        <v>463</v>
      </c>
      <c r="H92" s="38" t="s">
        <v>148</v>
      </c>
      <c r="I92" s="30" t="s">
        <v>464</v>
      </c>
      <c r="J92" s="20" t="s">
        <v>28</v>
      </c>
      <c r="K92" s="30" t="s">
        <v>465</v>
      </c>
      <c r="L92" s="76" t="str">
        <f>HYPERLINK("https://docs.google.com/spreadsheets/d/1yJ30iVVvpmSvVAM-6IfTaepsuRYGQL49b_bLHPe5J7Q/edit#gid=53006494&amp;range=D67", "See All (City of Lancaster)")</f>
        <v>See All (City of Lancaster)</v>
      </c>
      <c r="M92" s="23" t="s">
        <v>32</v>
      </c>
      <c r="N92" s="20" t="s">
        <v>32</v>
      </c>
      <c r="O92" s="24"/>
      <c r="P92" s="25"/>
      <c r="Q92" s="26" t="s">
        <v>28</v>
      </c>
      <c r="R92" s="23" t="s">
        <v>28</v>
      </c>
      <c r="S92" s="40" t="s">
        <v>32</v>
      </c>
      <c r="T92" s="28" t="s">
        <v>28</v>
      </c>
      <c r="U92" s="50" t="s">
        <v>466</v>
      </c>
      <c r="V92" s="30"/>
    </row>
    <row r="93">
      <c r="A93" s="17" t="s">
        <v>118</v>
      </c>
      <c r="B93" s="59" t="s">
        <v>467</v>
      </c>
      <c r="C93" s="18" t="s">
        <v>468</v>
      </c>
      <c r="D93" s="20" t="s">
        <v>28</v>
      </c>
      <c r="E93" s="20" t="s">
        <v>28</v>
      </c>
      <c r="F93" s="20" t="s">
        <v>32</v>
      </c>
      <c r="G93" s="49" t="s">
        <v>469</v>
      </c>
      <c r="H93" s="23" t="s">
        <v>51</v>
      </c>
      <c r="I93" s="21" t="s">
        <v>470</v>
      </c>
      <c r="J93" s="20" t="s">
        <v>28</v>
      </c>
      <c r="K93" s="21" t="s">
        <v>471</v>
      </c>
      <c r="L93" s="60" t="str">
        <f>HYPERLINK("https://docs.google.com/spreadsheets/d/1yJ30iVVvpmSvVAM-6IfTaepsuRYGQL49b_bLHPe5J7Q/edit#gid=53006494&amp;range=D75", "See All (City of Manhattan Beach)")</f>
        <v>See All (City of Manhattan Beach)</v>
      </c>
      <c r="M93" s="23" t="s">
        <v>32</v>
      </c>
      <c r="N93" s="20" t="s">
        <v>32</v>
      </c>
      <c r="O93" s="24"/>
      <c r="P93" s="25"/>
      <c r="Q93" s="26" t="s">
        <v>32</v>
      </c>
      <c r="R93" s="23" t="s">
        <v>32</v>
      </c>
      <c r="S93" s="45" t="s">
        <v>32</v>
      </c>
      <c r="T93" s="28" t="s">
        <v>28</v>
      </c>
      <c r="U93" s="50" t="s">
        <v>472</v>
      </c>
      <c r="V93" s="30" t="s">
        <v>473</v>
      </c>
    </row>
    <row r="94">
      <c r="A94" s="17" t="s">
        <v>118</v>
      </c>
      <c r="B94" s="59" t="s">
        <v>474</v>
      </c>
      <c r="C94" s="18" t="s">
        <v>475</v>
      </c>
      <c r="D94" s="31" t="s">
        <v>28</v>
      </c>
      <c r="E94" s="19" t="s">
        <v>28</v>
      </c>
      <c r="F94" s="31" t="s">
        <v>32</v>
      </c>
      <c r="G94" s="49" t="s">
        <v>476</v>
      </c>
      <c r="H94" s="23" t="s">
        <v>32</v>
      </c>
      <c r="I94" s="30"/>
      <c r="J94" s="19"/>
      <c r="K94" s="30"/>
      <c r="L94" s="64"/>
      <c r="M94" s="23" t="s">
        <v>32</v>
      </c>
      <c r="N94" s="20" t="s">
        <v>32</v>
      </c>
      <c r="O94" s="24"/>
      <c r="P94" s="25"/>
      <c r="Q94" s="26" t="s">
        <v>32</v>
      </c>
      <c r="R94" s="23" t="s">
        <v>32</v>
      </c>
      <c r="S94" s="40" t="s">
        <v>32</v>
      </c>
      <c r="T94" s="28" t="s">
        <v>32</v>
      </c>
      <c r="U94" s="50" t="s">
        <v>477</v>
      </c>
      <c r="V94" s="30"/>
    </row>
    <row r="95">
      <c r="A95" s="17" t="s">
        <v>118</v>
      </c>
      <c r="B95" s="59" t="s">
        <v>478</v>
      </c>
      <c r="C95" s="18" t="s">
        <v>479</v>
      </c>
      <c r="D95" s="19" t="s">
        <v>28</v>
      </c>
      <c r="E95" s="19" t="s">
        <v>28</v>
      </c>
      <c r="F95" s="19" t="s">
        <v>32</v>
      </c>
      <c r="G95" s="49" t="s">
        <v>480</v>
      </c>
      <c r="H95" s="38" t="s">
        <v>28</v>
      </c>
      <c r="I95" s="21" t="s">
        <v>481</v>
      </c>
      <c r="J95" s="20" t="s">
        <v>28</v>
      </c>
      <c r="K95" s="30" t="s">
        <v>482</v>
      </c>
      <c r="L95" s="60" t="str">
        <f>HYPERLINK("https://docs.google.com/spreadsheets/d/1yJ30iVVvpmSvVAM-6IfTaepsuRYGQL49b_bLHPe5J7Q/edit#gid=53006494&amp;range=D82", "See all (City of Palos Verdes Estates)")</f>
        <v>See all (City of Palos Verdes Estates)</v>
      </c>
      <c r="M95" s="23" t="s">
        <v>32</v>
      </c>
      <c r="N95" s="20" t="s">
        <v>32</v>
      </c>
      <c r="Q95" s="26" t="s">
        <v>32</v>
      </c>
      <c r="R95" s="23" t="s">
        <v>32</v>
      </c>
      <c r="S95" s="45" t="s">
        <v>32</v>
      </c>
      <c r="T95" s="28" t="s">
        <v>32</v>
      </c>
      <c r="U95" s="50" t="s">
        <v>483</v>
      </c>
      <c r="V95" s="30" t="s">
        <v>484</v>
      </c>
    </row>
    <row r="96" ht="1.5" customHeight="1">
      <c r="A96" s="17" t="s">
        <v>118</v>
      </c>
      <c r="B96" s="49" t="s">
        <v>485</v>
      </c>
      <c r="C96" s="18" t="s">
        <v>486</v>
      </c>
      <c r="D96" s="19" t="s">
        <v>28</v>
      </c>
      <c r="E96" s="19" t="s">
        <v>28</v>
      </c>
      <c r="F96" s="19" t="s">
        <v>32</v>
      </c>
      <c r="G96" s="49" t="s">
        <v>487</v>
      </c>
      <c r="H96" s="23" t="s">
        <v>28</v>
      </c>
      <c r="I96" s="21" t="s">
        <v>488</v>
      </c>
      <c r="J96" s="20" t="s">
        <v>28</v>
      </c>
      <c r="K96" s="21" t="s">
        <v>489</v>
      </c>
      <c r="L96" s="32" t="s">
        <v>490</v>
      </c>
      <c r="M96" s="23" t="s">
        <v>32</v>
      </c>
      <c r="N96" s="20" t="s">
        <v>32</v>
      </c>
      <c r="O96" s="24"/>
      <c r="P96" s="25"/>
      <c r="Q96" s="26" t="s">
        <v>32</v>
      </c>
      <c r="R96" s="23" t="s">
        <v>32</v>
      </c>
      <c r="S96" s="45" t="s">
        <v>32</v>
      </c>
      <c r="T96" s="28" t="s">
        <v>32</v>
      </c>
      <c r="U96" s="69" t="s">
        <v>491</v>
      </c>
      <c r="V96" s="24"/>
    </row>
    <row r="97">
      <c r="A97" s="17" t="s">
        <v>118</v>
      </c>
      <c r="B97" s="59" t="s">
        <v>492</v>
      </c>
      <c r="C97" s="18" t="s">
        <v>493</v>
      </c>
      <c r="D97" s="19" t="s">
        <v>28</v>
      </c>
      <c r="E97" s="19" t="s">
        <v>28</v>
      </c>
      <c r="F97" s="19" t="s">
        <v>32</v>
      </c>
      <c r="G97" s="49" t="s">
        <v>494</v>
      </c>
      <c r="H97" s="38" t="s">
        <v>28</v>
      </c>
      <c r="I97" s="21" t="s">
        <v>495</v>
      </c>
      <c r="J97" s="20" t="s">
        <v>28</v>
      </c>
      <c r="K97" s="21" t="s">
        <v>496</v>
      </c>
      <c r="L97" s="60" t="str">
        <f>HYPERLINK("https://docs.google.com/spreadsheets/d/1yJ30iVVvpmSvVAM-6IfTaepsuRYGQL49b_bLHPe5J7Q/edit#gid=53006494&amp;range=D89", "See All (Rolling Hills)")</f>
        <v>See All (Rolling Hills)</v>
      </c>
      <c r="M97" s="23" t="s">
        <v>32</v>
      </c>
      <c r="N97" s="20" t="s">
        <v>32</v>
      </c>
      <c r="O97" s="24"/>
      <c r="P97" s="25"/>
      <c r="Q97" s="26" t="s">
        <v>32</v>
      </c>
      <c r="R97" s="23" t="s">
        <v>32</v>
      </c>
      <c r="S97" s="45" t="s">
        <v>32</v>
      </c>
      <c r="T97" s="28" t="s">
        <v>32</v>
      </c>
      <c r="U97" s="50" t="s">
        <v>497</v>
      </c>
      <c r="V97" s="24"/>
    </row>
    <row r="98">
      <c r="A98" s="17" t="s">
        <v>118</v>
      </c>
      <c r="B98" s="59" t="s">
        <v>498</v>
      </c>
      <c r="C98" s="18" t="s">
        <v>499</v>
      </c>
      <c r="D98" s="20" t="s">
        <v>28</v>
      </c>
      <c r="E98" s="19" t="s">
        <v>28</v>
      </c>
      <c r="F98" s="19" t="s">
        <v>32</v>
      </c>
      <c r="G98" s="49" t="s">
        <v>500</v>
      </c>
      <c r="H98" s="23" t="s">
        <v>28</v>
      </c>
      <c r="I98" s="21" t="s">
        <v>501</v>
      </c>
      <c r="J98" s="20" t="s">
        <v>28</v>
      </c>
      <c r="K98" s="21" t="s">
        <v>502</v>
      </c>
      <c r="L98" s="32" t="str">
        <f>HYPERLINK("https://docs.google.com/spreadsheets/d/1yJ30iVVvpmSvVAM-6IfTaepsuRYGQL49b_bLHPe5J7Q/edit#gid=53006494&amp;range=D90", "See All (Rolling Hills Estates)")</f>
        <v>See All (Rolling Hills Estates)</v>
      </c>
      <c r="M98" s="23" t="s">
        <v>33</v>
      </c>
      <c r="N98" s="20" t="s">
        <v>32</v>
      </c>
      <c r="O98" s="30"/>
      <c r="P98" s="25"/>
      <c r="Q98" s="26" t="s">
        <v>32</v>
      </c>
      <c r="R98" s="23" t="s">
        <v>32</v>
      </c>
      <c r="S98" s="27" t="s">
        <v>32</v>
      </c>
      <c r="T98" s="26" t="s">
        <v>503</v>
      </c>
      <c r="U98" s="50" t="s">
        <v>504</v>
      </c>
      <c r="V98" s="30" t="s">
        <v>505</v>
      </c>
    </row>
    <row r="99">
      <c r="A99" s="17" t="s">
        <v>118</v>
      </c>
      <c r="B99" s="49" t="s">
        <v>506</v>
      </c>
      <c r="C99" s="18" t="s">
        <v>507</v>
      </c>
      <c r="D99" s="31" t="s">
        <v>28</v>
      </c>
      <c r="E99" s="19" t="s">
        <v>28</v>
      </c>
      <c r="F99" s="31" t="s">
        <v>32</v>
      </c>
      <c r="G99" s="49" t="s">
        <v>508</v>
      </c>
      <c r="H99" s="38" t="s">
        <v>28</v>
      </c>
      <c r="I99" s="21" t="s">
        <v>509</v>
      </c>
      <c r="J99" s="20" t="s">
        <v>28</v>
      </c>
      <c r="K99" s="21" t="s">
        <v>510</v>
      </c>
      <c r="L99" s="60" t="str">
        <f>HYPERLINK("https://docs.google.com/spreadsheets/d/1yJ30iVVvpmSvVAM-6IfTaepsuRYGQL49b_bLHPe5J7Q/edit#gid=53006494&amp;range=D98", "See All (City of Santa Clarita)")</f>
        <v>See All (City of Santa Clarita)</v>
      </c>
      <c r="M99" s="23" t="s">
        <v>32</v>
      </c>
      <c r="N99" s="20" t="s">
        <v>32</v>
      </c>
      <c r="O99" s="30"/>
      <c r="P99" s="25"/>
      <c r="Q99" s="26" t="s">
        <v>32</v>
      </c>
      <c r="R99" s="23" t="s">
        <v>32</v>
      </c>
      <c r="S99" s="40" t="s">
        <v>32</v>
      </c>
      <c r="T99" s="28" t="s">
        <v>32</v>
      </c>
      <c r="U99" s="50" t="s">
        <v>511</v>
      </c>
      <c r="V99" s="24"/>
    </row>
    <row r="100">
      <c r="A100" s="17" t="s">
        <v>118</v>
      </c>
      <c r="B100" s="59" t="s">
        <v>512</v>
      </c>
      <c r="C100" s="18" t="s">
        <v>513</v>
      </c>
      <c r="D100" s="20" t="s">
        <v>28</v>
      </c>
      <c r="E100" s="20" t="s">
        <v>28</v>
      </c>
      <c r="F100" s="20" t="s">
        <v>28</v>
      </c>
      <c r="G100" s="49" t="s">
        <v>514</v>
      </c>
      <c r="H100" s="23" t="s">
        <v>148</v>
      </c>
      <c r="I100" s="21" t="s">
        <v>515</v>
      </c>
      <c r="J100" s="20" t="s">
        <v>28</v>
      </c>
      <c r="K100" s="21" t="s">
        <v>516</v>
      </c>
      <c r="L100" s="60" t="str">
        <f>HYPERLINK("https://docs.google.com/spreadsheets/d/1yJ30iVVvpmSvVAM-6IfTaepsuRYGQL49b_bLHPe5J7Q/edit#gid=53006494&amp;range=D106", "See All (South Pasadena)")</f>
        <v>See All (South Pasadena)</v>
      </c>
      <c r="M100" s="23" t="s">
        <v>32</v>
      </c>
      <c r="N100" s="20" t="s">
        <v>32</v>
      </c>
      <c r="O100" s="24"/>
      <c r="P100" s="25"/>
      <c r="Q100" s="26" t="s">
        <v>32</v>
      </c>
      <c r="R100" s="23" t="s">
        <v>32</v>
      </c>
      <c r="S100" s="40" t="s">
        <v>32</v>
      </c>
      <c r="T100" s="28" t="s">
        <v>28</v>
      </c>
      <c r="U100" s="50" t="s">
        <v>517</v>
      </c>
      <c r="V100" s="30" t="s">
        <v>518</v>
      </c>
    </row>
    <row r="101">
      <c r="A101" s="17" t="s">
        <v>118</v>
      </c>
      <c r="B101" s="49" t="s">
        <v>519</v>
      </c>
      <c r="C101" s="18" t="s">
        <v>520</v>
      </c>
      <c r="D101" s="19" t="s">
        <v>28</v>
      </c>
      <c r="E101" s="19" t="s">
        <v>28</v>
      </c>
      <c r="F101" s="19" t="s">
        <v>32</v>
      </c>
      <c r="G101" s="49" t="s">
        <v>521</v>
      </c>
      <c r="H101" s="38" t="s">
        <v>28</v>
      </c>
      <c r="I101" s="21" t="s">
        <v>522</v>
      </c>
      <c r="J101" s="20" t="s">
        <v>28</v>
      </c>
      <c r="K101" s="21" t="s">
        <v>523</v>
      </c>
      <c r="L101" s="32" t="str">
        <f>HYPERLINK("https://docs.google.com/spreadsheets/d/1yJ30iVVvpmSvVAM-6IfTaepsuRYGQL49b_bLHPe5J7Q/edit#gid=53006494&amp;range=D108", "See All (City of Torrance)")</f>
        <v>See All (City of Torrance)</v>
      </c>
      <c r="M101" s="23" t="s">
        <v>32</v>
      </c>
      <c r="N101" s="20" t="s">
        <v>32</v>
      </c>
      <c r="O101" s="24"/>
      <c r="P101" s="25"/>
      <c r="Q101" s="26" t="s">
        <v>32</v>
      </c>
      <c r="R101" s="23" t="s">
        <v>32</v>
      </c>
      <c r="S101" s="45" t="s">
        <v>32</v>
      </c>
      <c r="T101" s="28" t="s">
        <v>28</v>
      </c>
      <c r="U101" s="50" t="s">
        <v>524</v>
      </c>
      <c r="V101" s="24"/>
    </row>
    <row r="102">
      <c r="A102" s="34" t="s">
        <v>118</v>
      </c>
      <c r="B102" s="35" t="s">
        <v>525</v>
      </c>
      <c r="C102" s="36" t="s">
        <v>526</v>
      </c>
      <c r="D102" s="19" t="s">
        <v>28</v>
      </c>
      <c r="E102" s="19" t="s">
        <v>28</v>
      </c>
      <c r="F102" s="19" t="s">
        <v>32</v>
      </c>
      <c r="G102" s="35" t="s">
        <v>527</v>
      </c>
      <c r="H102" s="38" t="s">
        <v>148</v>
      </c>
      <c r="I102" s="30" t="s">
        <v>528</v>
      </c>
      <c r="J102" s="20" t="s">
        <v>32</v>
      </c>
      <c r="K102" s="30"/>
      <c r="L102" s="75"/>
      <c r="M102" s="96"/>
      <c r="N102" s="19"/>
      <c r="O102" s="39"/>
      <c r="P102" s="39"/>
      <c r="Q102" s="28" t="s">
        <v>28</v>
      </c>
      <c r="R102" s="38" t="s">
        <v>32</v>
      </c>
      <c r="S102" s="45" t="s">
        <v>32</v>
      </c>
      <c r="T102" s="28" t="s">
        <v>32</v>
      </c>
      <c r="U102" s="41" t="s">
        <v>529</v>
      </c>
      <c r="V102" s="39"/>
    </row>
    <row r="103">
      <c r="A103" s="83" t="s">
        <v>118</v>
      </c>
      <c r="B103" s="89" t="s">
        <v>530</v>
      </c>
      <c r="C103" s="97" t="s">
        <v>531</v>
      </c>
      <c r="D103" s="86" t="s">
        <v>28</v>
      </c>
      <c r="E103" s="86" t="s">
        <v>28</v>
      </c>
      <c r="F103" s="86" t="s">
        <v>28</v>
      </c>
      <c r="G103" s="89" t="s">
        <v>532</v>
      </c>
      <c r="H103" s="88" t="s">
        <v>148</v>
      </c>
      <c r="I103" s="89" t="s">
        <v>533</v>
      </c>
      <c r="J103" s="86" t="s">
        <v>32</v>
      </c>
      <c r="K103" s="89"/>
      <c r="L103" s="75"/>
      <c r="M103" s="88" t="s">
        <v>32</v>
      </c>
      <c r="N103" s="98" t="s">
        <v>32</v>
      </c>
      <c r="O103" s="99"/>
      <c r="P103" s="99"/>
      <c r="Q103" s="100" t="s">
        <v>28</v>
      </c>
      <c r="R103" s="88" t="s">
        <v>32</v>
      </c>
      <c r="S103" s="101" t="s">
        <v>32</v>
      </c>
      <c r="T103" s="93" t="s">
        <v>28</v>
      </c>
      <c r="U103" s="102" t="s">
        <v>534</v>
      </c>
      <c r="V103" s="103" t="s">
        <v>535</v>
      </c>
    </row>
    <row r="104">
      <c r="A104" s="104" t="s">
        <v>118</v>
      </c>
      <c r="B104" s="30" t="s">
        <v>536</v>
      </c>
      <c r="C104" s="44" t="s">
        <v>537</v>
      </c>
      <c r="D104" s="20" t="s">
        <v>28</v>
      </c>
      <c r="E104" s="20" t="s">
        <v>28</v>
      </c>
      <c r="F104" s="20" t="s">
        <v>32</v>
      </c>
      <c r="G104" s="30" t="s">
        <v>538</v>
      </c>
      <c r="H104" s="23" t="s">
        <v>32</v>
      </c>
      <c r="I104" s="30"/>
      <c r="J104" s="19"/>
      <c r="K104" s="30"/>
      <c r="L104" s="75"/>
      <c r="M104" s="23" t="s">
        <v>32</v>
      </c>
      <c r="N104" s="20" t="s">
        <v>32</v>
      </c>
      <c r="O104" s="105"/>
      <c r="P104" s="105"/>
      <c r="Q104" s="26" t="s">
        <v>28</v>
      </c>
      <c r="R104" s="23" t="s">
        <v>32</v>
      </c>
      <c r="S104" s="27" t="s">
        <v>32</v>
      </c>
      <c r="T104" s="26" t="s">
        <v>32</v>
      </c>
      <c r="U104" s="106" t="s">
        <v>539</v>
      </c>
      <c r="V104" s="30" t="s">
        <v>193</v>
      </c>
    </row>
    <row r="105">
      <c r="A105" s="17" t="s">
        <v>118</v>
      </c>
      <c r="B105" s="59" t="s">
        <v>540</v>
      </c>
      <c r="C105" s="18" t="s">
        <v>541</v>
      </c>
      <c r="D105" s="19" t="s">
        <v>28</v>
      </c>
      <c r="E105" s="19" t="s">
        <v>28</v>
      </c>
      <c r="F105" s="19" t="s">
        <v>28</v>
      </c>
      <c r="G105" s="49" t="s">
        <v>456</v>
      </c>
      <c r="H105" s="23" t="s">
        <v>32</v>
      </c>
      <c r="I105" s="30"/>
      <c r="J105" s="19"/>
      <c r="K105" s="30"/>
      <c r="L105" s="75"/>
      <c r="M105" s="23" t="s">
        <v>32</v>
      </c>
      <c r="N105" s="20" t="s">
        <v>32</v>
      </c>
      <c r="O105" s="24"/>
      <c r="P105" s="25"/>
      <c r="Q105" s="26" t="s">
        <v>28</v>
      </c>
      <c r="R105" s="23" t="s">
        <v>32</v>
      </c>
      <c r="S105" s="45" t="s">
        <v>32</v>
      </c>
      <c r="T105" s="28" t="s">
        <v>32</v>
      </c>
      <c r="U105" s="50" t="s">
        <v>542</v>
      </c>
      <c r="V105" s="30" t="s">
        <v>543</v>
      </c>
    </row>
    <row r="106">
      <c r="A106" s="17" t="s">
        <v>118</v>
      </c>
      <c r="B106" s="59" t="s">
        <v>544</v>
      </c>
      <c r="C106" s="18" t="s">
        <v>545</v>
      </c>
      <c r="D106" s="19" t="s">
        <v>28</v>
      </c>
      <c r="E106" s="19" t="s">
        <v>28</v>
      </c>
      <c r="F106" s="19" t="s">
        <v>28</v>
      </c>
      <c r="G106" s="49" t="s">
        <v>456</v>
      </c>
      <c r="H106" s="23" t="s">
        <v>28</v>
      </c>
      <c r="I106" s="21" t="s">
        <v>546</v>
      </c>
      <c r="J106" s="20" t="s">
        <v>28</v>
      </c>
      <c r="K106" s="21" t="s">
        <v>547</v>
      </c>
      <c r="L106" s="32" t="str">
        <f>HYPERLINK("https://docs.google.com/spreadsheets/d/1yJ30iVVvpmSvVAM-6IfTaepsuRYGQL49b_bLHPe5J7Q/edit#gid=53006494&amp;range=D54", "See All (City of Hawthorne)")</f>
        <v>See All (City of Hawthorne)</v>
      </c>
      <c r="M106" s="23" t="s">
        <v>32</v>
      </c>
      <c r="N106" s="20" t="s">
        <v>32</v>
      </c>
      <c r="O106" s="24"/>
      <c r="P106" s="25"/>
      <c r="Q106" s="26" t="s">
        <v>28</v>
      </c>
      <c r="R106" s="23" t="s">
        <v>32</v>
      </c>
      <c r="S106" s="45" t="s">
        <v>32</v>
      </c>
      <c r="T106" s="28" t="s">
        <v>32</v>
      </c>
      <c r="U106" s="50" t="s">
        <v>548</v>
      </c>
      <c r="V106" s="30" t="s">
        <v>549</v>
      </c>
    </row>
    <row r="107">
      <c r="A107" s="17" t="s">
        <v>118</v>
      </c>
      <c r="B107" s="59" t="s">
        <v>550</v>
      </c>
      <c r="C107" s="18" t="s">
        <v>551</v>
      </c>
      <c r="D107" s="19" t="s">
        <v>28</v>
      </c>
      <c r="E107" s="19" t="s">
        <v>28</v>
      </c>
      <c r="F107" s="19" t="s">
        <v>28</v>
      </c>
      <c r="G107" s="49" t="s">
        <v>552</v>
      </c>
      <c r="H107" s="23" t="s">
        <v>32</v>
      </c>
      <c r="I107" s="30"/>
      <c r="J107" s="19"/>
      <c r="K107" s="30"/>
      <c r="L107" s="75"/>
      <c r="M107" s="23" t="s">
        <v>32</v>
      </c>
      <c r="N107" s="20" t="s">
        <v>32</v>
      </c>
      <c r="O107" s="24"/>
      <c r="P107" s="25"/>
      <c r="Q107" s="26" t="s">
        <v>28</v>
      </c>
      <c r="R107" s="23" t="s">
        <v>32</v>
      </c>
      <c r="S107" s="45" t="s">
        <v>32</v>
      </c>
      <c r="T107" s="28" t="s">
        <v>32</v>
      </c>
      <c r="U107" s="50" t="s">
        <v>553</v>
      </c>
      <c r="V107" s="30" t="s">
        <v>554</v>
      </c>
    </row>
    <row r="108">
      <c r="A108" s="17" t="s">
        <v>118</v>
      </c>
      <c r="B108" s="70" t="s">
        <v>555</v>
      </c>
      <c r="C108" s="18" t="s">
        <v>556</v>
      </c>
      <c r="D108" s="19" t="s">
        <v>28</v>
      </c>
      <c r="E108" s="19" t="s">
        <v>28</v>
      </c>
      <c r="F108" s="19" t="s">
        <v>28</v>
      </c>
      <c r="G108" s="49" t="s">
        <v>557</v>
      </c>
      <c r="H108" s="38" t="s">
        <v>28</v>
      </c>
      <c r="I108" s="21" t="s">
        <v>558</v>
      </c>
      <c r="J108" s="20" t="s">
        <v>28</v>
      </c>
      <c r="K108" s="21" t="s">
        <v>559</v>
      </c>
      <c r="L108" s="32" t="str">
        <f>HYPERLINK("https://docs.google.com/spreadsheets/d/1yJ30iVVvpmSvVAM-6IfTaepsuRYGQL49b_bLHPe5J7Q/edit#gid=53006494&amp;range=D61", "See All (La Canada Flintridge)")</f>
        <v>See All (La Canada Flintridge)</v>
      </c>
      <c r="M108" s="23" t="s">
        <v>32</v>
      </c>
      <c r="N108" s="20" t="s">
        <v>32</v>
      </c>
      <c r="O108" s="24"/>
      <c r="P108" s="25"/>
      <c r="Q108" s="26" t="s">
        <v>32</v>
      </c>
      <c r="R108" s="23" t="s">
        <v>32</v>
      </c>
      <c r="S108" s="40" t="s">
        <v>32</v>
      </c>
      <c r="T108" s="28" t="s">
        <v>32</v>
      </c>
      <c r="U108" s="50" t="s">
        <v>560</v>
      </c>
      <c r="V108" s="24"/>
    </row>
    <row r="109">
      <c r="A109" s="17" t="s">
        <v>118</v>
      </c>
      <c r="B109" s="59" t="s">
        <v>561</v>
      </c>
      <c r="C109" s="18" t="s">
        <v>562</v>
      </c>
      <c r="D109" s="19" t="s">
        <v>28</v>
      </c>
      <c r="E109" s="19" t="s">
        <v>28</v>
      </c>
      <c r="F109" s="19" t="s">
        <v>28</v>
      </c>
      <c r="G109" s="49" t="s">
        <v>456</v>
      </c>
      <c r="H109" s="38" t="s">
        <v>28</v>
      </c>
      <c r="I109" s="21" t="s">
        <v>563</v>
      </c>
      <c r="J109" s="20" t="s">
        <v>28</v>
      </c>
      <c r="K109" s="21" t="s">
        <v>564</v>
      </c>
      <c r="L109" s="32" t="str">
        <f>HYPERLINK("https://docs.google.com/spreadsheets/d/1yJ30iVVvpmSvVAM-6IfTaepsuRYGQL49b_bLHPe5J7Q/edit#gid=53006494&amp;range=D68", "See All (Lawndale)")</f>
        <v>See All (Lawndale)</v>
      </c>
      <c r="M109" s="23" t="s">
        <v>32</v>
      </c>
      <c r="N109" s="20" t="s">
        <v>32</v>
      </c>
      <c r="O109" s="24"/>
      <c r="P109" s="25"/>
      <c r="Q109" s="26" t="s">
        <v>28</v>
      </c>
      <c r="R109" s="23" t="s">
        <v>32</v>
      </c>
      <c r="S109" s="45" t="s">
        <v>32</v>
      </c>
      <c r="T109" s="28" t="s">
        <v>32</v>
      </c>
      <c r="U109" s="50" t="s">
        <v>565</v>
      </c>
      <c r="V109" s="30" t="s">
        <v>566</v>
      </c>
    </row>
    <row r="110">
      <c r="A110" s="17" t="s">
        <v>118</v>
      </c>
      <c r="B110" s="49" t="s">
        <v>567</v>
      </c>
      <c r="C110" s="18" t="s">
        <v>568</v>
      </c>
      <c r="D110" s="19" t="s">
        <v>28</v>
      </c>
      <c r="E110" s="19" t="s">
        <v>28</v>
      </c>
      <c r="F110" s="19" t="s">
        <v>28</v>
      </c>
      <c r="G110" s="49" t="s">
        <v>569</v>
      </c>
      <c r="H110" s="38" t="s">
        <v>148</v>
      </c>
      <c r="I110" s="30" t="s">
        <v>570</v>
      </c>
      <c r="J110" s="19" t="s">
        <v>28</v>
      </c>
      <c r="K110" s="30" t="s">
        <v>571</v>
      </c>
      <c r="L110" s="65" t="str">
        <f>HYPERLINK("https://docs.google.com/spreadsheets/d/1yJ30iVVvpmSvVAM-6IfTaepsuRYGQL49b_bLHPe5J7Q/edit#gid=53006494&amp;range=D100", "See All (City of Santa Monica)")</f>
        <v>See All (City of Santa Monica)</v>
      </c>
      <c r="M110" s="23" t="s">
        <v>32</v>
      </c>
      <c r="N110" s="20" t="s">
        <v>32</v>
      </c>
      <c r="O110" s="24"/>
      <c r="P110" s="25"/>
      <c r="Q110" s="26" t="s">
        <v>32</v>
      </c>
      <c r="R110" s="23" t="s">
        <v>32</v>
      </c>
      <c r="S110" s="40" t="s">
        <v>32</v>
      </c>
      <c r="T110" s="28" t="s">
        <v>32</v>
      </c>
      <c r="U110" s="50" t="s">
        <v>572</v>
      </c>
      <c r="V110" s="24"/>
    </row>
    <row r="111">
      <c r="A111" s="17" t="s">
        <v>118</v>
      </c>
      <c r="B111" s="107" t="s">
        <v>573</v>
      </c>
      <c r="C111" s="18" t="s">
        <v>574</v>
      </c>
      <c r="D111" s="20" t="s">
        <v>28</v>
      </c>
      <c r="E111" s="20" t="s">
        <v>28</v>
      </c>
      <c r="F111" s="20" t="s">
        <v>28</v>
      </c>
      <c r="G111" s="49" t="s">
        <v>575</v>
      </c>
      <c r="H111" s="23" t="s">
        <v>289</v>
      </c>
      <c r="I111" s="51"/>
      <c r="J111" s="31"/>
      <c r="K111" s="51"/>
      <c r="L111" s="25"/>
      <c r="M111" s="23" t="s">
        <v>289</v>
      </c>
      <c r="N111" s="31"/>
      <c r="O111" s="24"/>
      <c r="P111" s="25"/>
      <c r="Q111" s="53" t="s">
        <v>28</v>
      </c>
      <c r="R111" s="82"/>
      <c r="S111" s="40"/>
      <c r="T111" s="26" t="s">
        <v>289</v>
      </c>
      <c r="U111" s="50" t="s">
        <v>576</v>
      </c>
      <c r="V111" s="30" t="s">
        <v>577</v>
      </c>
    </row>
    <row r="112">
      <c r="A112" s="17" t="s">
        <v>118</v>
      </c>
      <c r="B112" s="49" t="s">
        <v>578</v>
      </c>
      <c r="C112" s="18" t="s">
        <v>579</v>
      </c>
      <c r="D112" s="19" t="s">
        <v>28</v>
      </c>
      <c r="E112" s="19" t="s">
        <v>28</v>
      </c>
      <c r="F112" s="19" t="s">
        <v>28</v>
      </c>
      <c r="G112" s="49" t="s">
        <v>580</v>
      </c>
      <c r="H112" s="23" t="s">
        <v>148</v>
      </c>
      <c r="I112" s="21" t="s">
        <v>581</v>
      </c>
      <c r="J112" s="20" t="s">
        <v>32</v>
      </c>
      <c r="K112" s="30"/>
      <c r="L112" s="75"/>
      <c r="M112" s="23" t="s">
        <v>32</v>
      </c>
      <c r="N112" s="20" t="s">
        <v>32</v>
      </c>
      <c r="O112" s="24"/>
      <c r="P112" s="25"/>
      <c r="Q112" s="26" t="s">
        <v>32</v>
      </c>
      <c r="R112" s="23" t="s">
        <v>32</v>
      </c>
      <c r="S112" s="40" t="s">
        <v>32</v>
      </c>
      <c r="T112" s="28" t="s">
        <v>32</v>
      </c>
      <c r="U112" s="69" t="s">
        <v>582</v>
      </c>
      <c r="V112" s="30" t="s">
        <v>583</v>
      </c>
    </row>
    <row r="113">
      <c r="A113" s="34" t="s">
        <v>118</v>
      </c>
      <c r="B113" s="35" t="s">
        <v>118</v>
      </c>
      <c r="C113" s="44" t="s">
        <v>584</v>
      </c>
      <c r="D113" s="19" t="s">
        <v>28</v>
      </c>
      <c r="E113" s="19" t="s">
        <v>28</v>
      </c>
      <c r="F113" s="19" t="s">
        <v>28</v>
      </c>
      <c r="G113" s="108" t="s">
        <v>585</v>
      </c>
      <c r="H113" s="38" t="s">
        <v>148</v>
      </c>
      <c r="I113" s="30" t="s">
        <v>586</v>
      </c>
      <c r="J113" s="20" t="s">
        <v>28</v>
      </c>
      <c r="K113" s="30" t="s">
        <v>587</v>
      </c>
      <c r="L113" s="75"/>
      <c r="M113" s="38" t="s">
        <v>32</v>
      </c>
      <c r="N113" s="19" t="s">
        <v>32</v>
      </c>
      <c r="O113" s="39"/>
      <c r="P113" s="39"/>
      <c r="Q113" s="28" t="s">
        <v>28</v>
      </c>
      <c r="R113" s="109" t="s">
        <v>28</v>
      </c>
      <c r="S113" s="45" t="s">
        <v>32</v>
      </c>
      <c r="T113" s="28" t="s">
        <v>28</v>
      </c>
      <c r="U113" s="106" t="s">
        <v>588</v>
      </c>
      <c r="V113" s="79" t="s">
        <v>589</v>
      </c>
    </row>
    <row r="114">
      <c r="A114" s="34" t="s">
        <v>118</v>
      </c>
      <c r="B114" s="35" t="s">
        <v>590</v>
      </c>
      <c r="C114" s="44" t="s">
        <v>591</v>
      </c>
      <c r="D114" s="19" t="s">
        <v>28</v>
      </c>
      <c r="E114" s="19" t="s">
        <v>28</v>
      </c>
      <c r="F114" s="19" t="s">
        <v>28</v>
      </c>
      <c r="G114" s="110" t="s">
        <v>592</v>
      </c>
      <c r="H114" s="38" t="s">
        <v>148</v>
      </c>
      <c r="I114" s="20" t="s">
        <v>593</v>
      </c>
      <c r="J114" s="20" t="s">
        <v>28</v>
      </c>
      <c r="K114" s="30" t="s">
        <v>594</v>
      </c>
      <c r="L114" s="75"/>
      <c r="M114" s="38" t="s">
        <v>32</v>
      </c>
      <c r="N114" s="19" t="s">
        <v>32</v>
      </c>
      <c r="O114" s="39"/>
      <c r="P114" s="39"/>
      <c r="Q114" s="28" t="s">
        <v>28</v>
      </c>
      <c r="R114" s="38" t="s">
        <v>32</v>
      </c>
      <c r="S114" s="45" t="s">
        <v>32</v>
      </c>
      <c r="T114" s="28" t="s">
        <v>28</v>
      </c>
      <c r="U114" s="111" t="s">
        <v>595</v>
      </c>
      <c r="V114" s="112" t="s">
        <v>596</v>
      </c>
    </row>
    <row r="115">
      <c r="A115" s="17" t="s">
        <v>118</v>
      </c>
      <c r="B115" s="17" t="s">
        <v>597</v>
      </c>
      <c r="C115" s="18" t="s">
        <v>598</v>
      </c>
      <c r="D115" s="20" t="s">
        <v>28</v>
      </c>
      <c r="E115" s="20" t="s">
        <v>28</v>
      </c>
      <c r="F115" s="20" t="s">
        <v>28</v>
      </c>
      <c r="G115" s="49" t="s">
        <v>599</v>
      </c>
      <c r="H115" s="23" t="s">
        <v>289</v>
      </c>
      <c r="I115" s="51"/>
      <c r="J115" s="31"/>
      <c r="K115" s="51"/>
      <c r="L115" s="25"/>
      <c r="M115" s="23" t="s">
        <v>289</v>
      </c>
      <c r="N115" s="31"/>
      <c r="O115" s="24"/>
      <c r="P115" s="25"/>
      <c r="Q115" s="53" t="s">
        <v>28</v>
      </c>
      <c r="R115" s="54" t="s">
        <v>289</v>
      </c>
      <c r="S115" s="27" t="s">
        <v>289</v>
      </c>
      <c r="T115" s="26" t="s">
        <v>289</v>
      </c>
      <c r="U115" s="50" t="s">
        <v>600</v>
      </c>
      <c r="V115" s="24"/>
    </row>
    <row r="116">
      <c r="A116" s="17" t="s">
        <v>601</v>
      </c>
      <c r="B116" s="17" t="s">
        <v>602</v>
      </c>
      <c r="C116" s="18" t="s">
        <v>603</v>
      </c>
      <c r="D116" s="19" t="s">
        <v>28</v>
      </c>
      <c r="E116" s="19" t="s">
        <v>28</v>
      </c>
      <c r="F116" s="19" t="s">
        <v>28</v>
      </c>
      <c r="G116" s="25"/>
      <c r="H116" s="38" t="s">
        <v>28</v>
      </c>
      <c r="I116" s="21" t="s">
        <v>604</v>
      </c>
      <c r="J116" s="20" t="s">
        <v>28</v>
      </c>
      <c r="K116" s="21" t="s">
        <v>605</v>
      </c>
      <c r="L116" s="22" t="str">
        <f>HYPERLINK("https://docs.google.com/spreadsheets/d/1yJ30iVVvpmSvVAM-6IfTaepsuRYGQL49b_bLHPe5J7Q/edit#gid=53006494&amp;range=D116","See All (Madera County)")</f>
        <v>See All (Madera County)</v>
      </c>
      <c r="M116" s="23" t="s">
        <v>32</v>
      </c>
      <c r="N116" s="20" t="s">
        <v>32</v>
      </c>
      <c r="O116" s="24"/>
      <c r="P116" s="25"/>
      <c r="Q116" s="53" t="s">
        <v>28</v>
      </c>
      <c r="R116" s="54" t="s">
        <v>32</v>
      </c>
      <c r="S116" s="27" t="s">
        <v>32</v>
      </c>
      <c r="T116" s="28" t="s">
        <v>28</v>
      </c>
      <c r="U116" s="50" t="s">
        <v>606</v>
      </c>
      <c r="V116" s="30" t="s">
        <v>607</v>
      </c>
    </row>
    <row r="117">
      <c r="A117" s="17" t="s">
        <v>608</v>
      </c>
      <c r="B117" s="17" t="s">
        <v>609</v>
      </c>
      <c r="C117" s="18" t="s">
        <v>610</v>
      </c>
      <c r="D117" s="19" t="s">
        <v>32</v>
      </c>
      <c r="E117" s="31" t="s">
        <v>32</v>
      </c>
      <c r="F117" s="19" t="s">
        <v>32</v>
      </c>
      <c r="G117" s="25"/>
      <c r="H117" s="38" t="s">
        <v>28</v>
      </c>
      <c r="I117" s="21" t="s">
        <v>611</v>
      </c>
      <c r="J117" s="20" t="s">
        <v>28</v>
      </c>
      <c r="K117" s="21" t="s">
        <v>612</v>
      </c>
      <c r="L117" s="32" t="str">
        <f t="shared" ref="L117:L118" si="1">HYPERLINK("https://docs.google.com/spreadsheets/d/1yJ30iVVvpmSvVAM-6IfTaepsuRYGQL49b_bLHPe5J7Q/edit#gid=53006494&amp;range=D117", "See All (Mono County)")</f>
        <v>See All (Mono County)</v>
      </c>
      <c r="M117" s="23" t="s">
        <v>613</v>
      </c>
      <c r="N117" s="20" t="s">
        <v>614</v>
      </c>
      <c r="O117" s="24"/>
      <c r="P117" s="25"/>
      <c r="Q117" s="53"/>
      <c r="R117" s="54" t="s">
        <v>32</v>
      </c>
      <c r="S117" s="27" t="s">
        <v>32</v>
      </c>
      <c r="T117" s="28" t="s">
        <v>28</v>
      </c>
      <c r="U117" s="29" t="s">
        <v>615</v>
      </c>
      <c r="V117" s="30" t="s">
        <v>616</v>
      </c>
    </row>
    <row r="118">
      <c r="A118" s="17" t="s">
        <v>608</v>
      </c>
      <c r="B118" s="113" t="s">
        <v>617</v>
      </c>
      <c r="C118" s="18" t="s">
        <v>618</v>
      </c>
      <c r="D118" s="19" t="s">
        <v>32</v>
      </c>
      <c r="E118" s="31" t="s">
        <v>32</v>
      </c>
      <c r="F118" s="19" t="s">
        <v>32</v>
      </c>
      <c r="G118" s="25"/>
      <c r="H118" s="38" t="s">
        <v>28</v>
      </c>
      <c r="I118" s="21" t="s">
        <v>611</v>
      </c>
      <c r="J118" s="20" t="s">
        <v>28</v>
      </c>
      <c r="K118" s="21" t="s">
        <v>612</v>
      </c>
      <c r="L118" s="66" t="str">
        <f t="shared" si="1"/>
        <v>See All (Mono County)</v>
      </c>
      <c r="M118" s="23" t="s">
        <v>28</v>
      </c>
      <c r="N118" s="20" t="s">
        <v>156</v>
      </c>
      <c r="O118" s="30" t="s">
        <v>619</v>
      </c>
      <c r="P118" s="32" t="s">
        <v>41</v>
      </c>
      <c r="Q118" s="26" t="s">
        <v>32</v>
      </c>
      <c r="R118" s="23" t="s">
        <v>32</v>
      </c>
      <c r="S118" s="40" t="s">
        <v>32</v>
      </c>
      <c r="T118" s="28" t="s">
        <v>32</v>
      </c>
      <c r="U118" s="50" t="s">
        <v>620</v>
      </c>
      <c r="V118" s="30" t="s">
        <v>621</v>
      </c>
    </row>
    <row r="119">
      <c r="A119" s="17" t="s">
        <v>622</v>
      </c>
      <c r="B119" s="49" t="s">
        <v>623</v>
      </c>
      <c r="C119" s="18" t="s">
        <v>624</v>
      </c>
      <c r="D119" s="31" t="s">
        <v>32</v>
      </c>
      <c r="E119" s="31" t="s">
        <v>32</v>
      </c>
      <c r="F119" s="31" t="s">
        <v>32</v>
      </c>
      <c r="G119" s="25"/>
      <c r="H119" s="23" t="s">
        <v>32</v>
      </c>
      <c r="I119" s="21"/>
      <c r="J119" s="20"/>
      <c r="K119" s="21"/>
      <c r="L119" s="49"/>
      <c r="M119" s="23" t="s">
        <v>32</v>
      </c>
      <c r="N119" s="20" t="s">
        <v>32</v>
      </c>
      <c r="O119" s="24"/>
      <c r="P119" s="25"/>
      <c r="Q119" s="26" t="s">
        <v>32</v>
      </c>
      <c r="R119" s="23" t="s">
        <v>32</v>
      </c>
      <c r="S119" s="40" t="s">
        <v>32</v>
      </c>
      <c r="T119" s="28" t="s">
        <v>32</v>
      </c>
      <c r="U119" s="50" t="s">
        <v>625</v>
      </c>
      <c r="V119" s="30" t="s">
        <v>626</v>
      </c>
    </row>
    <row r="120">
      <c r="A120" s="17" t="s">
        <v>622</v>
      </c>
      <c r="B120" s="49" t="s">
        <v>627</v>
      </c>
      <c r="C120" s="18" t="s">
        <v>628</v>
      </c>
      <c r="D120" s="19" t="s">
        <v>32</v>
      </c>
      <c r="E120" s="19" t="s">
        <v>32</v>
      </c>
      <c r="F120" s="19" t="s">
        <v>32</v>
      </c>
      <c r="G120" s="49"/>
      <c r="H120" s="38" t="s">
        <v>28</v>
      </c>
      <c r="I120" s="21" t="s">
        <v>629</v>
      </c>
      <c r="J120" s="20" t="s">
        <v>28</v>
      </c>
      <c r="K120" s="21" t="s">
        <v>630</v>
      </c>
      <c r="L120" s="66" t="str">
        <f>HYPERLINK("https://docs.google.com/spreadsheets/d/1yJ30iVVvpmSvVAM-6IfTaepsuRYGQL49b_bLHPe5J7Q/edit#gid=53006494&amp;range=D122","See All (Buena Park)")</f>
        <v>See All (Buena Park)</v>
      </c>
      <c r="M120" s="23" t="s">
        <v>32</v>
      </c>
      <c r="N120" s="20" t="s">
        <v>32</v>
      </c>
      <c r="O120" s="30"/>
      <c r="P120" s="49"/>
      <c r="Q120" s="26" t="s">
        <v>28</v>
      </c>
      <c r="R120" s="78" t="s">
        <v>32</v>
      </c>
      <c r="S120" s="27" t="s">
        <v>32</v>
      </c>
      <c r="T120" s="26" t="s">
        <v>28</v>
      </c>
      <c r="U120" s="69" t="s">
        <v>631</v>
      </c>
      <c r="V120" s="30"/>
    </row>
    <row r="121">
      <c r="A121" s="17" t="s">
        <v>622</v>
      </c>
      <c r="B121" s="49" t="s">
        <v>632</v>
      </c>
      <c r="C121" s="18" t="s">
        <v>633</v>
      </c>
      <c r="D121" s="19" t="s">
        <v>32</v>
      </c>
      <c r="E121" s="19" t="s">
        <v>32</v>
      </c>
      <c r="F121" s="19" t="s">
        <v>32</v>
      </c>
      <c r="G121" s="49"/>
      <c r="H121" s="23" t="s">
        <v>32</v>
      </c>
      <c r="I121" s="21"/>
      <c r="J121" s="20"/>
      <c r="K121" s="21"/>
      <c r="L121" s="49"/>
      <c r="M121" s="23" t="s">
        <v>32</v>
      </c>
      <c r="N121" s="20" t="s">
        <v>32</v>
      </c>
      <c r="O121" s="30"/>
      <c r="P121" s="49"/>
      <c r="Q121" s="26" t="s">
        <v>28</v>
      </c>
      <c r="R121" s="78" t="s">
        <v>32</v>
      </c>
      <c r="S121" s="40" t="s">
        <v>32</v>
      </c>
      <c r="T121" s="28" t="s">
        <v>32</v>
      </c>
      <c r="U121" s="50" t="s">
        <v>634</v>
      </c>
      <c r="V121" s="30"/>
    </row>
    <row r="122">
      <c r="A122" s="17" t="s">
        <v>622</v>
      </c>
      <c r="B122" s="17" t="s">
        <v>635</v>
      </c>
      <c r="C122" s="18" t="s">
        <v>636</v>
      </c>
      <c r="D122" s="31" t="s">
        <v>32</v>
      </c>
      <c r="E122" s="31" t="s">
        <v>32</v>
      </c>
      <c r="F122" s="31" t="s">
        <v>32</v>
      </c>
      <c r="G122" s="25"/>
      <c r="H122" s="38" t="s">
        <v>28</v>
      </c>
      <c r="I122" s="21" t="s">
        <v>637</v>
      </c>
      <c r="J122" s="20" t="s">
        <v>28</v>
      </c>
      <c r="K122" s="21" t="s">
        <v>638</v>
      </c>
      <c r="L122" s="32" t="s">
        <v>639</v>
      </c>
      <c r="M122" s="23" t="s">
        <v>32</v>
      </c>
      <c r="N122" s="20" t="s">
        <v>32</v>
      </c>
      <c r="O122" s="24"/>
      <c r="P122" s="25"/>
      <c r="Q122" s="53" t="s">
        <v>28</v>
      </c>
      <c r="R122" s="54" t="s">
        <v>32</v>
      </c>
      <c r="S122" s="27" t="s">
        <v>32</v>
      </c>
      <c r="T122" s="26" t="s">
        <v>32</v>
      </c>
      <c r="U122" s="67" t="s">
        <v>640</v>
      </c>
      <c r="V122" s="30" t="s">
        <v>641</v>
      </c>
    </row>
    <row r="123">
      <c r="A123" s="17" t="s">
        <v>622</v>
      </c>
      <c r="B123" s="49" t="s">
        <v>642</v>
      </c>
      <c r="C123" s="18" t="s">
        <v>643</v>
      </c>
      <c r="D123" s="19" t="s">
        <v>32</v>
      </c>
      <c r="E123" s="19" t="s">
        <v>32</v>
      </c>
      <c r="F123" s="19" t="s">
        <v>32</v>
      </c>
      <c r="G123" s="49"/>
      <c r="H123" s="23" t="s">
        <v>32</v>
      </c>
      <c r="I123" s="21"/>
      <c r="J123" s="20"/>
      <c r="K123" s="21"/>
      <c r="L123" s="49"/>
      <c r="M123" s="23" t="s">
        <v>32</v>
      </c>
      <c r="N123" s="20" t="s">
        <v>32</v>
      </c>
      <c r="O123" s="30"/>
      <c r="P123" s="49"/>
      <c r="Q123" s="26" t="s">
        <v>32</v>
      </c>
      <c r="R123" s="23" t="s">
        <v>32</v>
      </c>
      <c r="S123" s="40" t="s">
        <v>32</v>
      </c>
      <c r="T123" s="28" t="s">
        <v>32</v>
      </c>
      <c r="U123" s="50" t="s">
        <v>644</v>
      </c>
      <c r="V123" s="30"/>
    </row>
    <row r="124">
      <c r="A124" s="17" t="s">
        <v>622</v>
      </c>
      <c r="B124" s="49" t="s">
        <v>645</v>
      </c>
      <c r="C124" s="18" t="s">
        <v>646</v>
      </c>
      <c r="D124" s="20" t="s">
        <v>32</v>
      </c>
      <c r="E124" s="20" t="s">
        <v>32</v>
      </c>
      <c r="F124" s="20" t="s">
        <v>32</v>
      </c>
      <c r="G124" s="49"/>
      <c r="H124" s="23" t="s">
        <v>32</v>
      </c>
      <c r="I124" s="21"/>
      <c r="J124" s="20"/>
      <c r="K124" s="21"/>
      <c r="L124" s="49"/>
      <c r="M124" s="23" t="s">
        <v>32</v>
      </c>
      <c r="N124" s="20" t="s">
        <v>32</v>
      </c>
      <c r="O124" s="30"/>
      <c r="P124" s="49"/>
      <c r="Q124" s="26" t="s">
        <v>32</v>
      </c>
      <c r="R124" s="23" t="s">
        <v>32</v>
      </c>
      <c r="S124" s="27" t="s">
        <v>32</v>
      </c>
      <c r="T124" s="26" t="s">
        <v>28</v>
      </c>
      <c r="U124" s="50" t="s">
        <v>647</v>
      </c>
      <c r="V124" s="30" t="s">
        <v>648</v>
      </c>
    </row>
    <row r="125">
      <c r="A125" s="17" t="s">
        <v>622</v>
      </c>
      <c r="B125" s="49" t="s">
        <v>649</v>
      </c>
      <c r="C125" s="18" t="s">
        <v>650</v>
      </c>
      <c r="D125" s="19" t="s">
        <v>32</v>
      </c>
      <c r="E125" s="19" t="s">
        <v>32</v>
      </c>
      <c r="F125" s="19" t="s">
        <v>32</v>
      </c>
      <c r="G125" s="49"/>
      <c r="H125" s="38" t="s">
        <v>28</v>
      </c>
      <c r="I125" s="21" t="s">
        <v>651</v>
      </c>
      <c r="J125" s="20" t="s">
        <v>28</v>
      </c>
      <c r="K125" s="21" t="s">
        <v>652</v>
      </c>
      <c r="L125" s="32" t="s">
        <v>653</v>
      </c>
      <c r="M125" s="23" t="s">
        <v>32</v>
      </c>
      <c r="N125" s="20" t="s">
        <v>32</v>
      </c>
      <c r="O125" s="30"/>
      <c r="P125" s="49"/>
      <c r="Q125" s="26" t="s">
        <v>32</v>
      </c>
      <c r="R125" s="78" t="s">
        <v>32</v>
      </c>
      <c r="S125" s="40" t="s">
        <v>32</v>
      </c>
      <c r="T125" s="28" t="s">
        <v>32</v>
      </c>
      <c r="U125" s="50" t="s">
        <v>654</v>
      </c>
      <c r="V125" s="30" t="s">
        <v>655</v>
      </c>
    </row>
    <row r="126">
      <c r="A126" s="17" t="s">
        <v>622</v>
      </c>
      <c r="B126" s="49" t="s">
        <v>656</v>
      </c>
      <c r="C126" s="18" t="s">
        <v>657</v>
      </c>
      <c r="D126" s="19" t="s">
        <v>32</v>
      </c>
      <c r="E126" s="19" t="s">
        <v>32</v>
      </c>
      <c r="F126" s="19" t="s">
        <v>32</v>
      </c>
      <c r="G126" s="49"/>
      <c r="H126" s="23" t="s">
        <v>28</v>
      </c>
      <c r="I126" s="21" t="s">
        <v>658</v>
      </c>
      <c r="J126" s="20" t="s">
        <v>28</v>
      </c>
      <c r="K126" s="21" t="s">
        <v>659</v>
      </c>
      <c r="L126" s="32" t="s">
        <v>660</v>
      </c>
      <c r="M126" s="23" t="s">
        <v>32</v>
      </c>
      <c r="N126" s="20" t="s">
        <v>32</v>
      </c>
      <c r="O126" s="30"/>
      <c r="P126" s="49"/>
      <c r="Q126" s="26" t="s">
        <v>28</v>
      </c>
      <c r="R126" s="78" t="s">
        <v>32</v>
      </c>
      <c r="S126" s="40" t="s">
        <v>32</v>
      </c>
      <c r="T126" s="28" t="s">
        <v>32</v>
      </c>
      <c r="U126" s="50" t="s">
        <v>661</v>
      </c>
      <c r="V126" s="30" t="s">
        <v>662</v>
      </c>
    </row>
    <row r="127">
      <c r="A127" s="17" t="s">
        <v>622</v>
      </c>
      <c r="B127" s="49" t="s">
        <v>663</v>
      </c>
      <c r="C127" s="18" t="s">
        <v>664</v>
      </c>
      <c r="D127" s="19" t="s">
        <v>32</v>
      </c>
      <c r="E127" s="19" t="s">
        <v>32</v>
      </c>
      <c r="F127" s="19" t="s">
        <v>32</v>
      </c>
      <c r="G127" s="49"/>
      <c r="H127" s="38" t="s">
        <v>28</v>
      </c>
      <c r="I127" s="21" t="s">
        <v>665</v>
      </c>
      <c r="J127" s="20" t="s">
        <v>28</v>
      </c>
      <c r="K127" s="21" t="s">
        <v>666</v>
      </c>
      <c r="L127" s="32" t="s">
        <v>667</v>
      </c>
      <c r="M127" s="23" t="s">
        <v>32</v>
      </c>
      <c r="N127" s="20" t="s">
        <v>32</v>
      </c>
      <c r="O127" s="30"/>
      <c r="P127" s="49"/>
      <c r="Q127" s="26" t="s">
        <v>28</v>
      </c>
      <c r="R127" s="23" t="s">
        <v>32</v>
      </c>
      <c r="S127" s="40" t="s">
        <v>32</v>
      </c>
      <c r="T127" s="28" t="s">
        <v>32</v>
      </c>
      <c r="U127" s="50" t="s">
        <v>668</v>
      </c>
      <c r="V127" s="30" t="s">
        <v>669</v>
      </c>
    </row>
    <row r="128" ht="137.25" customHeight="1">
      <c r="A128" s="17" t="s">
        <v>622</v>
      </c>
      <c r="B128" s="49" t="s">
        <v>670</v>
      </c>
      <c r="C128" s="18" t="s">
        <v>671</v>
      </c>
      <c r="D128" s="20" t="s">
        <v>51</v>
      </c>
      <c r="E128" s="19" t="s">
        <v>32</v>
      </c>
      <c r="F128" s="19" t="s">
        <v>32</v>
      </c>
      <c r="G128" s="49"/>
      <c r="H128" s="38" t="s">
        <v>28</v>
      </c>
      <c r="I128" s="21" t="s">
        <v>672</v>
      </c>
      <c r="J128" s="20" t="s">
        <v>28</v>
      </c>
      <c r="K128" s="21" t="s">
        <v>673</v>
      </c>
      <c r="L128" s="32" t="s">
        <v>674</v>
      </c>
      <c r="M128" s="23" t="s">
        <v>32</v>
      </c>
      <c r="N128" s="20" t="s">
        <v>32</v>
      </c>
      <c r="O128" s="30"/>
      <c r="P128" s="49"/>
      <c r="Q128" s="26" t="s">
        <v>32</v>
      </c>
      <c r="R128" s="23" t="s">
        <v>32</v>
      </c>
      <c r="S128" s="40" t="s">
        <v>32</v>
      </c>
      <c r="T128" s="28" t="s">
        <v>28</v>
      </c>
      <c r="U128" s="33" t="s">
        <v>675</v>
      </c>
      <c r="V128" s="30" t="s">
        <v>676</v>
      </c>
    </row>
    <row r="129">
      <c r="A129" s="17" t="s">
        <v>622</v>
      </c>
      <c r="B129" s="59" t="s">
        <v>677</v>
      </c>
      <c r="C129" s="18" t="s">
        <v>678</v>
      </c>
      <c r="D129" s="19" t="s">
        <v>32</v>
      </c>
      <c r="E129" s="19" t="s">
        <v>32</v>
      </c>
      <c r="F129" s="19" t="s">
        <v>32</v>
      </c>
      <c r="G129" s="49"/>
      <c r="H129" s="38" t="s">
        <v>28</v>
      </c>
      <c r="I129" s="21" t="s">
        <v>679</v>
      </c>
      <c r="J129" s="20" t="s">
        <v>28</v>
      </c>
      <c r="K129" s="21" t="s">
        <v>680</v>
      </c>
      <c r="L129" s="32" t="s">
        <v>681</v>
      </c>
      <c r="M129" s="23" t="s">
        <v>32</v>
      </c>
      <c r="N129" s="20" t="s">
        <v>32</v>
      </c>
      <c r="O129" s="30"/>
      <c r="P129" s="49"/>
      <c r="Q129" s="26" t="s">
        <v>32</v>
      </c>
      <c r="R129" s="23" t="s">
        <v>33</v>
      </c>
      <c r="S129" s="40" t="s">
        <v>32</v>
      </c>
      <c r="T129" s="28" t="s">
        <v>32</v>
      </c>
      <c r="U129" s="50" t="s">
        <v>682</v>
      </c>
      <c r="V129" s="30"/>
    </row>
    <row r="130">
      <c r="A130" s="17" t="s">
        <v>622</v>
      </c>
      <c r="B130" s="59" t="s">
        <v>683</v>
      </c>
      <c r="C130" s="18" t="s">
        <v>684</v>
      </c>
      <c r="D130" s="20" t="s">
        <v>32</v>
      </c>
      <c r="E130" s="20" t="s">
        <v>32</v>
      </c>
      <c r="F130" s="20" t="s">
        <v>32</v>
      </c>
      <c r="G130" s="49"/>
      <c r="H130" s="23" t="s">
        <v>32</v>
      </c>
      <c r="I130" s="21"/>
      <c r="J130" s="20"/>
      <c r="K130" s="21"/>
      <c r="L130" s="49"/>
      <c r="M130" s="23" t="s">
        <v>32</v>
      </c>
      <c r="N130" s="20"/>
      <c r="O130" s="30"/>
      <c r="P130" s="49"/>
      <c r="Q130" s="26" t="s">
        <v>32</v>
      </c>
      <c r="R130" s="23" t="s">
        <v>32</v>
      </c>
      <c r="S130" s="27" t="s">
        <v>32</v>
      </c>
      <c r="T130" s="26" t="s">
        <v>32</v>
      </c>
      <c r="U130" s="50" t="s">
        <v>685</v>
      </c>
      <c r="V130" s="30"/>
    </row>
    <row r="131">
      <c r="A131" s="17" t="s">
        <v>622</v>
      </c>
      <c r="B131" s="59" t="s">
        <v>686</v>
      </c>
      <c r="C131" s="18" t="s">
        <v>687</v>
      </c>
      <c r="D131" s="19" t="s">
        <v>32</v>
      </c>
      <c r="E131" s="19" t="s">
        <v>32</v>
      </c>
      <c r="F131" s="19" t="s">
        <v>32</v>
      </c>
      <c r="G131" s="49"/>
      <c r="H131" s="23" t="s">
        <v>32</v>
      </c>
      <c r="I131" s="21"/>
      <c r="J131" s="20"/>
      <c r="K131" s="21"/>
      <c r="L131" s="49"/>
      <c r="M131" s="23" t="s">
        <v>32</v>
      </c>
      <c r="N131" s="20" t="s">
        <v>32</v>
      </c>
      <c r="O131" s="30"/>
      <c r="P131" s="49"/>
      <c r="Q131" s="26" t="s">
        <v>32</v>
      </c>
      <c r="R131" s="23" t="s">
        <v>32</v>
      </c>
      <c r="S131" s="40" t="s">
        <v>32</v>
      </c>
      <c r="T131" s="28" t="s">
        <v>28</v>
      </c>
      <c r="U131" s="50" t="s">
        <v>688</v>
      </c>
      <c r="V131" s="30"/>
    </row>
    <row r="132">
      <c r="A132" s="17" t="s">
        <v>622</v>
      </c>
      <c r="B132" s="59" t="s">
        <v>689</v>
      </c>
      <c r="C132" s="18" t="s">
        <v>690</v>
      </c>
      <c r="D132" s="20" t="s">
        <v>32</v>
      </c>
      <c r="E132" s="19" t="s">
        <v>32</v>
      </c>
      <c r="F132" s="19" t="s">
        <v>32</v>
      </c>
      <c r="G132" s="49"/>
      <c r="H132" s="23" t="s">
        <v>32</v>
      </c>
      <c r="I132" s="21"/>
      <c r="J132" s="20"/>
      <c r="K132" s="21"/>
      <c r="L132" s="49"/>
      <c r="M132" s="23" t="s">
        <v>32</v>
      </c>
      <c r="N132" s="20" t="s">
        <v>32</v>
      </c>
      <c r="O132" s="30"/>
      <c r="P132" s="49"/>
      <c r="Q132" s="26" t="s">
        <v>32</v>
      </c>
      <c r="R132" s="23" t="s">
        <v>32</v>
      </c>
      <c r="S132" s="40" t="s">
        <v>32</v>
      </c>
      <c r="T132" s="26" t="s">
        <v>32</v>
      </c>
      <c r="U132" s="69" t="s">
        <v>691</v>
      </c>
      <c r="V132" s="30"/>
    </row>
    <row r="133">
      <c r="A133" s="17" t="s">
        <v>622</v>
      </c>
      <c r="B133" s="59" t="s">
        <v>692</v>
      </c>
      <c r="C133" s="18" t="s">
        <v>693</v>
      </c>
      <c r="D133" s="19" t="s">
        <v>32</v>
      </c>
      <c r="E133" s="19" t="s">
        <v>32</v>
      </c>
      <c r="F133" s="19" t="s">
        <v>32</v>
      </c>
      <c r="G133" s="49"/>
      <c r="H133" s="23" t="s">
        <v>32</v>
      </c>
      <c r="I133" s="21"/>
      <c r="J133" s="20"/>
      <c r="K133" s="21"/>
      <c r="L133" s="49"/>
      <c r="M133" s="23" t="s">
        <v>32</v>
      </c>
      <c r="N133" s="20" t="s">
        <v>32</v>
      </c>
      <c r="O133" s="30"/>
      <c r="P133" s="49"/>
      <c r="Q133" s="26" t="s">
        <v>32</v>
      </c>
      <c r="R133" s="23" t="s">
        <v>32</v>
      </c>
      <c r="S133" s="40" t="s">
        <v>32</v>
      </c>
      <c r="T133" s="28" t="s">
        <v>32</v>
      </c>
      <c r="U133" s="69" t="s">
        <v>694</v>
      </c>
      <c r="V133" s="30"/>
    </row>
    <row r="134">
      <c r="A134" s="17" t="s">
        <v>622</v>
      </c>
      <c r="B134" s="59" t="s">
        <v>695</v>
      </c>
      <c r="C134" s="18" t="s">
        <v>696</v>
      </c>
      <c r="D134" s="19" t="s">
        <v>32</v>
      </c>
      <c r="E134" s="19" t="s">
        <v>32</v>
      </c>
      <c r="F134" s="19" t="s">
        <v>32</v>
      </c>
      <c r="G134" s="49"/>
      <c r="H134" s="38" t="s">
        <v>28</v>
      </c>
      <c r="I134" s="21" t="s">
        <v>697</v>
      </c>
      <c r="J134" s="20" t="s">
        <v>28</v>
      </c>
      <c r="K134" s="21" t="s">
        <v>698</v>
      </c>
      <c r="L134" s="32" t="s">
        <v>699</v>
      </c>
      <c r="M134" s="23" t="s">
        <v>32</v>
      </c>
      <c r="N134" s="20" t="s">
        <v>32</v>
      </c>
      <c r="O134" s="30"/>
      <c r="P134" s="49"/>
      <c r="Q134" s="26" t="s">
        <v>32</v>
      </c>
      <c r="R134" s="23" t="s">
        <v>32</v>
      </c>
      <c r="S134" s="40" t="s">
        <v>32</v>
      </c>
      <c r="T134" s="28" t="s">
        <v>28</v>
      </c>
      <c r="U134" s="50" t="s">
        <v>700</v>
      </c>
      <c r="V134" s="30"/>
    </row>
    <row r="135">
      <c r="A135" s="17" t="s">
        <v>622</v>
      </c>
      <c r="B135" s="59" t="s">
        <v>622</v>
      </c>
      <c r="C135" s="18" t="s">
        <v>701</v>
      </c>
      <c r="D135" s="20" t="s">
        <v>32</v>
      </c>
      <c r="E135" s="20" t="s">
        <v>32</v>
      </c>
      <c r="F135" s="20" t="s">
        <v>32</v>
      </c>
      <c r="G135" s="49"/>
      <c r="H135" s="23" t="s">
        <v>148</v>
      </c>
      <c r="I135" s="21" t="s">
        <v>702</v>
      </c>
      <c r="J135" s="20" t="s">
        <v>28</v>
      </c>
      <c r="K135" s="21" t="s">
        <v>652</v>
      </c>
      <c r="L135" s="32" t="s">
        <v>653</v>
      </c>
      <c r="M135" s="23" t="s">
        <v>32</v>
      </c>
      <c r="N135" s="20" t="s">
        <v>32</v>
      </c>
      <c r="O135" s="30"/>
      <c r="P135" s="49"/>
      <c r="Q135" s="26" t="s">
        <v>32</v>
      </c>
      <c r="R135" s="23" t="s">
        <v>32</v>
      </c>
      <c r="S135" s="27" t="s">
        <v>125</v>
      </c>
      <c r="T135" s="28"/>
      <c r="U135" s="50" t="s">
        <v>703</v>
      </c>
      <c r="V135" s="30" t="s">
        <v>704</v>
      </c>
    </row>
    <row r="136">
      <c r="A136" s="17" t="s">
        <v>622</v>
      </c>
      <c r="B136" s="59" t="s">
        <v>705</v>
      </c>
      <c r="C136" s="18" t="s">
        <v>706</v>
      </c>
      <c r="D136" s="19" t="s">
        <v>32</v>
      </c>
      <c r="E136" s="19" t="s">
        <v>32</v>
      </c>
      <c r="F136" s="19" t="s">
        <v>32</v>
      </c>
      <c r="G136" s="49"/>
      <c r="H136" s="38" t="s">
        <v>28</v>
      </c>
      <c r="I136" s="21" t="s">
        <v>707</v>
      </c>
      <c r="J136" s="20" t="s">
        <v>28</v>
      </c>
      <c r="K136" s="21" t="s">
        <v>708</v>
      </c>
      <c r="L136" s="32" t="str">
        <f>HYPERLINK("https://docs.google.com/spreadsheets/d/1yJ30iVVvpmSvVAM-6IfTaepsuRYGQL49b_bLHPe5J7Q/edit#gid=53006494&amp;range=D141", "See All (Rancho Santa Margarita)")</f>
        <v>See All (Rancho Santa Margarita)</v>
      </c>
      <c r="M136" s="23" t="s">
        <v>32</v>
      </c>
      <c r="N136" s="20" t="s">
        <v>32</v>
      </c>
      <c r="O136" s="30"/>
      <c r="P136" s="49"/>
      <c r="Q136" s="26" t="s">
        <v>32</v>
      </c>
      <c r="R136" s="23" t="s">
        <v>32</v>
      </c>
      <c r="S136" s="27" t="s">
        <v>125</v>
      </c>
      <c r="T136" s="28" t="s">
        <v>32</v>
      </c>
      <c r="U136" s="50" t="s">
        <v>709</v>
      </c>
      <c r="V136" s="30" t="s">
        <v>710</v>
      </c>
    </row>
    <row r="137">
      <c r="A137" s="17" t="s">
        <v>622</v>
      </c>
      <c r="B137" s="59" t="s">
        <v>711</v>
      </c>
      <c r="C137" s="18" t="s">
        <v>712</v>
      </c>
      <c r="D137" s="20" t="s">
        <v>28</v>
      </c>
      <c r="E137" s="20" t="s">
        <v>28</v>
      </c>
      <c r="F137" s="20" t="s">
        <v>32</v>
      </c>
      <c r="G137" s="49" t="s">
        <v>713</v>
      </c>
      <c r="H137" s="23" t="s">
        <v>32</v>
      </c>
      <c r="I137" s="21"/>
      <c r="J137" s="20"/>
      <c r="K137" s="21"/>
      <c r="L137" s="49"/>
      <c r="M137" s="23" t="s">
        <v>32</v>
      </c>
      <c r="N137" s="20" t="s">
        <v>32</v>
      </c>
      <c r="O137" s="30"/>
      <c r="P137" s="49"/>
      <c r="Q137" s="26" t="s">
        <v>32</v>
      </c>
      <c r="R137" s="23" t="s">
        <v>32</v>
      </c>
      <c r="S137" s="27" t="s">
        <v>32</v>
      </c>
      <c r="T137" s="26" t="s">
        <v>714</v>
      </c>
      <c r="U137" s="50" t="s">
        <v>715</v>
      </c>
      <c r="V137" s="30" t="s">
        <v>704</v>
      </c>
    </row>
    <row r="138">
      <c r="A138" s="17" t="s">
        <v>622</v>
      </c>
      <c r="B138" s="59" t="s">
        <v>716</v>
      </c>
      <c r="C138" s="18" t="s">
        <v>717</v>
      </c>
      <c r="D138" s="20" t="s">
        <v>32</v>
      </c>
      <c r="E138" s="20" t="s">
        <v>32</v>
      </c>
      <c r="F138" s="20" t="s">
        <v>32</v>
      </c>
      <c r="G138" s="49"/>
      <c r="H138" s="23" t="s">
        <v>28</v>
      </c>
      <c r="I138" s="21" t="s">
        <v>718</v>
      </c>
      <c r="J138" s="20" t="s">
        <v>148</v>
      </c>
      <c r="K138" s="21" t="s">
        <v>719</v>
      </c>
      <c r="L138" s="32" t="s">
        <v>720</v>
      </c>
      <c r="M138" s="23" t="s">
        <v>32</v>
      </c>
      <c r="N138" s="20" t="s">
        <v>32</v>
      </c>
      <c r="O138" s="30"/>
      <c r="P138" s="49"/>
      <c r="Q138" s="26" t="s">
        <v>32</v>
      </c>
      <c r="R138" s="23" t="s">
        <v>32</v>
      </c>
      <c r="S138" s="27" t="s">
        <v>32</v>
      </c>
      <c r="T138" s="26" t="s">
        <v>32</v>
      </c>
      <c r="U138" s="50" t="s">
        <v>721</v>
      </c>
      <c r="V138" s="30" t="s">
        <v>722</v>
      </c>
    </row>
    <row r="139">
      <c r="A139" s="17" t="s">
        <v>622</v>
      </c>
      <c r="B139" s="59" t="s">
        <v>723</v>
      </c>
      <c r="C139" s="18" t="s">
        <v>724</v>
      </c>
      <c r="D139" s="19" t="s">
        <v>32</v>
      </c>
      <c r="E139" s="19" t="s">
        <v>32</v>
      </c>
      <c r="F139" s="19" t="s">
        <v>32</v>
      </c>
      <c r="G139" s="49"/>
      <c r="H139" s="38" t="s">
        <v>28</v>
      </c>
      <c r="I139" s="21" t="s">
        <v>725</v>
      </c>
      <c r="J139" s="20" t="s">
        <v>148</v>
      </c>
      <c r="K139" s="21" t="s">
        <v>726</v>
      </c>
      <c r="L139" s="66" t="str">
        <f>HYPERLINK("https://docs.google.com/spreadsheets/d/1yJ30iVVvpmSvVAM-6IfTaepsuRYGQL49b_bLHPe5J7Q/edit#gid=53006494&amp;range=D143","See All (City of Seal Beach)")</f>
        <v>See All (City of Seal Beach)</v>
      </c>
      <c r="M139" s="23" t="s">
        <v>32</v>
      </c>
      <c r="N139" s="20" t="s">
        <v>32</v>
      </c>
      <c r="O139" s="30"/>
      <c r="P139" s="49"/>
      <c r="Q139" s="26" t="s">
        <v>32</v>
      </c>
      <c r="R139" s="23" t="s">
        <v>32</v>
      </c>
      <c r="S139" s="40" t="s">
        <v>32</v>
      </c>
      <c r="T139" s="28" t="s">
        <v>28</v>
      </c>
      <c r="U139" s="50" t="s">
        <v>727</v>
      </c>
      <c r="V139" s="30"/>
    </row>
    <row r="140">
      <c r="A140" s="17" t="s">
        <v>622</v>
      </c>
      <c r="B140" s="59" t="s">
        <v>728</v>
      </c>
      <c r="C140" s="18" t="s">
        <v>729</v>
      </c>
      <c r="D140" s="19" t="s">
        <v>32</v>
      </c>
      <c r="E140" s="19" t="s">
        <v>32</v>
      </c>
      <c r="F140" s="19" t="s">
        <v>32</v>
      </c>
      <c r="G140" s="49"/>
      <c r="H140" s="23" t="s">
        <v>32</v>
      </c>
      <c r="I140" s="21"/>
      <c r="J140" s="20"/>
      <c r="K140" s="21"/>
      <c r="L140" s="49"/>
      <c r="M140" s="23" t="s">
        <v>32</v>
      </c>
      <c r="N140" s="20" t="s">
        <v>32</v>
      </c>
      <c r="O140" s="30"/>
      <c r="P140" s="49"/>
      <c r="Q140" s="26" t="s">
        <v>28</v>
      </c>
      <c r="R140" s="78" t="s">
        <v>32</v>
      </c>
      <c r="S140" s="40" t="s">
        <v>32</v>
      </c>
      <c r="T140" s="28" t="s">
        <v>32</v>
      </c>
      <c r="U140" s="50" t="s">
        <v>730</v>
      </c>
      <c r="V140" s="30"/>
    </row>
    <row r="141">
      <c r="A141" s="17" t="s">
        <v>622</v>
      </c>
      <c r="B141" s="59" t="s">
        <v>731</v>
      </c>
      <c r="C141" s="18" t="s">
        <v>732</v>
      </c>
      <c r="D141" s="19" t="s">
        <v>32</v>
      </c>
      <c r="E141" s="19" t="s">
        <v>32</v>
      </c>
      <c r="F141" s="19" t="s">
        <v>32</v>
      </c>
      <c r="G141" s="49"/>
      <c r="H141" s="38" t="s">
        <v>28</v>
      </c>
      <c r="I141" s="21" t="s">
        <v>733</v>
      </c>
      <c r="J141" s="20" t="s">
        <v>28</v>
      </c>
      <c r="K141" s="21" t="s">
        <v>734</v>
      </c>
      <c r="L141" s="66" t="str">
        <f>HYPERLINK("https://docs.google.com/spreadsheets/d/1yJ30iVVvpmSvVAM-6IfTaepsuRYGQL49b_bLHPe5J7Q/edit#gid=53006494&amp;range=D145","See All (City of Tustin)")</f>
        <v>See All (City of Tustin)</v>
      </c>
      <c r="M141" s="23" t="s">
        <v>32</v>
      </c>
      <c r="N141" s="20" t="s">
        <v>32</v>
      </c>
      <c r="O141" s="30"/>
      <c r="P141" s="49"/>
      <c r="Q141" s="26" t="s">
        <v>32</v>
      </c>
      <c r="R141" s="23" t="s">
        <v>32</v>
      </c>
      <c r="S141" s="40" t="s">
        <v>32</v>
      </c>
      <c r="T141" s="28" t="s">
        <v>28</v>
      </c>
      <c r="U141" s="50" t="s">
        <v>735</v>
      </c>
      <c r="V141" s="30"/>
    </row>
    <row r="142">
      <c r="A142" s="17" t="s">
        <v>622</v>
      </c>
      <c r="B142" s="49" t="s">
        <v>736</v>
      </c>
      <c r="C142" s="18" t="s">
        <v>737</v>
      </c>
      <c r="D142" s="19" t="s">
        <v>32</v>
      </c>
      <c r="E142" s="19" t="s">
        <v>32</v>
      </c>
      <c r="F142" s="19" t="s">
        <v>32</v>
      </c>
      <c r="G142" s="49"/>
      <c r="H142" s="38" t="s">
        <v>28</v>
      </c>
      <c r="I142" s="21" t="s">
        <v>738</v>
      </c>
      <c r="J142" s="20" t="s">
        <v>28</v>
      </c>
      <c r="K142" s="21" t="s">
        <v>739</v>
      </c>
      <c r="L142" s="66" t="str">
        <f>HYPERLINK("https://docs.google.com/spreadsheets/d/1yJ30iVVvpmSvVAM-6IfTaepsuRYGQL49b_bLHPe5J7Q/edit#gid=53006494&amp;range=D146","See All (Serrano Water District)")</f>
        <v>See All (Serrano Water District)</v>
      </c>
      <c r="M142" s="23" t="s">
        <v>32</v>
      </c>
      <c r="N142" s="20" t="s">
        <v>32</v>
      </c>
      <c r="O142" s="30"/>
      <c r="P142" s="49"/>
      <c r="Q142" s="26" t="s">
        <v>32</v>
      </c>
      <c r="R142" s="23" t="s">
        <v>32</v>
      </c>
      <c r="S142" s="40" t="s">
        <v>32</v>
      </c>
      <c r="T142" s="28" t="s">
        <v>32</v>
      </c>
      <c r="U142" s="50" t="s">
        <v>740</v>
      </c>
      <c r="V142" s="30"/>
    </row>
    <row r="143">
      <c r="A143" s="17" t="s">
        <v>622</v>
      </c>
      <c r="B143" s="59" t="s">
        <v>741</v>
      </c>
      <c r="C143" s="18" t="s">
        <v>742</v>
      </c>
      <c r="D143" s="19" t="s">
        <v>32</v>
      </c>
      <c r="E143" s="19" t="s">
        <v>32</v>
      </c>
      <c r="F143" s="19" t="s">
        <v>32</v>
      </c>
      <c r="G143" s="49"/>
      <c r="H143" s="38" t="s">
        <v>28</v>
      </c>
      <c r="I143" s="21" t="s">
        <v>743</v>
      </c>
      <c r="J143" s="20" t="s">
        <v>28</v>
      </c>
      <c r="K143" s="21" t="s">
        <v>652</v>
      </c>
      <c r="L143" s="32" t="s">
        <v>653</v>
      </c>
      <c r="M143" s="23" t="s">
        <v>32</v>
      </c>
      <c r="N143" s="20" t="s">
        <v>32</v>
      </c>
      <c r="O143" s="30"/>
      <c r="P143" s="49"/>
      <c r="Q143" s="26" t="s">
        <v>28</v>
      </c>
      <c r="R143" s="23" t="s">
        <v>32</v>
      </c>
      <c r="S143" s="40" t="s">
        <v>32</v>
      </c>
      <c r="T143" s="28" t="s">
        <v>32</v>
      </c>
      <c r="U143" s="33" t="s">
        <v>744</v>
      </c>
      <c r="V143" s="30" t="s">
        <v>745</v>
      </c>
    </row>
    <row r="144">
      <c r="A144" s="17" t="s">
        <v>622</v>
      </c>
      <c r="B144" s="59" t="s">
        <v>746</v>
      </c>
      <c r="C144" s="18" t="s">
        <v>747</v>
      </c>
      <c r="D144" s="19" t="s">
        <v>32</v>
      </c>
      <c r="E144" s="19" t="s">
        <v>32</v>
      </c>
      <c r="F144" s="19" t="s">
        <v>32</v>
      </c>
      <c r="G144" s="49"/>
      <c r="H144" s="38" t="s">
        <v>28</v>
      </c>
      <c r="I144" s="21" t="s">
        <v>748</v>
      </c>
      <c r="J144" s="20" t="s">
        <v>28</v>
      </c>
      <c r="K144" s="21" t="s">
        <v>749</v>
      </c>
      <c r="L144" s="66" t="str">
        <f>HYPERLINK("https://docs.google.com/spreadsheets/d/1yJ30iVVvpmSvVAM-6IfTaepsuRYGQL49b_bLHPe5J7Q/edit#gid=53006494&amp;range=D148","See All (Yorba Linda Water District)")</f>
        <v>See All (Yorba Linda Water District)</v>
      </c>
      <c r="M144" s="23" t="s">
        <v>32</v>
      </c>
      <c r="N144" s="20" t="s">
        <v>32</v>
      </c>
      <c r="O144" s="30"/>
      <c r="P144" s="49"/>
      <c r="Q144" s="26" t="s">
        <v>32</v>
      </c>
      <c r="R144" s="23" t="s">
        <v>32</v>
      </c>
      <c r="S144" s="40" t="s">
        <v>32</v>
      </c>
      <c r="T144" s="28" t="s">
        <v>32</v>
      </c>
      <c r="U144" s="69" t="s">
        <v>750</v>
      </c>
      <c r="V144" s="30"/>
    </row>
    <row r="145">
      <c r="A145" s="17" t="s">
        <v>622</v>
      </c>
      <c r="B145" s="113" t="s">
        <v>751</v>
      </c>
      <c r="C145" s="18" t="s">
        <v>752</v>
      </c>
      <c r="D145" s="20" t="s">
        <v>32</v>
      </c>
      <c r="E145" s="20" t="s">
        <v>32</v>
      </c>
      <c r="F145" s="20" t="s">
        <v>32</v>
      </c>
      <c r="G145" s="17"/>
      <c r="H145" s="38" t="s">
        <v>28</v>
      </c>
      <c r="I145" s="21" t="s">
        <v>753</v>
      </c>
      <c r="J145" s="20" t="s">
        <v>28</v>
      </c>
      <c r="K145" s="21" t="s">
        <v>754</v>
      </c>
      <c r="L145" s="32" t="s">
        <v>755</v>
      </c>
      <c r="M145" s="23" t="s">
        <v>32</v>
      </c>
      <c r="N145" s="20" t="s">
        <v>32</v>
      </c>
      <c r="O145" s="24"/>
      <c r="P145" s="25"/>
      <c r="Q145" s="28" t="s">
        <v>28</v>
      </c>
      <c r="R145" s="23" t="s">
        <v>32</v>
      </c>
      <c r="S145" s="27" t="s">
        <v>32</v>
      </c>
      <c r="T145" s="28" t="s">
        <v>28</v>
      </c>
      <c r="U145" s="50" t="s">
        <v>756</v>
      </c>
      <c r="V145" s="114" t="s">
        <v>757</v>
      </c>
    </row>
    <row r="146">
      <c r="A146" s="17" t="s">
        <v>622</v>
      </c>
      <c r="B146" s="49" t="s">
        <v>758</v>
      </c>
      <c r="C146" s="18" t="s">
        <v>759</v>
      </c>
      <c r="D146" s="19" t="s">
        <v>28</v>
      </c>
      <c r="E146" s="19" t="s">
        <v>28</v>
      </c>
      <c r="F146" s="19" t="s">
        <v>32</v>
      </c>
      <c r="G146" s="49" t="s">
        <v>760</v>
      </c>
      <c r="H146" s="23" t="s">
        <v>32</v>
      </c>
      <c r="I146" s="21"/>
      <c r="J146" s="20"/>
      <c r="K146" s="21"/>
      <c r="L146" s="49"/>
      <c r="M146" s="23" t="s">
        <v>32</v>
      </c>
      <c r="N146" s="20" t="s">
        <v>32</v>
      </c>
      <c r="O146" s="30"/>
      <c r="P146" s="49"/>
      <c r="Q146" s="26" t="s">
        <v>32</v>
      </c>
      <c r="R146" s="23" t="s">
        <v>32</v>
      </c>
      <c r="S146" s="27" t="s">
        <v>32</v>
      </c>
      <c r="T146" s="28" t="s">
        <v>32</v>
      </c>
      <c r="U146" s="50" t="s">
        <v>761</v>
      </c>
      <c r="V146" s="30"/>
    </row>
    <row r="147">
      <c r="A147" s="17" t="s">
        <v>622</v>
      </c>
      <c r="B147" s="49" t="s">
        <v>762</v>
      </c>
      <c r="C147" s="18" t="s">
        <v>763</v>
      </c>
      <c r="D147" s="20" t="s">
        <v>28</v>
      </c>
      <c r="E147" s="19" t="s">
        <v>28</v>
      </c>
      <c r="F147" s="19" t="s">
        <v>32</v>
      </c>
      <c r="G147" s="49" t="s">
        <v>764</v>
      </c>
      <c r="H147" s="38" t="s">
        <v>28</v>
      </c>
      <c r="I147" s="21" t="s">
        <v>765</v>
      </c>
      <c r="J147" s="20" t="s">
        <v>28</v>
      </c>
      <c r="K147" s="21" t="s">
        <v>766</v>
      </c>
      <c r="L147" s="32" t="s">
        <v>767</v>
      </c>
      <c r="M147" s="23" t="s">
        <v>28</v>
      </c>
      <c r="N147" s="20" t="s">
        <v>156</v>
      </c>
      <c r="O147" s="30" t="s">
        <v>768</v>
      </c>
      <c r="P147" s="32" t="s">
        <v>41</v>
      </c>
      <c r="Q147" s="26" t="s">
        <v>28</v>
      </c>
      <c r="R147" s="23" t="s">
        <v>32</v>
      </c>
      <c r="S147" s="40" t="s">
        <v>32</v>
      </c>
      <c r="T147" s="26" t="s">
        <v>28</v>
      </c>
      <c r="U147" s="69" t="s">
        <v>769</v>
      </c>
      <c r="V147" s="30" t="s">
        <v>770</v>
      </c>
    </row>
    <row r="148">
      <c r="A148" s="17" t="s">
        <v>622</v>
      </c>
      <c r="B148" s="59" t="s">
        <v>771</v>
      </c>
      <c r="C148" s="18" t="s">
        <v>772</v>
      </c>
      <c r="D148" s="19" t="s">
        <v>28</v>
      </c>
      <c r="E148" s="19" t="s">
        <v>28</v>
      </c>
      <c r="F148" s="19" t="s">
        <v>32</v>
      </c>
      <c r="G148" s="49" t="s">
        <v>773</v>
      </c>
      <c r="H148" s="38" t="s">
        <v>28</v>
      </c>
      <c r="I148" s="21" t="s">
        <v>774</v>
      </c>
      <c r="J148" s="20" t="s">
        <v>28</v>
      </c>
      <c r="K148" s="21" t="s">
        <v>775</v>
      </c>
      <c r="L148" s="66" t="str">
        <f>HYPERLINK("https://docs.google.com/spreadsheets/d/1yJ30iVVvpmSvVAM-6IfTaepsuRYGQL49b_bLHPe5J7Q/edit#gid=53006494&amp;range=D131","See All (La Habra Annex)")</f>
        <v>See All (La Habra Annex)</v>
      </c>
      <c r="M148" s="23" t="s">
        <v>28</v>
      </c>
      <c r="N148" s="20" t="s">
        <v>156</v>
      </c>
      <c r="O148" s="30"/>
      <c r="P148" s="49"/>
      <c r="Q148" s="26" t="s">
        <v>28</v>
      </c>
      <c r="R148" s="23" t="s">
        <v>32</v>
      </c>
      <c r="S148" s="27" t="s">
        <v>125</v>
      </c>
      <c r="T148" s="28" t="s">
        <v>32</v>
      </c>
      <c r="U148" s="69" t="s">
        <v>776</v>
      </c>
      <c r="V148" s="30"/>
    </row>
    <row r="149">
      <c r="A149" s="17" t="s">
        <v>622</v>
      </c>
      <c r="B149" s="59" t="s">
        <v>777</v>
      </c>
      <c r="C149" s="18" t="s">
        <v>778</v>
      </c>
      <c r="D149" s="19" t="s">
        <v>28</v>
      </c>
      <c r="E149" s="19" t="s">
        <v>28</v>
      </c>
      <c r="F149" s="19" t="s">
        <v>32</v>
      </c>
      <c r="G149" s="49"/>
      <c r="H149" s="38" t="s">
        <v>28</v>
      </c>
      <c r="I149" s="21" t="s">
        <v>779</v>
      </c>
      <c r="J149" s="20" t="s">
        <v>28</v>
      </c>
      <c r="K149" s="21" t="s">
        <v>780</v>
      </c>
      <c r="L149" s="66" t="str">
        <f>HYPERLINK("https://docs.google.com/spreadsheets/d/1yJ30iVVvpmSvVAM-6IfTaepsuRYGQL49b_bLHPe5J7Q/edit#gid=53006494&amp;range=D133","See All (City of Laguna Beach)")</f>
        <v>See All (City of Laguna Beach)</v>
      </c>
      <c r="M149" s="23" t="s">
        <v>32</v>
      </c>
      <c r="N149" s="20" t="s">
        <v>32</v>
      </c>
      <c r="O149" s="30"/>
      <c r="P149" s="49"/>
      <c r="Q149" s="26" t="s">
        <v>32</v>
      </c>
      <c r="R149" s="23" t="s">
        <v>28</v>
      </c>
      <c r="S149" s="27" t="s">
        <v>125</v>
      </c>
      <c r="T149" s="28" t="s">
        <v>32</v>
      </c>
      <c r="U149" s="50" t="s">
        <v>781</v>
      </c>
      <c r="V149" s="30" t="s">
        <v>782</v>
      </c>
    </row>
    <row r="150">
      <c r="A150" s="17" t="s">
        <v>622</v>
      </c>
      <c r="B150" s="59" t="s">
        <v>783</v>
      </c>
      <c r="C150" s="18" t="s">
        <v>784</v>
      </c>
      <c r="D150" s="19" t="s">
        <v>28</v>
      </c>
      <c r="E150" s="19" t="s">
        <v>28</v>
      </c>
      <c r="F150" s="19" t="s">
        <v>32</v>
      </c>
      <c r="G150" s="49" t="s">
        <v>785</v>
      </c>
      <c r="H150" s="23" t="s">
        <v>32</v>
      </c>
      <c r="I150" s="21"/>
      <c r="J150" s="20"/>
      <c r="K150" s="21"/>
      <c r="L150" s="49"/>
      <c r="M150" s="23" t="s">
        <v>32</v>
      </c>
      <c r="N150" s="20" t="s">
        <v>32</v>
      </c>
      <c r="O150" s="30"/>
      <c r="P150" s="49"/>
      <c r="Q150" s="26" t="s">
        <v>32</v>
      </c>
      <c r="R150" s="23" t="s">
        <v>32</v>
      </c>
      <c r="S150" s="40" t="s">
        <v>32</v>
      </c>
      <c r="T150" s="28" t="s">
        <v>32</v>
      </c>
      <c r="U150" s="50" t="s">
        <v>786</v>
      </c>
      <c r="V150" s="30"/>
    </row>
    <row r="151">
      <c r="A151" s="17" t="s">
        <v>622</v>
      </c>
      <c r="B151" s="59" t="s">
        <v>787</v>
      </c>
      <c r="C151" s="18" t="s">
        <v>788</v>
      </c>
      <c r="D151" s="19" t="s">
        <v>28</v>
      </c>
      <c r="E151" s="19" t="s">
        <v>28</v>
      </c>
      <c r="F151" s="19" t="s">
        <v>32</v>
      </c>
      <c r="G151" s="49" t="s">
        <v>789</v>
      </c>
      <c r="H151" s="38" t="s">
        <v>28</v>
      </c>
      <c r="I151" s="21" t="s">
        <v>790</v>
      </c>
      <c r="J151" s="20" t="s">
        <v>28</v>
      </c>
      <c r="K151" s="21" t="s">
        <v>638</v>
      </c>
      <c r="L151" s="66" t="str">
        <f>HYPERLINK("https://docs.google.com/spreadsheets/d/1yJ30iVVvpmSvVAM-6IfTaepsuRYGQL49b_bLHPe5J7Q/edit#gid=53006494&amp;range=D124","See All (Orange County)")</f>
        <v>See All (Orange County)</v>
      </c>
      <c r="M151" s="23" t="s">
        <v>32</v>
      </c>
      <c r="N151" s="20" t="s">
        <v>32</v>
      </c>
      <c r="O151" s="30"/>
      <c r="P151" s="49"/>
      <c r="Q151" s="26" t="s">
        <v>28</v>
      </c>
      <c r="R151" s="78" t="s">
        <v>32</v>
      </c>
      <c r="S151" s="40" t="s">
        <v>32</v>
      </c>
      <c r="T151" s="28" t="s">
        <v>32</v>
      </c>
      <c r="U151" s="50" t="s">
        <v>791</v>
      </c>
      <c r="V151" s="30"/>
    </row>
    <row r="152">
      <c r="A152" s="17" t="s">
        <v>622</v>
      </c>
      <c r="B152" s="59" t="s">
        <v>792</v>
      </c>
      <c r="C152" s="18" t="s">
        <v>793</v>
      </c>
      <c r="D152" s="19" t="s">
        <v>28</v>
      </c>
      <c r="E152" s="19" t="s">
        <v>28</v>
      </c>
      <c r="F152" s="19" t="s">
        <v>28</v>
      </c>
      <c r="G152" s="49" t="s">
        <v>794</v>
      </c>
      <c r="H152" s="38" t="s">
        <v>28</v>
      </c>
      <c r="I152" s="21" t="s">
        <v>795</v>
      </c>
      <c r="J152" s="20" t="s">
        <v>28</v>
      </c>
      <c r="K152" s="21" t="s">
        <v>796</v>
      </c>
      <c r="L152" s="66" t="str">
        <f>HYPERLINK("https://docs.google.com/spreadsheets/d/1yJ30iVVvpmSvVAM-6IfTaepsuRYGQL49b_bLHPe5J7Q/edit#gid=53006494&amp;range=D135","See All (El Torro Water District)")
</f>
        <v>See All (El Torro Water District)</v>
      </c>
      <c r="M152" s="23" t="s">
        <v>32</v>
      </c>
      <c r="N152" s="20" t="s">
        <v>32</v>
      </c>
      <c r="O152" s="30"/>
      <c r="P152" s="49"/>
      <c r="Q152" s="26" t="s">
        <v>32</v>
      </c>
      <c r="R152" s="23" t="s">
        <v>32</v>
      </c>
      <c r="S152" s="40" t="s">
        <v>32</v>
      </c>
      <c r="T152" s="28" t="s">
        <v>32</v>
      </c>
      <c r="U152" s="69" t="s">
        <v>797</v>
      </c>
      <c r="V152" s="30" t="s">
        <v>798</v>
      </c>
    </row>
    <row r="153">
      <c r="A153" s="17" t="s">
        <v>799</v>
      </c>
      <c r="B153" s="49" t="s">
        <v>800</v>
      </c>
      <c r="C153" s="18" t="s">
        <v>801</v>
      </c>
      <c r="D153" s="19" t="s">
        <v>32</v>
      </c>
      <c r="E153" s="31" t="s">
        <v>32</v>
      </c>
      <c r="F153" s="19" t="s">
        <v>32</v>
      </c>
      <c r="G153" s="25"/>
      <c r="H153" s="23" t="s">
        <v>32</v>
      </c>
      <c r="I153" s="21"/>
      <c r="J153" s="20"/>
      <c r="K153" s="21"/>
      <c r="L153" s="49"/>
      <c r="M153" s="23" t="s">
        <v>28</v>
      </c>
      <c r="N153" s="20" t="s">
        <v>156</v>
      </c>
      <c r="O153" s="30" t="s">
        <v>802</v>
      </c>
      <c r="P153" s="32" t="s">
        <v>41</v>
      </c>
      <c r="Q153" s="26" t="s">
        <v>28</v>
      </c>
      <c r="R153" s="23" t="s">
        <v>28</v>
      </c>
      <c r="S153" s="27" t="s">
        <v>28</v>
      </c>
      <c r="T153" s="28" t="s">
        <v>32</v>
      </c>
      <c r="U153" s="50" t="s">
        <v>803</v>
      </c>
      <c r="V153" s="30" t="s">
        <v>804</v>
      </c>
    </row>
    <row r="154">
      <c r="A154" s="17" t="s">
        <v>805</v>
      </c>
      <c r="B154" s="17" t="s">
        <v>806</v>
      </c>
      <c r="C154" s="18" t="s">
        <v>807</v>
      </c>
      <c r="D154" s="31" t="s">
        <v>32</v>
      </c>
      <c r="E154" s="31" t="s">
        <v>32</v>
      </c>
      <c r="F154" s="31" t="s">
        <v>32</v>
      </c>
      <c r="G154" s="25"/>
      <c r="H154" s="23" t="s">
        <v>289</v>
      </c>
      <c r="I154" s="51"/>
      <c r="J154" s="31"/>
      <c r="K154" s="51"/>
      <c r="L154" s="25"/>
      <c r="M154" s="23" t="s">
        <v>289</v>
      </c>
      <c r="N154" s="31"/>
      <c r="O154" s="24"/>
      <c r="P154" s="25"/>
      <c r="Q154" s="53" t="s">
        <v>28</v>
      </c>
      <c r="R154" s="82"/>
      <c r="S154" s="40"/>
      <c r="T154" s="26" t="s">
        <v>289</v>
      </c>
      <c r="U154" s="50" t="s">
        <v>808</v>
      </c>
      <c r="V154" s="24"/>
    </row>
    <row r="155">
      <c r="A155" s="17" t="s">
        <v>805</v>
      </c>
      <c r="B155" s="17" t="s">
        <v>809</v>
      </c>
      <c r="C155" s="18" t="s">
        <v>810</v>
      </c>
      <c r="D155" s="20" t="s">
        <v>28</v>
      </c>
      <c r="E155" s="20" t="s">
        <v>28</v>
      </c>
      <c r="F155" s="20" t="s">
        <v>32</v>
      </c>
      <c r="G155" s="49" t="s">
        <v>811</v>
      </c>
      <c r="H155" s="38" t="s">
        <v>28</v>
      </c>
      <c r="I155" s="21" t="s">
        <v>812</v>
      </c>
      <c r="J155" s="20" t="s">
        <v>28</v>
      </c>
      <c r="K155" s="21" t="s">
        <v>813</v>
      </c>
      <c r="L155" s="66" t="str">
        <f>HYPERLINK("https://docs.google.com/spreadsheets/d/1yJ30iVVvpmSvVAM-6IfTaepsuRYGQL49b_bLHPe5J7Q/edit#gid=53006494&amp;range=D156","See All (County of Riverside)")</f>
        <v>See All (County of Riverside)</v>
      </c>
      <c r="M155" s="23" t="s">
        <v>32</v>
      </c>
      <c r="N155" s="20" t="s">
        <v>32</v>
      </c>
      <c r="O155" s="24"/>
      <c r="P155" s="25"/>
      <c r="Q155" s="53" t="s">
        <v>28</v>
      </c>
      <c r="R155" s="54" t="s">
        <v>28</v>
      </c>
      <c r="S155" s="27" t="s">
        <v>32</v>
      </c>
      <c r="T155" s="28" t="s">
        <v>32</v>
      </c>
      <c r="U155" s="115" t="s">
        <v>814</v>
      </c>
      <c r="V155" s="30" t="s">
        <v>815</v>
      </c>
    </row>
    <row r="156">
      <c r="A156" s="17" t="s">
        <v>805</v>
      </c>
      <c r="B156" s="59" t="s">
        <v>816</v>
      </c>
      <c r="C156" s="18" t="s">
        <v>817</v>
      </c>
      <c r="D156" s="20" t="s">
        <v>28</v>
      </c>
      <c r="E156" s="20" t="s">
        <v>28</v>
      </c>
      <c r="F156" s="20" t="s">
        <v>32</v>
      </c>
      <c r="G156" s="49" t="s">
        <v>818</v>
      </c>
      <c r="H156" s="23" t="s">
        <v>28</v>
      </c>
      <c r="I156" s="21" t="s">
        <v>819</v>
      </c>
      <c r="J156" s="20" t="s">
        <v>28</v>
      </c>
      <c r="K156" s="21" t="s">
        <v>813</v>
      </c>
      <c r="L156" s="49" t="s">
        <v>820</v>
      </c>
      <c r="M156" s="23" t="s">
        <v>32</v>
      </c>
      <c r="N156" s="20" t="s">
        <v>124</v>
      </c>
      <c r="O156" s="30"/>
      <c r="P156" s="32"/>
      <c r="Q156" s="26" t="s">
        <v>28</v>
      </c>
      <c r="R156" s="23" t="s">
        <v>28</v>
      </c>
      <c r="S156" s="27" t="s">
        <v>28</v>
      </c>
      <c r="T156" s="26" t="s">
        <v>32</v>
      </c>
      <c r="U156" s="50" t="s">
        <v>821</v>
      </c>
      <c r="V156" s="30" t="s">
        <v>704</v>
      </c>
    </row>
    <row r="157">
      <c r="A157" s="17" t="s">
        <v>805</v>
      </c>
      <c r="B157" s="59" t="s">
        <v>822</v>
      </c>
      <c r="C157" s="18" t="s">
        <v>823</v>
      </c>
      <c r="D157" s="20" t="s">
        <v>28</v>
      </c>
      <c r="E157" s="20" t="s">
        <v>28</v>
      </c>
      <c r="F157" s="20" t="s">
        <v>28</v>
      </c>
      <c r="G157" s="49" t="s">
        <v>824</v>
      </c>
      <c r="H157" s="23" t="s">
        <v>28</v>
      </c>
      <c r="I157" s="21" t="s">
        <v>819</v>
      </c>
      <c r="J157" s="20" t="s">
        <v>28</v>
      </c>
      <c r="K157" s="21" t="s">
        <v>813</v>
      </c>
      <c r="L157" s="49" t="s">
        <v>820</v>
      </c>
      <c r="M157" s="23" t="s">
        <v>32</v>
      </c>
      <c r="N157" s="20" t="s">
        <v>32</v>
      </c>
      <c r="O157" s="30"/>
      <c r="P157" s="32"/>
      <c r="Q157" s="26" t="s">
        <v>28</v>
      </c>
      <c r="R157" s="23" t="s">
        <v>32</v>
      </c>
      <c r="S157" s="27" t="s">
        <v>32</v>
      </c>
      <c r="T157" s="26" t="s">
        <v>714</v>
      </c>
      <c r="U157" s="50" t="s">
        <v>825</v>
      </c>
      <c r="V157" s="30" t="s">
        <v>704</v>
      </c>
    </row>
    <row r="158">
      <c r="A158" s="17" t="s">
        <v>805</v>
      </c>
      <c r="B158" s="59" t="s">
        <v>826</v>
      </c>
      <c r="C158" s="18" t="s">
        <v>827</v>
      </c>
      <c r="D158" s="19" t="s">
        <v>32</v>
      </c>
      <c r="E158" s="19" t="s">
        <v>32</v>
      </c>
      <c r="F158" s="19" t="s">
        <v>32</v>
      </c>
      <c r="G158" s="25"/>
      <c r="H158" s="38" t="s">
        <v>28</v>
      </c>
      <c r="I158" s="21" t="s">
        <v>812</v>
      </c>
      <c r="J158" s="20" t="s">
        <v>28</v>
      </c>
      <c r="K158" s="21" t="s">
        <v>813</v>
      </c>
      <c r="L158" s="66" t="str">
        <f>HYPERLINK("https://docs.google.com/spreadsheets/d/1yJ30iVVvpmSvVAM-6IfTaepsuRYGQL49b_bLHPe5J7Q/edit#gid=53006494&amp;range=D157","See All (County of Riverside)")</f>
        <v>See All (County of Riverside)</v>
      </c>
      <c r="M158" s="23" t="s">
        <v>28</v>
      </c>
      <c r="N158" s="20" t="s">
        <v>828</v>
      </c>
      <c r="O158" s="30" t="s">
        <v>829</v>
      </c>
      <c r="P158" s="32" t="s">
        <v>830</v>
      </c>
      <c r="Q158" s="26" t="s">
        <v>32</v>
      </c>
      <c r="R158" s="23" t="s">
        <v>28</v>
      </c>
      <c r="S158" s="27" t="s">
        <v>831</v>
      </c>
      <c r="T158" s="28" t="s">
        <v>32</v>
      </c>
      <c r="U158" s="50" t="s">
        <v>832</v>
      </c>
      <c r="V158" s="30" t="s">
        <v>833</v>
      </c>
    </row>
    <row r="159">
      <c r="A159" s="17" t="s">
        <v>805</v>
      </c>
      <c r="B159" s="49" t="s">
        <v>834</v>
      </c>
      <c r="C159" s="18" t="s">
        <v>835</v>
      </c>
      <c r="D159" s="31" t="s">
        <v>32</v>
      </c>
      <c r="E159" s="31" t="s">
        <v>32</v>
      </c>
      <c r="F159" s="31" t="s">
        <v>32</v>
      </c>
      <c r="G159" s="25"/>
      <c r="H159" s="38" t="s">
        <v>28</v>
      </c>
      <c r="I159" s="21" t="s">
        <v>812</v>
      </c>
      <c r="J159" s="20" t="s">
        <v>28</v>
      </c>
      <c r="K159" s="21" t="s">
        <v>813</v>
      </c>
      <c r="L159" s="66" t="str">
        <f t="shared" ref="L159:L160" si="2">HYPERLINK("https://docs.google.com/spreadsheets/d/1yJ30iVVvpmSvVAM-6IfTaepsuRYGQL49b_bLHPe5J7Q/edit#gid=53006494&amp;range=D156","See All (County of Riverside)")</f>
        <v>See All (County of Riverside)</v>
      </c>
      <c r="M159" s="23" t="s">
        <v>32</v>
      </c>
      <c r="N159" s="20" t="s">
        <v>32</v>
      </c>
      <c r="O159" s="24"/>
      <c r="P159" s="25"/>
      <c r="Q159" s="26" t="s">
        <v>32</v>
      </c>
      <c r="R159" s="23" t="s">
        <v>32</v>
      </c>
      <c r="S159" s="40" t="s">
        <v>32</v>
      </c>
      <c r="T159" s="26" t="s">
        <v>28</v>
      </c>
      <c r="U159" s="50" t="s">
        <v>836</v>
      </c>
      <c r="V159" s="30" t="s">
        <v>837</v>
      </c>
    </row>
    <row r="160">
      <c r="A160" s="17" t="s">
        <v>805</v>
      </c>
      <c r="B160" s="49" t="s">
        <v>838</v>
      </c>
      <c r="C160" s="18" t="s">
        <v>839</v>
      </c>
      <c r="D160" s="31" t="s">
        <v>28</v>
      </c>
      <c r="E160" s="19" t="s">
        <v>28</v>
      </c>
      <c r="F160" s="31" t="s">
        <v>32</v>
      </c>
      <c r="G160" s="49" t="s">
        <v>840</v>
      </c>
      <c r="H160" s="38" t="s">
        <v>28</v>
      </c>
      <c r="I160" s="21" t="s">
        <v>812</v>
      </c>
      <c r="J160" s="20" t="s">
        <v>28</v>
      </c>
      <c r="K160" s="21" t="s">
        <v>813</v>
      </c>
      <c r="L160" s="66" t="str">
        <f t="shared" si="2"/>
        <v>See All (County of Riverside)</v>
      </c>
      <c r="M160" s="23" t="s">
        <v>32</v>
      </c>
      <c r="N160" s="20" t="s">
        <v>32</v>
      </c>
      <c r="O160" s="24"/>
      <c r="P160" s="25"/>
      <c r="Q160" s="26" t="s">
        <v>28</v>
      </c>
      <c r="R160" s="23" t="s">
        <v>32</v>
      </c>
      <c r="S160" s="40" t="s">
        <v>32</v>
      </c>
      <c r="T160" s="28" t="s">
        <v>32</v>
      </c>
      <c r="U160" s="33" t="s">
        <v>841</v>
      </c>
      <c r="V160" s="30"/>
    </row>
    <row r="161">
      <c r="A161" s="17" t="s">
        <v>805</v>
      </c>
      <c r="B161" s="49" t="s">
        <v>842</v>
      </c>
      <c r="C161" s="18" t="s">
        <v>843</v>
      </c>
      <c r="D161" s="31" t="s">
        <v>28</v>
      </c>
      <c r="E161" s="19" t="s">
        <v>28</v>
      </c>
      <c r="F161" s="20" t="s">
        <v>28</v>
      </c>
      <c r="G161" s="49" t="s">
        <v>844</v>
      </c>
      <c r="H161" s="38" t="s">
        <v>28</v>
      </c>
      <c r="I161" s="21" t="s">
        <v>812</v>
      </c>
      <c r="J161" s="20" t="s">
        <v>28</v>
      </c>
      <c r="K161" s="21" t="s">
        <v>813</v>
      </c>
      <c r="L161" s="66" t="str">
        <f>HYPERLINK("https://docs.google.com/spreadsheets/d/1yJ30iVVvpmSvVAM-6IfTaepsuRYGQL49b_bLHPe5J7Q/edit#gid=53006494&amp;range=D155","See All (County of Riverside)")</f>
        <v>See All (County of Riverside)</v>
      </c>
      <c r="M161" s="23" t="s">
        <v>32</v>
      </c>
      <c r="N161" s="20" t="s">
        <v>32</v>
      </c>
      <c r="O161" s="24"/>
      <c r="P161" s="25"/>
      <c r="Q161" s="26" t="s">
        <v>28</v>
      </c>
      <c r="R161" s="23" t="s">
        <v>28</v>
      </c>
      <c r="S161" s="27" t="s">
        <v>28</v>
      </c>
      <c r="T161" s="26" t="s">
        <v>28</v>
      </c>
      <c r="U161" s="50" t="s">
        <v>845</v>
      </c>
      <c r="V161" s="30" t="s">
        <v>846</v>
      </c>
    </row>
    <row r="162">
      <c r="A162" s="17" t="s">
        <v>805</v>
      </c>
      <c r="B162" s="49" t="s">
        <v>847</v>
      </c>
      <c r="C162" s="18" t="s">
        <v>848</v>
      </c>
      <c r="D162" s="31" t="s">
        <v>28</v>
      </c>
      <c r="E162" s="19" t="s">
        <v>28</v>
      </c>
      <c r="F162" s="31" t="s">
        <v>32</v>
      </c>
      <c r="G162" s="49" t="s">
        <v>849</v>
      </c>
      <c r="H162" s="38" t="s">
        <v>28</v>
      </c>
      <c r="I162" s="21" t="s">
        <v>850</v>
      </c>
      <c r="J162" s="20" t="s">
        <v>851</v>
      </c>
      <c r="K162" s="21" t="s">
        <v>852</v>
      </c>
      <c r="L162" s="66" t="str">
        <f t="shared" ref="L162:L163" si="3">HYPERLINK("https://docs.google.com/spreadsheets/d/1yJ30iVVvpmSvVAM-6IfTaepsuRYGQL49b_bLHPe5J7Q/edit#gid=53006494&amp;range=D156","See All (County of Riverside)")</f>
        <v>See All (County of Riverside)</v>
      </c>
      <c r="M162" s="23" t="s">
        <v>32</v>
      </c>
      <c r="N162" s="20" t="s">
        <v>32</v>
      </c>
      <c r="O162" s="24"/>
      <c r="P162" s="25"/>
      <c r="Q162" s="26" t="s">
        <v>28</v>
      </c>
      <c r="R162" s="23" t="s">
        <v>32</v>
      </c>
      <c r="S162" s="40" t="s">
        <v>32</v>
      </c>
      <c r="T162" s="28" t="s">
        <v>28</v>
      </c>
      <c r="U162" s="50" t="s">
        <v>853</v>
      </c>
      <c r="V162" s="24"/>
    </row>
    <row r="163">
      <c r="A163" s="17" t="s">
        <v>805</v>
      </c>
      <c r="B163" s="59" t="s">
        <v>854</v>
      </c>
      <c r="C163" s="18" t="s">
        <v>855</v>
      </c>
      <c r="D163" s="19" t="s">
        <v>28</v>
      </c>
      <c r="E163" s="19" t="s">
        <v>28</v>
      </c>
      <c r="F163" s="19" t="s">
        <v>32</v>
      </c>
      <c r="G163" s="49" t="s">
        <v>856</v>
      </c>
      <c r="H163" s="38" t="s">
        <v>28</v>
      </c>
      <c r="I163" s="21" t="s">
        <v>812</v>
      </c>
      <c r="J163" s="20" t="s">
        <v>28</v>
      </c>
      <c r="K163" s="21" t="s">
        <v>813</v>
      </c>
      <c r="L163" s="66" t="str">
        <f t="shared" si="3"/>
        <v>See All (County of Riverside)</v>
      </c>
      <c r="M163" s="23" t="s">
        <v>32</v>
      </c>
      <c r="N163" s="20" t="s">
        <v>32</v>
      </c>
      <c r="O163" s="24"/>
      <c r="P163" s="25"/>
      <c r="Q163" s="26" t="s">
        <v>32</v>
      </c>
      <c r="R163" s="23" t="s">
        <v>32</v>
      </c>
      <c r="S163" s="40" t="s">
        <v>32</v>
      </c>
      <c r="T163" s="28" t="s">
        <v>32</v>
      </c>
      <c r="U163" s="50" t="s">
        <v>857</v>
      </c>
      <c r="V163" s="30" t="s">
        <v>858</v>
      </c>
    </row>
    <row r="164">
      <c r="A164" s="17" t="s">
        <v>805</v>
      </c>
      <c r="B164" s="49" t="s">
        <v>859</v>
      </c>
      <c r="C164" s="18" t="s">
        <v>860</v>
      </c>
      <c r="D164" s="20" t="s">
        <v>28</v>
      </c>
      <c r="E164" s="20" t="s">
        <v>28</v>
      </c>
      <c r="F164" s="20" t="s">
        <v>28</v>
      </c>
      <c r="G164" s="49" t="s">
        <v>861</v>
      </c>
      <c r="H164" s="23" t="s">
        <v>28</v>
      </c>
      <c r="I164" s="21" t="s">
        <v>819</v>
      </c>
      <c r="J164" s="20" t="s">
        <v>28</v>
      </c>
      <c r="K164" s="21" t="s">
        <v>813</v>
      </c>
      <c r="L164" s="49" t="s">
        <v>820</v>
      </c>
      <c r="M164" s="23" t="s">
        <v>32</v>
      </c>
      <c r="N164" s="20" t="s">
        <v>124</v>
      </c>
      <c r="O164" s="24"/>
      <c r="P164" s="25"/>
      <c r="Q164" s="26" t="s">
        <v>28</v>
      </c>
      <c r="R164" s="23" t="s">
        <v>28</v>
      </c>
      <c r="S164" s="27" t="s">
        <v>28</v>
      </c>
      <c r="T164" s="26" t="s">
        <v>32</v>
      </c>
      <c r="U164" s="69" t="s">
        <v>862</v>
      </c>
      <c r="V164" s="30" t="s">
        <v>704</v>
      </c>
    </row>
    <row r="165">
      <c r="A165" s="17" t="s">
        <v>805</v>
      </c>
      <c r="B165" s="49" t="s">
        <v>863</v>
      </c>
      <c r="C165" s="18" t="s">
        <v>864</v>
      </c>
      <c r="D165" s="31" t="s">
        <v>28</v>
      </c>
      <c r="E165" s="19" t="s">
        <v>28</v>
      </c>
      <c r="F165" s="31" t="s">
        <v>32</v>
      </c>
      <c r="G165" s="49" t="s">
        <v>865</v>
      </c>
      <c r="H165" s="38" t="s">
        <v>28</v>
      </c>
      <c r="I165" s="21" t="s">
        <v>812</v>
      </c>
      <c r="J165" s="20" t="s">
        <v>28</v>
      </c>
      <c r="K165" s="21" t="s">
        <v>813</v>
      </c>
      <c r="L165" s="66" t="str">
        <f>HYPERLINK("https://docs.google.com/spreadsheets/d/1yJ30iVVvpmSvVAM-6IfTaepsuRYGQL49b_bLHPe5J7Q/edit#gid=53006494&amp;range=D156","See All (County of Riverside)")</f>
        <v>See All (County of Riverside)</v>
      </c>
      <c r="M165" s="23" t="s">
        <v>32</v>
      </c>
      <c r="N165" s="20" t="s">
        <v>32</v>
      </c>
      <c r="O165" s="24"/>
      <c r="P165" s="25"/>
      <c r="Q165" s="26" t="s">
        <v>28</v>
      </c>
      <c r="R165" s="23" t="s">
        <v>32</v>
      </c>
      <c r="S165" s="40" t="s">
        <v>32</v>
      </c>
      <c r="T165" s="28" t="s">
        <v>32</v>
      </c>
      <c r="U165" s="69" t="s">
        <v>866</v>
      </c>
      <c r="V165" s="30" t="s">
        <v>867</v>
      </c>
    </row>
    <row r="166">
      <c r="A166" s="17" t="s">
        <v>805</v>
      </c>
      <c r="B166" s="49" t="s">
        <v>868</v>
      </c>
      <c r="C166" s="18" t="s">
        <v>869</v>
      </c>
      <c r="D166" s="31" t="s">
        <v>28</v>
      </c>
      <c r="E166" s="19" t="s">
        <v>28</v>
      </c>
      <c r="F166" s="31" t="s">
        <v>32</v>
      </c>
      <c r="G166" s="49" t="s">
        <v>870</v>
      </c>
      <c r="H166" s="38" t="s">
        <v>28</v>
      </c>
      <c r="I166" s="21" t="s">
        <v>871</v>
      </c>
      <c r="J166" s="20" t="s">
        <v>28</v>
      </c>
      <c r="K166" s="21" t="s">
        <v>872</v>
      </c>
      <c r="L166" s="66" t="str">
        <f>HYPERLINK("https://docs.google.com/spreadsheets/d/1yJ30iVVvpmSvVAM-6IfTaepsuRYGQL49b_bLHPe5J7Q/edit#gid=53006494&amp;range=D164","See All (City of Moreno Valley)")</f>
        <v>See All (City of Moreno Valley)</v>
      </c>
      <c r="M166" s="23" t="s">
        <v>32</v>
      </c>
      <c r="N166" s="20" t="s">
        <v>32</v>
      </c>
      <c r="O166" s="24"/>
      <c r="P166" s="25"/>
      <c r="Q166" s="26" t="s">
        <v>28</v>
      </c>
      <c r="R166" s="23" t="s">
        <v>32</v>
      </c>
      <c r="S166" s="40" t="s">
        <v>32</v>
      </c>
      <c r="T166" s="28" t="s">
        <v>28</v>
      </c>
      <c r="U166" s="58" t="s">
        <v>873</v>
      </c>
      <c r="V166" s="30" t="s">
        <v>874</v>
      </c>
    </row>
    <row r="167">
      <c r="A167" s="17" t="s">
        <v>805</v>
      </c>
      <c r="B167" s="59" t="s">
        <v>875</v>
      </c>
      <c r="C167" s="18" t="s">
        <v>876</v>
      </c>
      <c r="D167" s="20" t="s">
        <v>28</v>
      </c>
      <c r="E167" s="20" t="s">
        <v>28</v>
      </c>
      <c r="F167" s="31" t="s">
        <v>32</v>
      </c>
      <c r="G167" s="49" t="s">
        <v>877</v>
      </c>
      <c r="H167" s="38" t="s">
        <v>28</v>
      </c>
      <c r="I167" s="21" t="s">
        <v>812</v>
      </c>
      <c r="J167" s="20" t="s">
        <v>878</v>
      </c>
      <c r="K167" s="21" t="s">
        <v>852</v>
      </c>
      <c r="L167" s="66" t="str">
        <f t="shared" ref="L167:L173" si="4">HYPERLINK("https://docs.google.com/spreadsheets/d/1yJ30iVVvpmSvVAM-6IfTaepsuRYGQL49b_bLHPe5J7Q/edit#gid=53006494&amp;range=D156","See All (County of Riverside)")</f>
        <v>See All (County of Riverside)</v>
      </c>
      <c r="M167" s="23" t="s">
        <v>32</v>
      </c>
      <c r="N167" s="20" t="s">
        <v>32</v>
      </c>
      <c r="O167" s="24"/>
      <c r="P167" s="25"/>
      <c r="Q167" s="26" t="s">
        <v>32</v>
      </c>
      <c r="R167" s="23" t="s">
        <v>28</v>
      </c>
      <c r="S167" s="40" t="s">
        <v>32</v>
      </c>
      <c r="T167" s="28" t="s">
        <v>32</v>
      </c>
      <c r="U167" s="50" t="s">
        <v>879</v>
      </c>
      <c r="V167" s="30" t="s">
        <v>880</v>
      </c>
    </row>
    <row r="168">
      <c r="A168" s="17" t="s">
        <v>805</v>
      </c>
      <c r="B168" s="49" t="s">
        <v>881</v>
      </c>
      <c r="C168" s="18" t="s">
        <v>882</v>
      </c>
      <c r="D168" s="31" t="s">
        <v>28</v>
      </c>
      <c r="E168" s="19" t="s">
        <v>28</v>
      </c>
      <c r="F168" s="20" t="s">
        <v>28</v>
      </c>
      <c r="G168" s="49" t="s">
        <v>883</v>
      </c>
      <c r="H168" s="38" t="s">
        <v>28</v>
      </c>
      <c r="I168" s="21" t="s">
        <v>812</v>
      </c>
      <c r="J168" s="20" t="s">
        <v>28</v>
      </c>
      <c r="K168" s="21" t="s">
        <v>813</v>
      </c>
      <c r="L168" s="66" t="str">
        <f t="shared" si="4"/>
        <v>See All (County of Riverside)</v>
      </c>
      <c r="M168" s="23" t="s">
        <v>32</v>
      </c>
      <c r="N168" s="20" t="s">
        <v>32</v>
      </c>
      <c r="O168" s="24"/>
      <c r="P168" s="25"/>
      <c r="Q168" s="26" t="s">
        <v>32</v>
      </c>
      <c r="R168" s="23" t="s">
        <v>32</v>
      </c>
      <c r="S168" s="40" t="s">
        <v>32</v>
      </c>
      <c r="T168" s="28" t="s">
        <v>32</v>
      </c>
      <c r="U168" s="50" t="s">
        <v>884</v>
      </c>
      <c r="V168" s="24"/>
    </row>
    <row r="169">
      <c r="A169" s="17" t="s">
        <v>805</v>
      </c>
      <c r="B169" s="49" t="s">
        <v>885</v>
      </c>
      <c r="C169" s="18" t="s">
        <v>886</v>
      </c>
      <c r="D169" s="31" t="s">
        <v>28</v>
      </c>
      <c r="E169" s="19" t="s">
        <v>28</v>
      </c>
      <c r="F169" s="20" t="s">
        <v>28</v>
      </c>
      <c r="G169" s="49" t="s">
        <v>887</v>
      </c>
      <c r="H169" s="38" t="s">
        <v>28</v>
      </c>
      <c r="I169" s="21" t="s">
        <v>888</v>
      </c>
      <c r="J169" s="20" t="s">
        <v>878</v>
      </c>
      <c r="K169" s="21" t="s">
        <v>852</v>
      </c>
      <c r="L169" s="66" t="str">
        <f t="shared" si="4"/>
        <v>See All (County of Riverside)</v>
      </c>
      <c r="M169" s="23" t="s">
        <v>32</v>
      </c>
      <c r="N169" s="20" t="s">
        <v>32</v>
      </c>
      <c r="O169" s="24"/>
      <c r="P169" s="25"/>
      <c r="Q169" s="26" t="s">
        <v>32</v>
      </c>
      <c r="R169" s="23" t="s">
        <v>32</v>
      </c>
      <c r="S169" s="40" t="s">
        <v>32</v>
      </c>
      <c r="T169" s="28" t="s">
        <v>32</v>
      </c>
      <c r="U169" s="50" t="s">
        <v>889</v>
      </c>
      <c r="V169" s="24"/>
    </row>
    <row r="170">
      <c r="A170" s="17" t="s">
        <v>805</v>
      </c>
      <c r="B170" s="49" t="s">
        <v>890</v>
      </c>
      <c r="C170" s="18" t="s">
        <v>891</v>
      </c>
      <c r="D170" s="31" t="s">
        <v>28</v>
      </c>
      <c r="E170" s="19" t="s">
        <v>28</v>
      </c>
      <c r="F170" s="20" t="s">
        <v>28</v>
      </c>
      <c r="G170" s="49" t="s">
        <v>892</v>
      </c>
      <c r="H170" s="38" t="s">
        <v>28</v>
      </c>
      <c r="I170" s="21" t="s">
        <v>888</v>
      </c>
      <c r="J170" s="20" t="s">
        <v>878</v>
      </c>
      <c r="K170" s="21" t="s">
        <v>852</v>
      </c>
      <c r="L170" s="66" t="str">
        <f t="shared" si="4"/>
        <v>See All (County of Riverside)</v>
      </c>
      <c r="M170" s="23" t="s">
        <v>32</v>
      </c>
      <c r="N170" s="20" t="s">
        <v>32</v>
      </c>
      <c r="O170" s="24"/>
      <c r="P170" s="25"/>
      <c r="Q170" s="26" t="s">
        <v>32</v>
      </c>
      <c r="R170" s="23" t="s">
        <v>32</v>
      </c>
      <c r="S170" s="40" t="s">
        <v>32</v>
      </c>
      <c r="T170" s="28" t="s">
        <v>32</v>
      </c>
      <c r="U170" s="50" t="s">
        <v>893</v>
      </c>
      <c r="V170" s="24"/>
    </row>
    <row r="171">
      <c r="A171" s="17" t="s">
        <v>805</v>
      </c>
      <c r="B171" s="59" t="s">
        <v>894</v>
      </c>
      <c r="C171" s="18" t="s">
        <v>895</v>
      </c>
      <c r="D171" s="31" t="s">
        <v>28</v>
      </c>
      <c r="E171" s="19" t="s">
        <v>28</v>
      </c>
      <c r="F171" s="20" t="s">
        <v>28</v>
      </c>
      <c r="G171" s="49" t="s">
        <v>896</v>
      </c>
      <c r="H171" s="38" t="s">
        <v>28</v>
      </c>
      <c r="I171" s="21" t="s">
        <v>812</v>
      </c>
      <c r="J171" s="20" t="s">
        <v>28</v>
      </c>
      <c r="K171" s="21" t="s">
        <v>813</v>
      </c>
      <c r="L171" s="66" t="str">
        <f t="shared" si="4"/>
        <v>See All (County of Riverside)</v>
      </c>
      <c r="M171" s="23" t="s">
        <v>32</v>
      </c>
      <c r="N171" s="20" t="s">
        <v>32</v>
      </c>
      <c r="O171" s="24"/>
      <c r="P171" s="25"/>
      <c r="Q171" s="26" t="s">
        <v>28</v>
      </c>
      <c r="R171" s="23" t="s">
        <v>32</v>
      </c>
      <c r="S171" s="40" t="s">
        <v>32</v>
      </c>
      <c r="T171" s="28" t="s">
        <v>32</v>
      </c>
      <c r="U171" s="50" t="s">
        <v>897</v>
      </c>
      <c r="V171" s="30" t="s">
        <v>898</v>
      </c>
    </row>
    <row r="172">
      <c r="A172" s="17" t="s">
        <v>805</v>
      </c>
      <c r="B172" s="59" t="s">
        <v>899</v>
      </c>
      <c r="C172" s="18" t="s">
        <v>900</v>
      </c>
      <c r="D172" s="31" t="s">
        <v>28</v>
      </c>
      <c r="E172" s="19" t="s">
        <v>28</v>
      </c>
      <c r="F172" s="20" t="s">
        <v>28</v>
      </c>
      <c r="G172" s="49" t="s">
        <v>901</v>
      </c>
      <c r="H172" s="38" t="s">
        <v>28</v>
      </c>
      <c r="I172" s="21" t="s">
        <v>902</v>
      </c>
      <c r="J172" s="20" t="s">
        <v>903</v>
      </c>
      <c r="K172" s="21" t="s">
        <v>852</v>
      </c>
      <c r="L172" s="66" t="str">
        <f t="shared" si="4"/>
        <v>See All (County of Riverside)</v>
      </c>
      <c r="M172" s="23" t="s">
        <v>28</v>
      </c>
      <c r="N172" s="20" t="s">
        <v>156</v>
      </c>
      <c r="O172" s="30" t="s">
        <v>904</v>
      </c>
      <c r="P172" s="32" t="s">
        <v>41</v>
      </c>
      <c r="Q172" s="26" t="s">
        <v>28</v>
      </c>
      <c r="R172" s="23" t="s">
        <v>28</v>
      </c>
      <c r="S172" s="45" t="s">
        <v>28</v>
      </c>
      <c r="T172" s="28" t="s">
        <v>32</v>
      </c>
      <c r="U172" s="50" t="s">
        <v>905</v>
      </c>
      <c r="V172" s="30"/>
    </row>
    <row r="173">
      <c r="A173" s="17" t="s">
        <v>805</v>
      </c>
      <c r="B173" s="59" t="s">
        <v>906</v>
      </c>
      <c r="C173" s="18" t="s">
        <v>907</v>
      </c>
      <c r="D173" s="20" t="s">
        <v>32</v>
      </c>
      <c r="E173" s="20" t="s">
        <v>32</v>
      </c>
      <c r="F173" s="20" t="s">
        <v>32</v>
      </c>
      <c r="G173" s="49"/>
      <c r="H173" s="23" t="s">
        <v>28</v>
      </c>
      <c r="I173" s="21" t="s">
        <v>908</v>
      </c>
      <c r="J173" s="20" t="s">
        <v>909</v>
      </c>
      <c r="K173" s="21" t="s">
        <v>852</v>
      </c>
      <c r="L173" s="66" t="str">
        <f t="shared" si="4"/>
        <v>See All (County of Riverside)</v>
      </c>
      <c r="M173" s="23" t="s">
        <v>32</v>
      </c>
      <c r="N173" s="20" t="s">
        <v>32</v>
      </c>
      <c r="O173" s="30"/>
      <c r="P173" s="32"/>
      <c r="Q173" s="26" t="s">
        <v>32</v>
      </c>
      <c r="R173" s="23" t="s">
        <v>32</v>
      </c>
      <c r="S173" s="27" t="s">
        <v>831</v>
      </c>
      <c r="T173" s="26" t="s">
        <v>28</v>
      </c>
      <c r="U173" s="50" t="s">
        <v>910</v>
      </c>
      <c r="V173" s="30" t="s">
        <v>911</v>
      </c>
    </row>
    <row r="174">
      <c r="A174" s="17" t="s">
        <v>805</v>
      </c>
      <c r="B174" s="17" t="s">
        <v>912</v>
      </c>
      <c r="C174" s="18" t="s">
        <v>913</v>
      </c>
      <c r="D174" s="19" t="s">
        <v>28</v>
      </c>
      <c r="E174" s="19" t="s">
        <v>28</v>
      </c>
      <c r="F174" s="19" t="s">
        <v>28</v>
      </c>
      <c r="G174" s="49" t="s">
        <v>914</v>
      </c>
      <c r="H174" s="23" t="s">
        <v>289</v>
      </c>
      <c r="I174" s="21"/>
      <c r="J174" s="20"/>
      <c r="K174" s="51"/>
      <c r="L174" s="25"/>
      <c r="M174" s="23" t="s">
        <v>289</v>
      </c>
      <c r="N174" s="31"/>
      <c r="O174" s="24"/>
      <c r="P174" s="25"/>
      <c r="Q174" s="26" t="s">
        <v>28</v>
      </c>
      <c r="R174" s="23" t="s">
        <v>289</v>
      </c>
      <c r="S174" s="27" t="s">
        <v>289</v>
      </c>
      <c r="T174" s="26" t="s">
        <v>289</v>
      </c>
      <c r="U174" s="50" t="s">
        <v>915</v>
      </c>
      <c r="V174" s="30" t="s">
        <v>916</v>
      </c>
    </row>
    <row r="175">
      <c r="A175" s="17" t="s">
        <v>805</v>
      </c>
      <c r="B175" s="113" t="s">
        <v>917</v>
      </c>
      <c r="C175" s="18" t="s">
        <v>918</v>
      </c>
      <c r="D175" s="20" t="s">
        <v>28</v>
      </c>
      <c r="E175" s="20" t="s">
        <v>28</v>
      </c>
      <c r="F175" s="20" t="s">
        <v>28</v>
      </c>
      <c r="G175" s="59" t="s">
        <v>919</v>
      </c>
      <c r="H175" s="38" t="s">
        <v>28</v>
      </c>
      <c r="I175" s="21" t="s">
        <v>812</v>
      </c>
      <c r="J175" s="20" t="s">
        <v>28</v>
      </c>
      <c r="K175" s="21" t="s">
        <v>813</v>
      </c>
      <c r="L175" s="66" t="str">
        <f t="shared" ref="L175:L182" si="5">HYPERLINK("https://docs.google.com/spreadsheets/d/1yJ30iVVvpmSvVAM-6IfTaepsuRYGQL49b_bLHPe5J7Q/edit#gid=53006494&amp;range=D156","See All (County of Riverside)")</f>
        <v>See All (County of Riverside)</v>
      </c>
      <c r="M175" s="23" t="s">
        <v>32</v>
      </c>
      <c r="N175" s="20" t="s">
        <v>32</v>
      </c>
      <c r="O175" s="24"/>
      <c r="P175" s="25"/>
      <c r="Q175" s="26" t="s">
        <v>32</v>
      </c>
      <c r="R175" s="23" t="s">
        <v>32</v>
      </c>
      <c r="S175" s="27" t="s">
        <v>32</v>
      </c>
      <c r="T175" s="26" t="s">
        <v>28</v>
      </c>
      <c r="U175" s="33" t="s">
        <v>920</v>
      </c>
      <c r="V175" s="30" t="s">
        <v>921</v>
      </c>
    </row>
    <row r="176">
      <c r="A176" s="17" t="s">
        <v>922</v>
      </c>
      <c r="B176" s="59" t="s">
        <v>923</v>
      </c>
      <c r="C176" s="18" t="s">
        <v>924</v>
      </c>
      <c r="D176" s="20" t="s">
        <v>28</v>
      </c>
      <c r="E176" s="31" t="s">
        <v>32</v>
      </c>
      <c r="F176" s="31" t="s">
        <v>32</v>
      </c>
      <c r="G176" s="49" t="s">
        <v>925</v>
      </c>
      <c r="H176" s="38" t="s">
        <v>28</v>
      </c>
      <c r="I176" s="21" t="s">
        <v>812</v>
      </c>
      <c r="J176" s="20" t="s">
        <v>28</v>
      </c>
      <c r="K176" s="21" t="s">
        <v>813</v>
      </c>
      <c r="L176" s="66" t="str">
        <f t="shared" si="5"/>
        <v>See All (County of Riverside)</v>
      </c>
      <c r="M176" s="23" t="s">
        <v>32</v>
      </c>
      <c r="N176" s="20" t="s">
        <v>32</v>
      </c>
      <c r="O176" s="24"/>
      <c r="P176" s="25"/>
      <c r="Q176" s="26" t="s">
        <v>32</v>
      </c>
      <c r="R176" s="23" t="s">
        <v>32</v>
      </c>
      <c r="S176" s="40" t="s">
        <v>32</v>
      </c>
      <c r="T176" s="28" t="s">
        <v>32</v>
      </c>
      <c r="U176" s="50" t="s">
        <v>926</v>
      </c>
      <c r="V176" s="30" t="s">
        <v>927</v>
      </c>
    </row>
    <row r="177">
      <c r="A177" s="17" t="s">
        <v>922</v>
      </c>
      <c r="B177" s="59" t="s">
        <v>928</v>
      </c>
      <c r="C177" s="18" t="s">
        <v>929</v>
      </c>
      <c r="D177" s="31" t="s">
        <v>28</v>
      </c>
      <c r="E177" s="20" t="s">
        <v>28</v>
      </c>
      <c r="F177" s="31" t="s">
        <v>32</v>
      </c>
      <c r="G177" s="49" t="s">
        <v>930</v>
      </c>
      <c r="H177" s="38" t="s">
        <v>28</v>
      </c>
      <c r="I177" s="21" t="s">
        <v>812</v>
      </c>
      <c r="J177" s="20" t="s">
        <v>878</v>
      </c>
      <c r="K177" s="21" t="s">
        <v>852</v>
      </c>
      <c r="L177" s="66" t="str">
        <f t="shared" si="5"/>
        <v>See All (County of Riverside)</v>
      </c>
      <c r="M177" s="23" t="s">
        <v>32</v>
      </c>
      <c r="N177" s="20" t="s">
        <v>32</v>
      </c>
      <c r="O177" s="24"/>
      <c r="P177" s="25"/>
      <c r="Q177" s="26" t="s">
        <v>32</v>
      </c>
      <c r="R177" s="23" t="s">
        <v>32</v>
      </c>
      <c r="S177" s="40" t="s">
        <v>32</v>
      </c>
      <c r="T177" s="28" t="s">
        <v>28</v>
      </c>
      <c r="U177" s="50" t="s">
        <v>931</v>
      </c>
      <c r="V177" s="30"/>
    </row>
    <row r="178">
      <c r="A178" s="17" t="s">
        <v>922</v>
      </c>
      <c r="B178" s="59" t="s">
        <v>932</v>
      </c>
      <c r="C178" s="18" t="s">
        <v>933</v>
      </c>
      <c r="D178" s="31" t="s">
        <v>28</v>
      </c>
      <c r="E178" s="19" t="s">
        <v>28</v>
      </c>
      <c r="F178" s="31" t="s">
        <v>32</v>
      </c>
      <c r="G178" s="49" t="s">
        <v>934</v>
      </c>
      <c r="H178" s="38" t="s">
        <v>28</v>
      </c>
      <c r="I178" s="21" t="s">
        <v>812</v>
      </c>
      <c r="J178" s="20" t="s">
        <v>28</v>
      </c>
      <c r="K178" s="21" t="s">
        <v>813</v>
      </c>
      <c r="L178" s="66" t="str">
        <f t="shared" si="5"/>
        <v>See All (County of Riverside)</v>
      </c>
      <c r="M178" s="23" t="s">
        <v>32</v>
      </c>
      <c r="N178" s="20" t="s">
        <v>32</v>
      </c>
      <c r="O178" s="24"/>
      <c r="P178" s="25"/>
      <c r="Q178" s="26" t="s">
        <v>32</v>
      </c>
      <c r="R178" s="23" t="s">
        <v>32</v>
      </c>
      <c r="S178" s="40" t="s">
        <v>32</v>
      </c>
      <c r="T178" s="28" t="s">
        <v>32</v>
      </c>
      <c r="U178" s="50" t="s">
        <v>935</v>
      </c>
      <c r="V178" s="30" t="s">
        <v>936</v>
      </c>
    </row>
    <row r="179">
      <c r="A179" s="17" t="s">
        <v>922</v>
      </c>
      <c r="B179" s="59" t="s">
        <v>937</v>
      </c>
      <c r="C179" s="18" t="s">
        <v>938</v>
      </c>
      <c r="D179" s="31" t="s">
        <v>28</v>
      </c>
      <c r="E179" s="19" t="s">
        <v>28</v>
      </c>
      <c r="F179" s="31" t="s">
        <v>32</v>
      </c>
      <c r="G179" s="49" t="s">
        <v>939</v>
      </c>
      <c r="H179" s="38" t="s">
        <v>28</v>
      </c>
      <c r="I179" s="21" t="s">
        <v>812</v>
      </c>
      <c r="J179" s="20" t="s">
        <v>28</v>
      </c>
      <c r="K179" s="21" t="s">
        <v>813</v>
      </c>
      <c r="L179" s="66" t="str">
        <f t="shared" si="5"/>
        <v>See All (County of Riverside)</v>
      </c>
      <c r="M179" s="23" t="s">
        <v>32</v>
      </c>
      <c r="N179" s="20" t="s">
        <v>32</v>
      </c>
      <c r="O179" s="24"/>
      <c r="P179" s="25"/>
      <c r="Q179" s="26" t="s">
        <v>32</v>
      </c>
      <c r="R179" s="23" t="s">
        <v>32</v>
      </c>
      <c r="S179" s="40" t="s">
        <v>32</v>
      </c>
      <c r="T179" s="28" t="s">
        <v>32</v>
      </c>
      <c r="U179" s="50" t="s">
        <v>940</v>
      </c>
      <c r="V179" s="30"/>
    </row>
    <row r="180">
      <c r="A180" s="17" t="s">
        <v>922</v>
      </c>
      <c r="B180" s="49" t="s">
        <v>805</v>
      </c>
      <c r="C180" s="18" t="s">
        <v>941</v>
      </c>
      <c r="D180" s="20" t="s">
        <v>28</v>
      </c>
      <c r="E180" s="20" t="s">
        <v>28</v>
      </c>
      <c r="F180" s="20" t="s">
        <v>32</v>
      </c>
      <c r="G180" s="49" t="s">
        <v>942</v>
      </c>
      <c r="H180" s="23" t="s">
        <v>28</v>
      </c>
      <c r="I180" s="21" t="s">
        <v>943</v>
      </c>
      <c r="J180" s="20" t="s">
        <v>944</v>
      </c>
      <c r="K180" s="21" t="s">
        <v>813</v>
      </c>
      <c r="L180" s="66" t="str">
        <f t="shared" si="5"/>
        <v>See All (County of Riverside)</v>
      </c>
      <c r="M180" s="23" t="s">
        <v>32</v>
      </c>
      <c r="N180" s="20" t="s">
        <v>32</v>
      </c>
      <c r="O180" s="24"/>
      <c r="P180" s="25"/>
      <c r="Q180" s="26" t="s">
        <v>28</v>
      </c>
      <c r="R180" s="23" t="s">
        <v>32</v>
      </c>
      <c r="S180" s="27" t="s">
        <v>32</v>
      </c>
      <c r="T180" s="26" t="s">
        <v>32</v>
      </c>
      <c r="U180" s="50" t="s">
        <v>945</v>
      </c>
      <c r="V180" s="30" t="s">
        <v>946</v>
      </c>
    </row>
    <row r="181">
      <c r="A181" s="17" t="s">
        <v>922</v>
      </c>
      <c r="B181" s="49" t="s">
        <v>947</v>
      </c>
      <c r="C181" s="18" t="s">
        <v>948</v>
      </c>
      <c r="D181" s="31" t="s">
        <v>28</v>
      </c>
      <c r="E181" s="19" t="s">
        <v>28</v>
      </c>
      <c r="F181" s="20" t="s">
        <v>28</v>
      </c>
      <c r="G181" s="49" t="s">
        <v>949</v>
      </c>
      <c r="H181" s="38" t="s">
        <v>28</v>
      </c>
      <c r="I181" s="21" t="s">
        <v>812</v>
      </c>
      <c r="J181" s="20" t="s">
        <v>28</v>
      </c>
      <c r="K181" s="21" t="s">
        <v>813</v>
      </c>
      <c r="L181" s="66" t="str">
        <f t="shared" si="5"/>
        <v>See All (County of Riverside)</v>
      </c>
      <c r="M181" s="23" t="s">
        <v>32</v>
      </c>
      <c r="N181" s="20" t="s">
        <v>28</v>
      </c>
      <c r="O181" s="24"/>
      <c r="P181" s="25"/>
      <c r="Q181" s="26" t="s">
        <v>32</v>
      </c>
      <c r="R181" s="23" t="s">
        <v>32</v>
      </c>
      <c r="S181" s="40" t="s">
        <v>32</v>
      </c>
      <c r="T181" s="28" t="s">
        <v>28</v>
      </c>
      <c r="U181" s="50" t="s">
        <v>950</v>
      </c>
      <c r="V181" s="30"/>
    </row>
    <row r="182">
      <c r="A182" s="17" t="s">
        <v>922</v>
      </c>
      <c r="B182" s="59" t="s">
        <v>951</v>
      </c>
      <c r="C182" s="18" t="s">
        <v>952</v>
      </c>
      <c r="D182" s="31" t="s">
        <v>28</v>
      </c>
      <c r="E182" s="19" t="s">
        <v>28</v>
      </c>
      <c r="F182" s="20" t="s">
        <v>28</v>
      </c>
      <c r="G182" s="49" t="s">
        <v>953</v>
      </c>
      <c r="H182" s="38" t="s">
        <v>28</v>
      </c>
      <c r="I182" s="21" t="s">
        <v>812</v>
      </c>
      <c r="J182" s="20" t="s">
        <v>28</v>
      </c>
      <c r="K182" s="21" t="s">
        <v>813</v>
      </c>
      <c r="L182" s="66" t="str">
        <f t="shared" si="5"/>
        <v>See All (County of Riverside)</v>
      </c>
      <c r="M182" s="23" t="s">
        <v>32</v>
      </c>
      <c r="N182" s="20" t="s">
        <v>32</v>
      </c>
      <c r="O182" s="30"/>
      <c r="P182" s="25"/>
      <c r="Q182" s="26" t="s">
        <v>32</v>
      </c>
      <c r="R182" s="23" t="s">
        <v>32</v>
      </c>
      <c r="S182" s="40" t="s">
        <v>32</v>
      </c>
      <c r="T182" s="28" t="s">
        <v>32</v>
      </c>
      <c r="U182" s="50" t="s">
        <v>954</v>
      </c>
      <c r="V182" s="30"/>
    </row>
    <row r="183">
      <c r="A183" s="17" t="s">
        <v>922</v>
      </c>
      <c r="B183" s="59" t="s">
        <v>955</v>
      </c>
      <c r="C183" s="18" t="s">
        <v>956</v>
      </c>
      <c r="D183" s="31" t="s">
        <v>28</v>
      </c>
      <c r="E183" s="19" t="s">
        <v>28</v>
      </c>
      <c r="F183" s="20" t="s">
        <v>28</v>
      </c>
      <c r="G183" s="49" t="s">
        <v>957</v>
      </c>
      <c r="H183" s="38" t="s">
        <v>28</v>
      </c>
      <c r="I183" s="21" t="s">
        <v>958</v>
      </c>
      <c r="J183" s="20" t="s">
        <v>32</v>
      </c>
      <c r="K183" s="21"/>
      <c r="L183" s="49"/>
      <c r="M183" s="23" t="s">
        <v>32</v>
      </c>
      <c r="N183" s="20" t="s">
        <v>28</v>
      </c>
      <c r="O183" s="24"/>
      <c r="P183" s="25"/>
      <c r="Q183" s="26" t="s">
        <v>32</v>
      </c>
      <c r="R183" s="23" t="s">
        <v>32</v>
      </c>
      <c r="S183" s="40" t="s">
        <v>32</v>
      </c>
      <c r="T183" s="28" t="s">
        <v>32</v>
      </c>
      <c r="U183" s="50" t="s">
        <v>959</v>
      </c>
      <c r="V183" s="30" t="s">
        <v>960</v>
      </c>
    </row>
    <row r="184" ht="128.25" customHeight="1">
      <c r="A184" s="17" t="s">
        <v>922</v>
      </c>
      <c r="B184" s="59" t="s">
        <v>961</v>
      </c>
      <c r="C184" s="18" t="s">
        <v>962</v>
      </c>
      <c r="D184" s="19" t="s">
        <v>28</v>
      </c>
      <c r="E184" s="19" t="s">
        <v>28</v>
      </c>
      <c r="F184" s="20" t="s">
        <v>28</v>
      </c>
      <c r="G184" s="49" t="s">
        <v>963</v>
      </c>
      <c r="H184" s="38" t="s">
        <v>28</v>
      </c>
      <c r="I184" s="21" t="s">
        <v>812</v>
      </c>
      <c r="J184" s="20" t="s">
        <v>28</v>
      </c>
      <c r="K184" s="21" t="s">
        <v>813</v>
      </c>
      <c r="L184" s="66" t="str">
        <f>HYPERLINK("https://docs.google.com/spreadsheets/d/1yJ30iVVvpmSvVAM-6IfTaepsuRYGQL49b_bLHPe5J7Q/edit#gid=53006494&amp;range=D156","See All (County of Riverside)")</f>
        <v>See All (County of Riverside)</v>
      </c>
      <c r="M184" s="23" t="s">
        <v>32</v>
      </c>
      <c r="N184" s="20" t="s">
        <v>32</v>
      </c>
      <c r="O184" s="24"/>
      <c r="P184" s="25"/>
      <c r="Q184" s="26" t="s">
        <v>28</v>
      </c>
      <c r="R184" s="23" t="s">
        <v>32</v>
      </c>
      <c r="S184" s="40" t="s">
        <v>32</v>
      </c>
      <c r="T184" s="28" t="s">
        <v>32</v>
      </c>
      <c r="U184" s="50" t="s">
        <v>964</v>
      </c>
      <c r="V184" s="30"/>
    </row>
    <row r="185" ht="78.0" customHeight="1">
      <c r="A185" s="17" t="s">
        <v>965</v>
      </c>
      <c r="B185" s="49" t="s">
        <v>966</v>
      </c>
      <c r="C185" s="18" t="s">
        <v>967</v>
      </c>
      <c r="D185" s="31" t="s">
        <v>32</v>
      </c>
      <c r="E185" s="31" t="s">
        <v>32</v>
      </c>
      <c r="F185" s="31" t="s">
        <v>32</v>
      </c>
      <c r="G185" s="25"/>
      <c r="H185" s="23" t="s">
        <v>32</v>
      </c>
      <c r="I185" s="21"/>
      <c r="J185" s="20"/>
      <c r="K185" s="21"/>
      <c r="L185" s="49"/>
      <c r="M185" s="23" t="s">
        <v>32</v>
      </c>
      <c r="N185" s="20" t="s">
        <v>32</v>
      </c>
      <c r="O185" s="30"/>
      <c r="P185" s="49"/>
      <c r="Q185" s="26" t="s">
        <v>28</v>
      </c>
      <c r="R185" s="23" t="s">
        <v>32</v>
      </c>
      <c r="S185" s="40" t="s">
        <v>32</v>
      </c>
      <c r="T185" s="28" t="s">
        <v>32</v>
      </c>
      <c r="U185" s="50" t="s">
        <v>968</v>
      </c>
      <c r="V185" s="24"/>
    </row>
    <row r="186" ht="149.25" customHeight="1">
      <c r="A186" s="17" t="s">
        <v>965</v>
      </c>
      <c r="B186" s="49" t="s">
        <v>969</v>
      </c>
      <c r="C186" s="18" t="s">
        <v>970</v>
      </c>
      <c r="D186" s="31" t="s">
        <v>32</v>
      </c>
      <c r="E186" s="31" t="s">
        <v>32</v>
      </c>
      <c r="F186" s="31" t="s">
        <v>32</v>
      </c>
      <c r="G186" s="25"/>
      <c r="H186" s="23" t="s">
        <v>28</v>
      </c>
      <c r="I186" s="21" t="s">
        <v>971</v>
      </c>
      <c r="J186" s="20" t="s">
        <v>28</v>
      </c>
      <c r="K186" s="21" t="s">
        <v>972</v>
      </c>
      <c r="L186" s="49"/>
      <c r="M186" s="23" t="s">
        <v>32</v>
      </c>
      <c r="N186" s="20" t="s">
        <v>32</v>
      </c>
      <c r="O186" s="24"/>
      <c r="P186" s="25"/>
      <c r="Q186" s="26" t="s">
        <v>28</v>
      </c>
      <c r="R186" s="78" t="s">
        <v>32</v>
      </c>
      <c r="S186" s="40" t="s">
        <v>32</v>
      </c>
      <c r="T186" s="26" t="s">
        <v>28</v>
      </c>
      <c r="U186" s="50" t="s">
        <v>973</v>
      </c>
      <c r="V186" s="30" t="s">
        <v>974</v>
      </c>
    </row>
    <row r="187" ht="143.25" customHeight="1">
      <c r="A187" s="17" t="s">
        <v>965</v>
      </c>
      <c r="B187" s="49" t="s">
        <v>975</v>
      </c>
      <c r="C187" s="18" t="s">
        <v>976</v>
      </c>
      <c r="D187" s="31" t="s">
        <v>32</v>
      </c>
      <c r="E187" s="31" t="s">
        <v>32</v>
      </c>
      <c r="F187" s="31" t="s">
        <v>32</v>
      </c>
      <c r="G187" s="25"/>
      <c r="H187" s="38" t="s">
        <v>28</v>
      </c>
      <c r="I187" s="21" t="s">
        <v>977</v>
      </c>
      <c r="J187" s="20" t="s">
        <v>28</v>
      </c>
      <c r="K187" s="35"/>
      <c r="L187" s="49"/>
      <c r="M187" s="23" t="s">
        <v>32</v>
      </c>
      <c r="N187" s="20" t="s">
        <v>32</v>
      </c>
      <c r="O187" s="24"/>
      <c r="P187" s="25"/>
      <c r="Q187" s="26" t="s">
        <v>32</v>
      </c>
      <c r="R187" s="78" t="s">
        <v>32</v>
      </c>
      <c r="S187" s="40" t="s">
        <v>32</v>
      </c>
      <c r="T187" s="26" t="s">
        <v>28</v>
      </c>
      <c r="U187" s="50" t="s">
        <v>978</v>
      </c>
      <c r="V187" s="30" t="s">
        <v>979</v>
      </c>
    </row>
    <row r="188">
      <c r="A188" s="17" t="s">
        <v>965</v>
      </c>
      <c r="B188" s="17" t="s">
        <v>980</v>
      </c>
      <c r="C188" s="18" t="s">
        <v>981</v>
      </c>
      <c r="D188" s="20" t="s">
        <v>28</v>
      </c>
      <c r="E188" s="20" t="s">
        <v>28</v>
      </c>
      <c r="F188" s="20" t="s">
        <v>32</v>
      </c>
      <c r="G188" s="49" t="s">
        <v>982</v>
      </c>
      <c r="H188" s="38" t="s">
        <v>28</v>
      </c>
      <c r="I188" s="21" t="s">
        <v>983</v>
      </c>
      <c r="J188" s="20" t="s">
        <v>28</v>
      </c>
      <c r="K188" s="21" t="s">
        <v>984</v>
      </c>
      <c r="L188" s="66" t="str">
        <f>HYPERLINK("https://docs.google.com/spreadsheets/d/1yJ30iVVvpmSvVAM-6IfTaepsuRYGQL49b_bLHPe5J7Q/edit#gid=53006494&amp;range=D181","See All (County of San Bernardino)")
</f>
        <v>See All (County of San Bernardino)</v>
      </c>
      <c r="M188" s="23" t="s">
        <v>32</v>
      </c>
      <c r="N188" s="20" t="s">
        <v>32</v>
      </c>
      <c r="O188" s="24"/>
      <c r="P188" s="25"/>
      <c r="Q188" s="26" t="s">
        <v>28</v>
      </c>
      <c r="R188" s="23" t="s">
        <v>32</v>
      </c>
      <c r="S188" s="27" t="s">
        <v>32</v>
      </c>
      <c r="T188" s="28" t="s">
        <v>28</v>
      </c>
      <c r="U188" s="50" t="s">
        <v>985</v>
      </c>
      <c r="V188" s="30" t="s">
        <v>986</v>
      </c>
    </row>
    <row r="189">
      <c r="A189" s="17" t="s">
        <v>965</v>
      </c>
      <c r="B189" s="59" t="s">
        <v>987</v>
      </c>
      <c r="C189" s="18" t="s">
        <v>988</v>
      </c>
      <c r="D189" s="20" t="s">
        <v>32</v>
      </c>
      <c r="E189" s="31" t="s">
        <v>32</v>
      </c>
      <c r="F189" s="31" t="s">
        <v>32</v>
      </c>
      <c r="H189" s="38" t="s">
        <v>28</v>
      </c>
      <c r="I189" s="21" t="s">
        <v>989</v>
      </c>
      <c r="J189" s="20" t="s">
        <v>28</v>
      </c>
      <c r="K189" s="21" t="s">
        <v>990</v>
      </c>
      <c r="L189" s="32" t="str">
        <f>HYPERLINK("https://docs.google.com/spreadsheets/d/1yJ30iVVvpmSvVAM-6IfTaepsuRYGQL49b_bLHPe5J7Q/edit#gid=53006494&amp;range=D182", "See all (Fontana)")</f>
        <v>See all (Fontana)</v>
      </c>
      <c r="M189" s="23" t="s">
        <v>28</v>
      </c>
      <c r="N189" s="20" t="s">
        <v>156</v>
      </c>
      <c r="O189" s="30" t="s">
        <v>991</v>
      </c>
      <c r="P189" s="32" t="s">
        <v>41</v>
      </c>
      <c r="Q189" s="26" t="s">
        <v>28</v>
      </c>
      <c r="R189" s="23" t="s">
        <v>28</v>
      </c>
      <c r="S189" s="27" t="s">
        <v>32</v>
      </c>
      <c r="T189" s="28" t="s">
        <v>32</v>
      </c>
      <c r="U189" s="50" t="s">
        <v>992</v>
      </c>
      <c r="V189" s="30" t="s">
        <v>993</v>
      </c>
    </row>
    <row r="190" ht="138.0" customHeight="1">
      <c r="A190" s="17" t="s">
        <v>965</v>
      </c>
      <c r="B190" s="59" t="s">
        <v>994</v>
      </c>
      <c r="C190" s="18" t="s">
        <v>995</v>
      </c>
      <c r="D190" s="31" t="s">
        <v>32</v>
      </c>
      <c r="E190" s="31" t="s">
        <v>32</v>
      </c>
      <c r="F190" s="31" t="s">
        <v>32</v>
      </c>
      <c r="G190" s="25"/>
      <c r="H190" s="38" t="s">
        <v>28</v>
      </c>
      <c r="I190" s="21" t="s">
        <v>996</v>
      </c>
      <c r="J190" s="20" t="s">
        <v>28</v>
      </c>
      <c r="K190" s="21" t="s">
        <v>997</v>
      </c>
      <c r="L190" s="32" t="str">
        <f>HYPERLINK("https://docs.google.com/spreadsheets/d/1yJ30iVVvpmSvVAM-6IfTaepsuRYGQL49b_bLHPe5J7Q/edit#gid=53006494&amp;range=D183", "See all (Grand Terrace)")</f>
        <v>See all (Grand Terrace)</v>
      </c>
      <c r="M190" s="23" t="s">
        <v>28</v>
      </c>
      <c r="N190" s="20" t="s">
        <v>124</v>
      </c>
      <c r="O190" s="24"/>
      <c r="P190" s="25"/>
      <c r="Q190" s="26" t="s">
        <v>28</v>
      </c>
      <c r="R190" s="23" t="s">
        <v>32</v>
      </c>
      <c r="S190" s="27" t="s">
        <v>32</v>
      </c>
      <c r="T190" s="28" t="s">
        <v>32</v>
      </c>
      <c r="U190" s="50" t="s">
        <v>998</v>
      </c>
      <c r="V190" s="24"/>
    </row>
    <row r="191">
      <c r="A191" s="17" t="s">
        <v>965</v>
      </c>
      <c r="B191" s="59" t="s">
        <v>999</v>
      </c>
      <c r="C191" s="18" t="s">
        <v>1000</v>
      </c>
      <c r="D191" s="31" t="s">
        <v>32</v>
      </c>
      <c r="E191" s="31" t="s">
        <v>32</v>
      </c>
      <c r="F191" s="31" t="s">
        <v>32</v>
      </c>
      <c r="G191" s="25"/>
      <c r="H191" s="23" t="s">
        <v>32</v>
      </c>
      <c r="I191" s="21"/>
      <c r="J191" s="20"/>
      <c r="K191" s="21"/>
      <c r="L191" s="49"/>
      <c r="M191" s="23" t="s">
        <v>32</v>
      </c>
      <c r="N191" s="20" t="s">
        <v>32</v>
      </c>
      <c r="O191" s="24"/>
      <c r="P191" s="25"/>
      <c r="Q191" s="26" t="s">
        <v>28</v>
      </c>
      <c r="R191" s="23" t="s">
        <v>98</v>
      </c>
      <c r="S191" s="40" t="s">
        <v>32</v>
      </c>
      <c r="T191" s="28" t="s">
        <v>32</v>
      </c>
      <c r="U191" s="50" t="s">
        <v>1001</v>
      </c>
      <c r="V191" s="30" t="s">
        <v>1002</v>
      </c>
    </row>
    <row r="192" ht="159.75" customHeight="1">
      <c r="A192" s="17" t="s">
        <v>965</v>
      </c>
      <c r="B192" s="59" t="s">
        <v>1003</v>
      </c>
      <c r="C192" s="18" t="s">
        <v>1004</v>
      </c>
      <c r="D192" s="31" t="s">
        <v>32</v>
      </c>
      <c r="E192" s="31" t="s">
        <v>32</v>
      </c>
      <c r="F192" s="31" t="s">
        <v>32</v>
      </c>
      <c r="G192" s="25"/>
      <c r="H192" s="38" t="s">
        <v>28</v>
      </c>
      <c r="I192" s="21" t="s">
        <v>1005</v>
      </c>
      <c r="J192" s="20" t="s">
        <v>32</v>
      </c>
      <c r="K192" s="21"/>
      <c r="L192" s="49"/>
      <c r="M192" s="23" t="s">
        <v>32</v>
      </c>
      <c r="N192" s="20" t="s">
        <v>32</v>
      </c>
      <c r="O192" s="24"/>
      <c r="P192" s="25"/>
      <c r="Q192" s="26" t="s">
        <v>28</v>
      </c>
      <c r="R192" s="23" t="s">
        <v>32</v>
      </c>
      <c r="S192" s="40" t="s">
        <v>32</v>
      </c>
      <c r="T192" s="28" t="s">
        <v>32</v>
      </c>
      <c r="U192" s="50" t="s">
        <v>1006</v>
      </c>
      <c r="V192" s="30" t="s">
        <v>1007</v>
      </c>
    </row>
    <row r="193" ht="140.25" customHeight="1">
      <c r="A193" s="17" t="s">
        <v>965</v>
      </c>
      <c r="B193" s="59" t="s">
        <v>1008</v>
      </c>
      <c r="C193" s="18" t="s">
        <v>1009</v>
      </c>
      <c r="D193" s="31" t="s">
        <v>32</v>
      </c>
      <c r="E193" s="31" t="s">
        <v>32</v>
      </c>
      <c r="F193" s="31" t="s">
        <v>32</v>
      </c>
      <c r="G193" s="25"/>
      <c r="H193" s="38" t="s">
        <v>28</v>
      </c>
      <c r="I193" s="21" t="s">
        <v>1010</v>
      </c>
      <c r="J193" s="20" t="s">
        <v>32</v>
      </c>
      <c r="K193" s="24"/>
      <c r="L193" s="49"/>
      <c r="M193" s="23" t="s">
        <v>32</v>
      </c>
      <c r="N193" s="20" t="s">
        <v>32</v>
      </c>
      <c r="O193" s="24"/>
      <c r="P193" s="25"/>
      <c r="Q193" s="26" t="s">
        <v>28</v>
      </c>
      <c r="R193" s="23" t="s">
        <v>32</v>
      </c>
      <c r="S193" s="40" t="s">
        <v>32</v>
      </c>
      <c r="T193" s="28" t="s">
        <v>28</v>
      </c>
      <c r="U193" s="50" t="s">
        <v>1011</v>
      </c>
      <c r="V193" s="24"/>
    </row>
    <row r="194">
      <c r="A194" s="17" t="s">
        <v>965</v>
      </c>
      <c r="B194" s="59" t="s">
        <v>1012</v>
      </c>
      <c r="C194" s="18" t="s">
        <v>1013</v>
      </c>
      <c r="D194" s="20" t="s">
        <v>32</v>
      </c>
      <c r="E194" s="20" t="s">
        <v>32</v>
      </c>
      <c r="F194" s="20" t="s">
        <v>32</v>
      </c>
      <c r="G194" s="25"/>
      <c r="H194" s="23" t="s">
        <v>32</v>
      </c>
      <c r="I194" s="21"/>
      <c r="J194" s="20"/>
      <c r="K194" s="35"/>
      <c r="L194" s="49"/>
      <c r="M194" s="23" t="s">
        <v>32</v>
      </c>
      <c r="N194" s="20" t="s">
        <v>32</v>
      </c>
      <c r="O194" s="24"/>
      <c r="P194" s="25"/>
      <c r="Q194" s="26" t="s">
        <v>32</v>
      </c>
      <c r="R194" s="23" t="s">
        <v>32</v>
      </c>
      <c r="S194" s="27" t="s">
        <v>32</v>
      </c>
      <c r="T194" s="26" t="s">
        <v>32</v>
      </c>
      <c r="U194" s="50" t="s">
        <v>1014</v>
      </c>
      <c r="V194" s="30" t="s">
        <v>1015</v>
      </c>
    </row>
    <row r="195">
      <c r="A195" s="17" t="s">
        <v>965</v>
      </c>
      <c r="B195" s="59" t="s">
        <v>1016</v>
      </c>
      <c r="C195" s="18" t="s">
        <v>1017</v>
      </c>
      <c r="D195" s="31" t="s">
        <v>32</v>
      </c>
      <c r="E195" s="31" t="s">
        <v>32</v>
      </c>
      <c r="F195" s="31" t="s">
        <v>32</v>
      </c>
      <c r="G195" s="25"/>
      <c r="H195" s="38" t="s">
        <v>28</v>
      </c>
      <c r="I195" s="21" t="s">
        <v>1018</v>
      </c>
      <c r="J195" s="20" t="s">
        <v>32</v>
      </c>
      <c r="K195" s="35"/>
      <c r="L195" s="49"/>
      <c r="M195" s="23" t="s">
        <v>32</v>
      </c>
      <c r="N195" s="20" t="s">
        <v>32</v>
      </c>
      <c r="O195" s="24"/>
      <c r="P195" s="25"/>
      <c r="Q195" s="26" t="s">
        <v>28</v>
      </c>
      <c r="R195" s="23" t="s">
        <v>32</v>
      </c>
      <c r="S195" s="40" t="s">
        <v>32</v>
      </c>
      <c r="T195" s="28" t="s">
        <v>32</v>
      </c>
      <c r="U195" s="50" t="s">
        <v>1019</v>
      </c>
      <c r="V195" s="30" t="s">
        <v>1020</v>
      </c>
    </row>
    <row r="196">
      <c r="A196" s="17" t="s">
        <v>965</v>
      </c>
      <c r="B196" s="59" t="s">
        <v>1021</v>
      </c>
      <c r="C196" s="18" t="s">
        <v>1022</v>
      </c>
      <c r="D196" s="31" t="s">
        <v>32</v>
      </c>
      <c r="E196" s="31" t="s">
        <v>32</v>
      </c>
      <c r="F196" s="31" t="s">
        <v>32</v>
      </c>
      <c r="G196" s="25"/>
      <c r="H196" s="38" t="s">
        <v>28</v>
      </c>
      <c r="I196" s="116" t="s">
        <v>1023</v>
      </c>
      <c r="J196" s="19" t="s">
        <v>28</v>
      </c>
      <c r="K196" s="35"/>
      <c r="L196" s="49"/>
      <c r="M196" s="23" t="s">
        <v>32</v>
      </c>
      <c r="N196" s="20" t="s">
        <v>32</v>
      </c>
      <c r="O196" s="24"/>
      <c r="P196" s="25"/>
      <c r="Q196" s="26" t="s">
        <v>28</v>
      </c>
      <c r="R196" s="23" t="s">
        <v>32</v>
      </c>
      <c r="S196" s="40" t="s">
        <v>32</v>
      </c>
      <c r="T196" s="28" t="s">
        <v>32</v>
      </c>
      <c r="U196" s="50" t="s">
        <v>1024</v>
      </c>
      <c r="V196" s="30"/>
    </row>
    <row r="197">
      <c r="A197" s="17" t="s">
        <v>965</v>
      </c>
      <c r="B197" s="59" t="s">
        <v>1025</v>
      </c>
      <c r="C197" s="18" t="s">
        <v>1026</v>
      </c>
      <c r="D197" s="31" t="s">
        <v>32</v>
      </c>
      <c r="E197" s="31" t="s">
        <v>32</v>
      </c>
      <c r="F197" s="31" t="s">
        <v>32</v>
      </c>
      <c r="G197" s="25"/>
      <c r="H197" s="23" t="s">
        <v>32</v>
      </c>
      <c r="I197" s="35"/>
      <c r="J197" s="19"/>
      <c r="K197" s="35"/>
      <c r="L197" s="49"/>
      <c r="M197" s="23" t="s">
        <v>32</v>
      </c>
      <c r="N197" s="20" t="s">
        <v>32</v>
      </c>
      <c r="O197" s="24"/>
      <c r="P197" s="25"/>
      <c r="Q197" s="26" t="s">
        <v>32</v>
      </c>
      <c r="R197" s="23" t="s">
        <v>32</v>
      </c>
      <c r="S197" s="40" t="s">
        <v>32</v>
      </c>
      <c r="T197" s="26" t="s">
        <v>28</v>
      </c>
      <c r="U197" s="50" t="s">
        <v>1027</v>
      </c>
      <c r="V197" s="30"/>
    </row>
    <row r="198">
      <c r="A198" s="17" t="s">
        <v>965</v>
      </c>
      <c r="B198" s="59" t="s">
        <v>1028</v>
      </c>
      <c r="C198" s="18" t="s">
        <v>1029</v>
      </c>
      <c r="D198" s="31" t="s">
        <v>32</v>
      </c>
      <c r="E198" s="31" t="s">
        <v>32</v>
      </c>
      <c r="F198" s="31" t="s">
        <v>32</v>
      </c>
      <c r="G198" s="25"/>
      <c r="H198" s="23" t="s">
        <v>28</v>
      </c>
      <c r="I198" s="30" t="s">
        <v>1030</v>
      </c>
      <c r="J198" s="20" t="s">
        <v>32</v>
      </c>
      <c r="K198" s="35"/>
      <c r="L198" s="49"/>
      <c r="M198" s="23" t="s">
        <v>32</v>
      </c>
      <c r="N198" s="20" t="s">
        <v>32</v>
      </c>
      <c r="O198" s="24"/>
      <c r="P198" s="25"/>
      <c r="Q198" s="26" t="s">
        <v>32</v>
      </c>
      <c r="R198" s="23" t="s">
        <v>32</v>
      </c>
      <c r="S198" s="40" t="s">
        <v>32</v>
      </c>
      <c r="T198" s="26" t="s">
        <v>32</v>
      </c>
      <c r="U198" s="115" t="s">
        <v>1031</v>
      </c>
      <c r="V198" s="30" t="s">
        <v>1032</v>
      </c>
    </row>
    <row r="199">
      <c r="A199" s="17" t="s">
        <v>965</v>
      </c>
      <c r="B199" s="49" t="s">
        <v>1033</v>
      </c>
      <c r="C199" s="18" t="s">
        <v>1034</v>
      </c>
      <c r="D199" s="31" t="s">
        <v>28</v>
      </c>
      <c r="E199" s="19" t="s">
        <v>28</v>
      </c>
      <c r="F199" s="31" t="s">
        <v>32</v>
      </c>
      <c r="G199" s="49" t="s">
        <v>1035</v>
      </c>
      <c r="H199" s="38" t="s">
        <v>28</v>
      </c>
      <c r="I199" s="21" t="s">
        <v>1036</v>
      </c>
      <c r="J199" s="20" t="s">
        <v>32</v>
      </c>
      <c r="K199" s="35"/>
      <c r="L199" s="49"/>
      <c r="M199" s="23" t="s">
        <v>32</v>
      </c>
      <c r="N199" s="20" t="s">
        <v>32</v>
      </c>
      <c r="O199" s="24"/>
      <c r="P199" s="25"/>
      <c r="Q199" s="26" t="s">
        <v>32</v>
      </c>
      <c r="R199" s="23" t="s">
        <v>32</v>
      </c>
      <c r="S199" s="40" t="s">
        <v>32</v>
      </c>
      <c r="T199" s="28" t="s">
        <v>32</v>
      </c>
      <c r="U199" s="50" t="s">
        <v>1037</v>
      </c>
      <c r="V199" s="30" t="s">
        <v>1038</v>
      </c>
    </row>
    <row r="200">
      <c r="A200" s="17" t="s">
        <v>965</v>
      </c>
      <c r="B200" s="59" t="s">
        <v>1039</v>
      </c>
      <c r="C200" s="18" t="s">
        <v>1040</v>
      </c>
      <c r="D200" s="31" t="s">
        <v>28</v>
      </c>
      <c r="E200" s="19" t="s">
        <v>28</v>
      </c>
      <c r="F200" s="31" t="s">
        <v>32</v>
      </c>
      <c r="G200" s="49" t="s">
        <v>1041</v>
      </c>
      <c r="H200" s="23" t="s">
        <v>28</v>
      </c>
      <c r="I200" s="21" t="s">
        <v>1042</v>
      </c>
      <c r="J200" s="20" t="s">
        <v>28</v>
      </c>
      <c r="K200" s="30" t="s">
        <v>972</v>
      </c>
      <c r="L200" s="32" t="s">
        <v>1043</v>
      </c>
      <c r="M200" s="23" t="s">
        <v>32</v>
      </c>
      <c r="N200" s="20" t="s">
        <v>32</v>
      </c>
      <c r="O200" s="24"/>
      <c r="P200" s="25"/>
      <c r="Q200" s="26" t="s">
        <v>28</v>
      </c>
      <c r="R200" s="23" t="s">
        <v>32</v>
      </c>
      <c r="S200" s="40" t="s">
        <v>32</v>
      </c>
      <c r="T200" s="28" t="s">
        <v>32</v>
      </c>
      <c r="U200" s="69" t="s">
        <v>1044</v>
      </c>
      <c r="V200" s="24"/>
    </row>
    <row r="201">
      <c r="A201" s="17" t="s">
        <v>965</v>
      </c>
      <c r="B201" s="59" t="s">
        <v>1045</v>
      </c>
      <c r="C201" s="18" t="s">
        <v>1046</v>
      </c>
      <c r="D201" s="31" t="s">
        <v>28</v>
      </c>
      <c r="E201" s="19" t="s">
        <v>28</v>
      </c>
      <c r="F201" s="31" t="s">
        <v>32</v>
      </c>
      <c r="G201" s="49" t="s">
        <v>1047</v>
      </c>
      <c r="H201" s="23" t="s">
        <v>32</v>
      </c>
      <c r="I201" s="21"/>
      <c r="J201" s="19"/>
      <c r="K201" s="24"/>
      <c r="L201" s="49"/>
      <c r="M201" s="23" t="s">
        <v>32</v>
      </c>
      <c r="N201" s="20" t="s">
        <v>32</v>
      </c>
      <c r="O201" s="24"/>
      <c r="P201" s="25"/>
      <c r="Q201" s="26" t="s">
        <v>28</v>
      </c>
      <c r="R201" s="23" t="s">
        <v>28</v>
      </c>
      <c r="S201" s="40" t="s">
        <v>32</v>
      </c>
      <c r="T201" s="28" t="s">
        <v>32</v>
      </c>
      <c r="U201" s="33" t="s">
        <v>1048</v>
      </c>
      <c r="V201" s="30" t="s">
        <v>1049</v>
      </c>
    </row>
    <row r="202">
      <c r="A202" s="17" t="s">
        <v>965</v>
      </c>
      <c r="B202" s="59" t="s">
        <v>1050</v>
      </c>
      <c r="C202" s="18" t="s">
        <v>1051</v>
      </c>
      <c r="D202" s="31" t="s">
        <v>28</v>
      </c>
      <c r="E202" s="19" t="s">
        <v>28</v>
      </c>
      <c r="F202" s="31" t="s">
        <v>32</v>
      </c>
      <c r="G202" s="49" t="s">
        <v>1052</v>
      </c>
      <c r="H202" s="38" t="s">
        <v>28</v>
      </c>
      <c r="I202" s="21" t="s">
        <v>1053</v>
      </c>
      <c r="J202" s="20" t="s">
        <v>32</v>
      </c>
      <c r="K202" s="35"/>
      <c r="L202" s="49"/>
      <c r="M202" s="23" t="s">
        <v>28</v>
      </c>
      <c r="N202" s="20" t="s">
        <v>124</v>
      </c>
      <c r="O202" s="24"/>
      <c r="P202" s="25"/>
      <c r="Q202" s="26" t="s">
        <v>28</v>
      </c>
      <c r="R202" s="78" t="s">
        <v>32</v>
      </c>
      <c r="S202" s="40" t="s">
        <v>32</v>
      </c>
      <c r="T202" s="28" t="s">
        <v>32</v>
      </c>
      <c r="U202" s="50" t="s">
        <v>1054</v>
      </c>
      <c r="V202" s="30"/>
    </row>
    <row r="203">
      <c r="A203" s="17" t="s">
        <v>965</v>
      </c>
      <c r="B203" s="49" t="s">
        <v>1055</v>
      </c>
      <c r="C203" s="18" t="s">
        <v>1056</v>
      </c>
      <c r="D203" s="20" t="s">
        <v>32</v>
      </c>
      <c r="E203" s="20" t="s">
        <v>32</v>
      </c>
      <c r="F203" s="31" t="s">
        <v>32</v>
      </c>
      <c r="G203" s="49"/>
      <c r="H203" s="23" t="s">
        <v>32</v>
      </c>
      <c r="I203" s="35"/>
      <c r="J203" s="19"/>
      <c r="K203" s="35"/>
      <c r="L203" s="49"/>
      <c r="M203" s="23" t="s">
        <v>32</v>
      </c>
      <c r="N203" s="20" t="s">
        <v>32</v>
      </c>
      <c r="O203" s="24"/>
      <c r="P203" s="25"/>
      <c r="Q203" s="26" t="s">
        <v>28</v>
      </c>
      <c r="R203" s="23" t="s">
        <v>32</v>
      </c>
      <c r="S203" s="40" t="s">
        <v>32</v>
      </c>
      <c r="T203" s="28" t="s">
        <v>32</v>
      </c>
      <c r="U203" s="69" t="s">
        <v>1057</v>
      </c>
      <c r="V203" s="30" t="s">
        <v>1058</v>
      </c>
    </row>
    <row r="204">
      <c r="A204" s="17" t="s">
        <v>965</v>
      </c>
      <c r="B204" s="59" t="s">
        <v>1059</v>
      </c>
      <c r="C204" s="18" t="s">
        <v>1060</v>
      </c>
      <c r="D204" s="31" t="s">
        <v>28</v>
      </c>
      <c r="E204" s="19" t="s">
        <v>28</v>
      </c>
      <c r="F204" s="31" t="s">
        <v>32</v>
      </c>
      <c r="G204" s="49" t="s">
        <v>1061</v>
      </c>
      <c r="H204" s="23" t="s">
        <v>32</v>
      </c>
      <c r="I204" s="35"/>
      <c r="J204" s="19"/>
      <c r="K204" s="35"/>
      <c r="L204" s="49"/>
      <c r="M204" s="23" t="s">
        <v>32</v>
      </c>
      <c r="N204" s="20" t="s">
        <v>32</v>
      </c>
      <c r="O204" s="24"/>
      <c r="P204" s="25"/>
      <c r="Q204" s="26" t="s">
        <v>28</v>
      </c>
      <c r="R204" s="23" t="s">
        <v>98</v>
      </c>
      <c r="S204" s="40" t="s">
        <v>32</v>
      </c>
      <c r="T204" s="28" t="s">
        <v>32</v>
      </c>
      <c r="U204" s="50" t="s">
        <v>1062</v>
      </c>
      <c r="V204" s="30" t="s">
        <v>1063</v>
      </c>
    </row>
    <row r="205">
      <c r="A205" s="17" t="s">
        <v>965</v>
      </c>
      <c r="B205" s="59" t="s">
        <v>1064</v>
      </c>
      <c r="C205" s="117" t="s">
        <v>1065</v>
      </c>
      <c r="D205" s="31" t="s">
        <v>28</v>
      </c>
      <c r="E205" s="19" t="s">
        <v>28</v>
      </c>
      <c r="F205" s="31" t="s">
        <v>32</v>
      </c>
      <c r="G205" s="49" t="s">
        <v>1066</v>
      </c>
      <c r="H205" s="38" t="s">
        <v>28</v>
      </c>
      <c r="I205" s="30" t="s">
        <v>1067</v>
      </c>
      <c r="J205" s="19" t="s">
        <v>28</v>
      </c>
      <c r="K205" s="30" t="s">
        <v>1068</v>
      </c>
      <c r="L205" s="32" t="s">
        <v>1069</v>
      </c>
      <c r="M205" s="23" t="s">
        <v>32</v>
      </c>
      <c r="N205" s="20" t="s">
        <v>32</v>
      </c>
      <c r="O205" s="24"/>
      <c r="P205" s="25"/>
      <c r="Q205" s="26" t="s">
        <v>32</v>
      </c>
      <c r="R205" s="23" t="s">
        <v>32</v>
      </c>
      <c r="S205" s="40" t="s">
        <v>32</v>
      </c>
      <c r="T205" s="28" t="s">
        <v>32</v>
      </c>
      <c r="U205" s="50" t="s">
        <v>1070</v>
      </c>
      <c r="V205" s="30"/>
    </row>
    <row r="206">
      <c r="A206" s="34" t="s">
        <v>965</v>
      </c>
      <c r="B206" s="35" t="s">
        <v>1071</v>
      </c>
      <c r="C206" s="36" t="s">
        <v>1072</v>
      </c>
      <c r="D206" s="19" t="s">
        <v>28</v>
      </c>
      <c r="E206" s="19" t="s">
        <v>28</v>
      </c>
      <c r="F206" s="19" t="s">
        <v>32</v>
      </c>
      <c r="G206" s="35" t="s">
        <v>1073</v>
      </c>
      <c r="H206" s="38" t="s">
        <v>28</v>
      </c>
      <c r="I206" s="30" t="s">
        <v>1074</v>
      </c>
      <c r="J206" s="19" t="s">
        <v>28</v>
      </c>
      <c r="K206" s="30" t="s">
        <v>1075</v>
      </c>
      <c r="L206" s="32" t="s">
        <v>1076</v>
      </c>
      <c r="M206" s="38" t="s">
        <v>28</v>
      </c>
      <c r="N206" s="19" t="s">
        <v>156</v>
      </c>
      <c r="O206" s="118" t="s">
        <v>972</v>
      </c>
      <c r="P206" s="119" t="s">
        <v>1077</v>
      </c>
      <c r="Q206" s="28" t="s">
        <v>28</v>
      </c>
      <c r="R206" s="38" t="s">
        <v>32</v>
      </c>
      <c r="S206" s="40" t="s">
        <v>32</v>
      </c>
      <c r="T206" s="28" t="s">
        <v>28</v>
      </c>
      <c r="U206" s="41" t="s">
        <v>1078</v>
      </c>
      <c r="V206" s="30" t="s">
        <v>1079</v>
      </c>
    </row>
    <row r="207">
      <c r="A207" s="17" t="s">
        <v>965</v>
      </c>
      <c r="B207" s="49" t="s">
        <v>1080</v>
      </c>
      <c r="C207" s="18" t="s">
        <v>1081</v>
      </c>
      <c r="D207" s="19" t="s">
        <v>28</v>
      </c>
      <c r="E207" s="19" t="s">
        <v>28</v>
      </c>
      <c r="F207" s="20" t="s">
        <v>32</v>
      </c>
      <c r="G207" s="49" t="s">
        <v>1082</v>
      </c>
      <c r="H207" s="38" t="s">
        <v>28</v>
      </c>
      <c r="I207" s="21" t="s">
        <v>1083</v>
      </c>
      <c r="J207" s="20" t="s">
        <v>28</v>
      </c>
      <c r="K207" s="21" t="s">
        <v>1084</v>
      </c>
      <c r="L207" s="66" t="str">
        <f>HYPERLINK("https://docs.google.com/spreadsheets/d/1yJ30iVVvpmSvVAM-6IfTaepsuRYGQL49b_bLHPe5J7Q/edit#gid=53006494&amp;range=D176","See All (Apple Valley)")</f>
        <v>See All (Apple Valley)</v>
      </c>
      <c r="M207" s="23" t="s">
        <v>32</v>
      </c>
      <c r="N207" s="20" t="s">
        <v>124</v>
      </c>
      <c r="O207" s="24"/>
      <c r="P207" s="25"/>
      <c r="Q207" s="26" t="s">
        <v>32</v>
      </c>
      <c r="R207" s="78" t="s">
        <v>32</v>
      </c>
      <c r="S207" s="40" t="s">
        <v>32</v>
      </c>
      <c r="T207" s="28" t="s">
        <v>28</v>
      </c>
      <c r="U207" s="69" t="s">
        <v>1085</v>
      </c>
      <c r="V207" s="120"/>
    </row>
    <row r="208">
      <c r="A208" s="17" t="s">
        <v>965</v>
      </c>
      <c r="B208" s="49" t="s">
        <v>1086</v>
      </c>
      <c r="C208" s="18" t="s">
        <v>1087</v>
      </c>
      <c r="D208" s="19" t="s">
        <v>28</v>
      </c>
      <c r="E208" s="19" t="s">
        <v>28</v>
      </c>
      <c r="F208" s="19" t="s">
        <v>28</v>
      </c>
      <c r="G208" s="49" t="s">
        <v>1088</v>
      </c>
      <c r="H208" s="23" t="s">
        <v>28</v>
      </c>
      <c r="I208" s="21" t="s">
        <v>1089</v>
      </c>
      <c r="J208" s="20" t="s">
        <v>28</v>
      </c>
      <c r="K208" s="21" t="s">
        <v>1090</v>
      </c>
      <c r="L208" s="32" t="s">
        <v>1091</v>
      </c>
      <c r="M208" s="23" t="s">
        <v>32</v>
      </c>
      <c r="N208" s="20" t="s">
        <v>32</v>
      </c>
      <c r="O208" s="24"/>
      <c r="P208" s="25"/>
      <c r="Q208" s="26" t="s">
        <v>28</v>
      </c>
      <c r="R208" s="23" t="s">
        <v>32</v>
      </c>
      <c r="S208" s="40" t="s">
        <v>32</v>
      </c>
      <c r="T208" s="28" t="s">
        <v>32</v>
      </c>
      <c r="U208" s="69" t="s">
        <v>1092</v>
      </c>
      <c r="V208" s="30" t="s">
        <v>1093</v>
      </c>
    </row>
    <row r="209">
      <c r="A209" s="17" t="s">
        <v>965</v>
      </c>
      <c r="B209" s="49" t="s">
        <v>1094</v>
      </c>
      <c r="C209" s="18" t="s">
        <v>1095</v>
      </c>
      <c r="D209" s="19" t="s">
        <v>28</v>
      </c>
      <c r="E209" s="19" t="s">
        <v>28</v>
      </c>
      <c r="F209" s="19" t="s">
        <v>28</v>
      </c>
      <c r="G209" s="49" t="s">
        <v>1096</v>
      </c>
      <c r="H209" s="38" t="s">
        <v>28</v>
      </c>
      <c r="I209" s="21" t="s">
        <v>1097</v>
      </c>
      <c r="J209" s="20" t="s">
        <v>28</v>
      </c>
      <c r="K209" s="21" t="s">
        <v>972</v>
      </c>
      <c r="L209" s="32" t="s">
        <v>1098</v>
      </c>
      <c r="M209" s="23" t="s">
        <v>32</v>
      </c>
      <c r="N209" s="20" t="s">
        <v>32</v>
      </c>
      <c r="O209" s="24"/>
      <c r="P209" s="25"/>
      <c r="Q209" s="26" t="s">
        <v>28</v>
      </c>
      <c r="R209" s="23" t="s">
        <v>32</v>
      </c>
      <c r="S209" s="40" t="s">
        <v>32</v>
      </c>
      <c r="T209" s="28" t="s">
        <v>28</v>
      </c>
      <c r="U209" s="50" t="s">
        <v>1099</v>
      </c>
      <c r="V209" s="30"/>
    </row>
    <row r="210">
      <c r="A210" s="17" t="s">
        <v>1100</v>
      </c>
      <c r="B210" s="121" t="s">
        <v>1101</v>
      </c>
      <c r="C210" s="18" t="s">
        <v>1102</v>
      </c>
      <c r="D210" s="20" t="s">
        <v>28</v>
      </c>
      <c r="E210" s="20" t="s">
        <v>28</v>
      </c>
      <c r="F210" s="31" t="s">
        <v>32</v>
      </c>
      <c r="G210" s="49" t="s">
        <v>1103</v>
      </c>
      <c r="H210" s="38" t="s">
        <v>28</v>
      </c>
      <c r="I210" s="21" t="s">
        <v>1104</v>
      </c>
      <c r="J210" s="20" t="s">
        <v>28</v>
      </c>
      <c r="K210" s="21" t="s">
        <v>1105</v>
      </c>
      <c r="L210" s="22" t="str">
        <f t="shared" ref="L210:L212" si="6">HYPERLINK("https://docs.google.com/spreadsheets/d/1yJ30iVVvpmSvVAM-6IfTaepsuRYGQL49b_bLHPe5J7Q/edit#gid=53006494&amp;range=D199","See All (County of Santa Barbara")
</f>
        <v>See All (County of Santa Barbara</v>
      </c>
      <c r="M210" s="23" t="s">
        <v>32</v>
      </c>
      <c r="N210" s="20" t="s">
        <v>32</v>
      </c>
      <c r="O210" s="24"/>
      <c r="P210" s="25"/>
      <c r="Q210" s="53" t="s">
        <v>32</v>
      </c>
      <c r="R210" s="54" t="s">
        <v>32</v>
      </c>
      <c r="S210" s="27" t="s">
        <v>32</v>
      </c>
      <c r="T210" s="28" t="s">
        <v>28</v>
      </c>
      <c r="U210" s="33" t="s">
        <v>1106</v>
      </c>
      <c r="V210" s="30" t="s">
        <v>1107</v>
      </c>
    </row>
    <row r="211">
      <c r="A211" s="17" t="s">
        <v>1100</v>
      </c>
      <c r="B211" s="59" t="s">
        <v>1108</v>
      </c>
      <c r="C211" s="18" t="s">
        <v>1109</v>
      </c>
      <c r="D211" s="31" t="s">
        <v>28</v>
      </c>
      <c r="E211" s="19" t="s">
        <v>28</v>
      </c>
      <c r="F211" s="31" t="s">
        <v>32</v>
      </c>
      <c r="G211" s="49" t="s">
        <v>1110</v>
      </c>
      <c r="H211" s="38" t="s">
        <v>28</v>
      </c>
      <c r="I211" s="21" t="s">
        <v>1104</v>
      </c>
      <c r="J211" s="20" t="s">
        <v>28</v>
      </c>
      <c r="K211" s="21" t="s">
        <v>1105</v>
      </c>
      <c r="L211" s="22" t="str">
        <f t="shared" si="6"/>
        <v>See All (County of Santa Barbara</v>
      </c>
      <c r="M211" s="23" t="s">
        <v>28</v>
      </c>
      <c r="N211" s="20" t="s">
        <v>1111</v>
      </c>
      <c r="O211" s="24"/>
      <c r="P211" s="25"/>
      <c r="Q211" s="26" t="s">
        <v>32</v>
      </c>
      <c r="R211" s="23" t="s">
        <v>32</v>
      </c>
      <c r="S211" s="45" t="s">
        <v>32</v>
      </c>
      <c r="T211" s="28" t="s">
        <v>32</v>
      </c>
      <c r="U211" s="50" t="s">
        <v>1112</v>
      </c>
      <c r="V211" s="30"/>
    </row>
    <row r="212">
      <c r="A212" s="17" t="s">
        <v>1100</v>
      </c>
      <c r="B212" s="49" t="s">
        <v>1100</v>
      </c>
      <c r="C212" s="18" t="s">
        <v>1113</v>
      </c>
      <c r="D212" s="19" t="s">
        <v>28</v>
      </c>
      <c r="E212" s="19" t="s">
        <v>28</v>
      </c>
      <c r="F212" s="19" t="s">
        <v>32</v>
      </c>
      <c r="G212" s="49" t="s">
        <v>1114</v>
      </c>
      <c r="H212" s="38" t="s">
        <v>28</v>
      </c>
      <c r="I212" s="21" t="s">
        <v>1115</v>
      </c>
      <c r="J212" s="20" t="s">
        <v>28</v>
      </c>
      <c r="K212" s="21" t="s">
        <v>1105</v>
      </c>
      <c r="L212" s="22" t="str">
        <f t="shared" si="6"/>
        <v>See All (County of Santa Barbara</v>
      </c>
      <c r="M212" s="23" t="s">
        <v>32</v>
      </c>
      <c r="N212" s="20" t="s">
        <v>32</v>
      </c>
      <c r="O212" s="24"/>
      <c r="P212" s="25"/>
      <c r="Q212" s="26" t="s">
        <v>32</v>
      </c>
      <c r="R212" s="78" t="s">
        <v>32</v>
      </c>
      <c r="S212" s="40" t="s">
        <v>32</v>
      </c>
      <c r="T212" s="28" t="s">
        <v>28</v>
      </c>
      <c r="U212" s="50" t="s">
        <v>1116</v>
      </c>
      <c r="V212" s="30" t="s">
        <v>1117</v>
      </c>
    </row>
    <row r="213">
      <c r="A213" s="17" t="s">
        <v>1100</v>
      </c>
      <c r="B213" s="49" t="s">
        <v>1118</v>
      </c>
      <c r="C213" s="18" t="s">
        <v>1119</v>
      </c>
      <c r="D213" s="19" t="s">
        <v>28</v>
      </c>
      <c r="E213" s="19" t="s">
        <v>28</v>
      </c>
      <c r="F213" s="19" t="s">
        <v>28</v>
      </c>
      <c r="G213" s="49" t="s">
        <v>1120</v>
      </c>
      <c r="H213" s="38" t="s">
        <v>28</v>
      </c>
      <c r="I213" s="21" t="s">
        <v>1121</v>
      </c>
      <c r="J213" s="20" t="s">
        <v>28</v>
      </c>
      <c r="K213" s="21" t="s">
        <v>1122</v>
      </c>
      <c r="L213" s="66" t="str">
        <f>HYPERLINK("https://docs.google.com/spreadsheets/d/1yJ30iVVvpmSvVAM-6IfTaepsuRYGQL49b_bLHPe5J7Q/edit#gid=53006494&amp;range=D198","See All (Carpinteria)")
</f>
        <v>See All (Carpinteria)</v>
      </c>
      <c r="M213" s="23" t="s">
        <v>32</v>
      </c>
      <c r="N213" s="20" t="s">
        <v>32</v>
      </c>
      <c r="O213" s="24"/>
      <c r="P213" s="25"/>
      <c r="Q213" s="26" t="s">
        <v>32</v>
      </c>
      <c r="R213" s="78" t="s">
        <v>32</v>
      </c>
      <c r="S213" s="40" t="s">
        <v>32</v>
      </c>
      <c r="T213" s="28" t="s">
        <v>28</v>
      </c>
      <c r="U213" s="50" t="s">
        <v>1123</v>
      </c>
      <c r="V213" s="30" t="s">
        <v>1124</v>
      </c>
    </row>
    <row r="214" ht="141.0" customHeight="1">
      <c r="A214" s="17" t="s">
        <v>1125</v>
      </c>
      <c r="B214" s="17" t="s">
        <v>1126</v>
      </c>
      <c r="C214" s="18" t="s">
        <v>1127</v>
      </c>
      <c r="D214" s="19" t="s">
        <v>28</v>
      </c>
      <c r="E214" s="19" t="s">
        <v>28</v>
      </c>
      <c r="F214" s="19" t="s">
        <v>28</v>
      </c>
      <c r="G214" s="49" t="s">
        <v>1128</v>
      </c>
      <c r="H214" s="38" t="s">
        <v>28</v>
      </c>
      <c r="I214" s="21" t="s">
        <v>1129</v>
      </c>
      <c r="J214" s="20" t="s">
        <v>28</v>
      </c>
      <c r="K214" s="21" t="s">
        <v>1130</v>
      </c>
      <c r="L214" s="66" t="str">
        <f t="shared" ref="L214:L221" si="7">HYPERLINK("https://docs.google.com/spreadsheets/d/1yJ30iVVvpmSvVAM-6IfTaepsuRYGQL49b_bLHPe5J7Q/edit#gid=53006494&amp;range=D202","See All (County of Tulare)")
</f>
        <v>See All (County of Tulare)</v>
      </c>
      <c r="M214" s="23" t="s">
        <v>32</v>
      </c>
      <c r="N214" s="20" t="s">
        <v>32</v>
      </c>
      <c r="O214" s="24"/>
      <c r="P214" s="25"/>
      <c r="Q214" s="53" t="s">
        <v>28</v>
      </c>
      <c r="R214" s="54" t="s">
        <v>32</v>
      </c>
      <c r="S214" s="27" t="s">
        <v>32</v>
      </c>
      <c r="T214" s="28" t="s">
        <v>32</v>
      </c>
      <c r="U214" s="115" t="s">
        <v>1131</v>
      </c>
      <c r="V214" s="30" t="s">
        <v>1132</v>
      </c>
    </row>
    <row r="215">
      <c r="A215" s="17" t="s">
        <v>1125</v>
      </c>
      <c r="B215" s="49" t="s">
        <v>1133</v>
      </c>
      <c r="C215" s="18" t="s">
        <v>1134</v>
      </c>
      <c r="D215" s="20" t="s">
        <v>32</v>
      </c>
      <c r="E215" s="20" t="s">
        <v>32</v>
      </c>
      <c r="F215" s="20" t="s">
        <v>32</v>
      </c>
      <c r="G215" s="49"/>
      <c r="H215" s="38" t="s">
        <v>28</v>
      </c>
      <c r="I215" s="21" t="s">
        <v>1129</v>
      </c>
      <c r="J215" s="20" t="s">
        <v>28</v>
      </c>
      <c r="K215" s="21" t="s">
        <v>1130</v>
      </c>
      <c r="L215" s="66" t="str">
        <f t="shared" si="7"/>
        <v>See All (County of Tulare)</v>
      </c>
      <c r="M215" s="23" t="s">
        <v>32</v>
      </c>
      <c r="N215" s="20" t="s">
        <v>32</v>
      </c>
      <c r="O215" s="24"/>
      <c r="P215" s="25"/>
      <c r="Q215" s="23" t="s">
        <v>32</v>
      </c>
      <c r="R215" s="23" t="s">
        <v>32</v>
      </c>
      <c r="S215" s="40" t="s">
        <v>32</v>
      </c>
      <c r="T215" s="28" t="s">
        <v>32</v>
      </c>
      <c r="U215" s="50" t="s">
        <v>1135</v>
      </c>
      <c r="V215" s="24"/>
    </row>
    <row r="216">
      <c r="A216" s="17" t="s">
        <v>1125</v>
      </c>
      <c r="B216" s="18" t="s">
        <v>1136</v>
      </c>
      <c r="C216" s="18" t="s">
        <v>1137</v>
      </c>
      <c r="D216" s="20" t="s">
        <v>32</v>
      </c>
      <c r="E216" s="20" t="s">
        <v>32</v>
      </c>
      <c r="F216" s="20" t="s">
        <v>32</v>
      </c>
      <c r="G216" s="49"/>
      <c r="H216" s="38" t="s">
        <v>28</v>
      </c>
      <c r="I216" s="21" t="s">
        <v>1129</v>
      </c>
      <c r="J216" s="20" t="s">
        <v>28</v>
      </c>
      <c r="K216" s="21" t="s">
        <v>1130</v>
      </c>
      <c r="L216" s="66" t="str">
        <f t="shared" si="7"/>
        <v>See All (County of Tulare)</v>
      </c>
      <c r="M216" s="23" t="s">
        <v>32</v>
      </c>
      <c r="N216" s="20" t="s">
        <v>32</v>
      </c>
      <c r="O216" s="24"/>
      <c r="P216" s="25"/>
      <c r="Q216" s="23" t="s">
        <v>28</v>
      </c>
      <c r="R216" s="23" t="s">
        <v>32</v>
      </c>
      <c r="S216" s="31" t="s">
        <v>32</v>
      </c>
      <c r="T216" s="28" t="s">
        <v>32</v>
      </c>
      <c r="U216" s="18" t="s">
        <v>1138</v>
      </c>
      <c r="V216" s="122" t="s">
        <v>1139</v>
      </c>
    </row>
    <row r="217">
      <c r="A217" s="17" t="s">
        <v>1125</v>
      </c>
      <c r="B217" s="49" t="s">
        <v>1140</v>
      </c>
      <c r="C217" s="18" t="s">
        <v>1141</v>
      </c>
      <c r="D217" s="20" t="s">
        <v>32</v>
      </c>
      <c r="E217" s="20" t="s">
        <v>32</v>
      </c>
      <c r="F217" s="20" t="s">
        <v>32</v>
      </c>
      <c r="G217" s="18"/>
      <c r="H217" s="19" t="s">
        <v>28</v>
      </c>
      <c r="I217" s="21" t="s">
        <v>1129</v>
      </c>
      <c r="J217" s="20" t="s">
        <v>28</v>
      </c>
      <c r="K217" s="21" t="s">
        <v>1130</v>
      </c>
      <c r="L217" s="56" t="str">
        <f t="shared" si="7"/>
        <v>See All (County of Tulare)</v>
      </c>
      <c r="M217" s="20" t="s">
        <v>51</v>
      </c>
      <c r="N217" s="20" t="s">
        <v>1142</v>
      </c>
      <c r="O217" s="24"/>
      <c r="P217" s="25"/>
      <c r="Q217" s="23" t="s">
        <v>28</v>
      </c>
      <c r="R217" s="23" t="s">
        <v>28</v>
      </c>
      <c r="S217" s="20" t="s">
        <v>28</v>
      </c>
      <c r="T217" s="38" t="s">
        <v>32</v>
      </c>
      <c r="U217" s="50" t="s">
        <v>1143</v>
      </c>
      <c r="V217" s="30" t="s">
        <v>1144</v>
      </c>
    </row>
    <row r="218">
      <c r="A218" s="17" t="s">
        <v>1125</v>
      </c>
      <c r="B218" s="49" t="s">
        <v>1145</v>
      </c>
      <c r="C218" s="18" t="s">
        <v>1146</v>
      </c>
      <c r="D218" s="20" t="s">
        <v>32</v>
      </c>
      <c r="E218" s="20" t="s">
        <v>32</v>
      </c>
      <c r="F218" s="20" t="s">
        <v>32</v>
      </c>
      <c r="G218" s="18"/>
      <c r="H218" s="19" t="s">
        <v>28</v>
      </c>
      <c r="I218" s="21" t="s">
        <v>1129</v>
      </c>
      <c r="J218" s="20" t="s">
        <v>28</v>
      </c>
      <c r="K218" s="21" t="s">
        <v>1130</v>
      </c>
      <c r="L218" s="56" t="str">
        <f t="shared" si="7"/>
        <v>See All (County of Tulare)</v>
      </c>
      <c r="M218" s="20" t="s">
        <v>32</v>
      </c>
      <c r="N218" s="20" t="s">
        <v>32</v>
      </c>
      <c r="O218" s="24"/>
      <c r="P218" s="25"/>
      <c r="Q218" s="23" t="s">
        <v>28</v>
      </c>
      <c r="R218" s="78" t="s">
        <v>32</v>
      </c>
      <c r="S218" s="31" t="s">
        <v>32</v>
      </c>
      <c r="T218" s="38" t="s">
        <v>32</v>
      </c>
      <c r="U218" s="50" t="s">
        <v>1147</v>
      </c>
      <c r="V218" s="24"/>
    </row>
    <row r="219">
      <c r="A219" s="17" t="s">
        <v>1125</v>
      </c>
      <c r="B219" s="49" t="s">
        <v>1148</v>
      </c>
      <c r="C219" s="18" t="s">
        <v>1149</v>
      </c>
      <c r="D219" s="20" t="s">
        <v>28</v>
      </c>
      <c r="E219" s="20" t="s">
        <v>28</v>
      </c>
      <c r="F219" s="20" t="s">
        <v>32</v>
      </c>
      <c r="G219" s="18" t="s">
        <v>1150</v>
      </c>
      <c r="H219" s="19" t="s">
        <v>28</v>
      </c>
      <c r="I219" s="21" t="s">
        <v>1129</v>
      </c>
      <c r="J219" s="20" t="s">
        <v>28</v>
      </c>
      <c r="K219" s="21" t="s">
        <v>1130</v>
      </c>
      <c r="L219" s="56" t="str">
        <f t="shared" si="7"/>
        <v>See All (County of Tulare)</v>
      </c>
      <c r="M219" s="20" t="s">
        <v>32</v>
      </c>
      <c r="N219" s="20" t="s">
        <v>32</v>
      </c>
      <c r="O219" s="24"/>
      <c r="P219" s="25"/>
      <c r="Q219" s="23" t="s">
        <v>28</v>
      </c>
      <c r="R219" s="23" t="s">
        <v>32</v>
      </c>
      <c r="S219" s="31" t="s">
        <v>32</v>
      </c>
      <c r="T219" s="38" t="s">
        <v>32</v>
      </c>
      <c r="U219" s="50" t="s">
        <v>1151</v>
      </c>
      <c r="V219" s="24"/>
    </row>
    <row r="220">
      <c r="A220" s="17" t="s">
        <v>1125</v>
      </c>
      <c r="B220" s="49" t="s">
        <v>1152</v>
      </c>
      <c r="C220" s="18" t="s">
        <v>1153</v>
      </c>
      <c r="D220" s="20" t="s">
        <v>28</v>
      </c>
      <c r="E220" s="20" t="s">
        <v>28</v>
      </c>
      <c r="F220" s="20" t="s">
        <v>32</v>
      </c>
      <c r="G220" s="18" t="s">
        <v>1154</v>
      </c>
      <c r="H220" s="19" t="s">
        <v>28</v>
      </c>
      <c r="I220" s="21" t="s">
        <v>1129</v>
      </c>
      <c r="J220" s="20" t="s">
        <v>28</v>
      </c>
      <c r="K220" s="21" t="s">
        <v>1130</v>
      </c>
      <c r="L220" s="56" t="str">
        <f t="shared" si="7"/>
        <v>See All (County of Tulare)</v>
      </c>
      <c r="M220" s="20" t="s">
        <v>32</v>
      </c>
      <c r="N220" s="20" t="s">
        <v>32</v>
      </c>
      <c r="O220" s="24"/>
      <c r="P220" s="25"/>
      <c r="Q220" s="23" t="s">
        <v>28</v>
      </c>
      <c r="R220" s="23" t="s">
        <v>32</v>
      </c>
      <c r="S220" s="31" t="s">
        <v>32</v>
      </c>
      <c r="T220" s="38" t="s">
        <v>28</v>
      </c>
      <c r="U220" s="50" t="s">
        <v>1155</v>
      </c>
      <c r="V220" s="30"/>
    </row>
    <row r="221">
      <c r="A221" s="17" t="s">
        <v>1125</v>
      </c>
      <c r="B221" s="49" t="s">
        <v>1156</v>
      </c>
      <c r="C221" s="18" t="s">
        <v>1157</v>
      </c>
      <c r="D221" s="20" t="s">
        <v>32</v>
      </c>
      <c r="E221" s="20" t="s">
        <v>32</v>
      </c>
      <c r="F221" s="20" t="s">
        <v>32</v>
      </c>
      <c r="G221" s="18"/>
      <c r="H221" s="19" t="s">
        <v>28</v>
      </c>
      <c r="I221" s="21" t="s">
        <v>1158</v>
      </c>
      <c r="J221" s="20" t="s">
        <v>28</v>
      </c>
      <c r="K221" s="21" t="s">
        <v>1130</v>
      </c>
      <c r="L221" s="56" t="str">
        <f t="shared" si="7"/>
        <v>See All (County of Tulare)</v>
      </c>
      <c r="M221" s="20" t="s">
        <v>32</v>
      </c>
      <c r="N221" s="20" t="s">
        <v>32</v>
      </c>
      <c r="O221" s="24"/>
      <c r="P221" s="25"/>
      <c r="Q221" s="23" t="s">
        <v>32</v>
      </c>
      <c r="R221" s="23" t="s">
        <v>32</v>
      </c>
      <c r="S221" s="31" t="s">
        <v>32</v>
      </c>
      <c r="T221" s="38" t="s">
        <v>32</v>
      </c>
      <c r="U221" s="50" t="s">
        <v>1159</v>
      </c>
      <c r="V221" s="30" t="s">
        <v>1160</v>
      </c>
    </row>
    <row r="222">
      <c r="A222" s="17" t="s">
        <v>1161</v>
      </c>
      <c r="B222" s="17" t="s">
        <v>1162</v>
      </c>
      <c r="C222" s="18" t="s">
        <v>1163</v>
      </c>
      <c r="D222" s="19" t="s">
        <v>32</v>
      </c>
      <c r="E222" s="19" t="s">
        <v>32</v>
      </c>
      <c r="F222" s="19" t="s">
        <v>32</v>
      </c>
      <c r="G222" s="52"/>
      <c r="H222" s="20" t="s">
        <v>28</v>
      </c>
      <c r="I222" s="21" t="s">
        <v>1164</v>
      </c>
      <c r="J222" s="20" t="s">
        <v>32</v>
      </c>
      <c r="K222" s="51"/>
      <c r="L222" s="52"/>
      <c r="M222" s="20" t="s">
        <v>28</v>
      </c>
      <c r="N222" s="20" t="s">
        <v>1165</v>
      </c>
      <c r="O222" s="30" t="s">
        <v>972</v>
      </c>
      <c r="P222" s="32" t="s">
        <v>41</v>
      </c>
      <c r="Q222" s="54" t="s">
        <v>32</v>
      </c>
      <c r="R222" s="54" t="s">
        <v>32</v>
      </c>
      <c r="S222" s="20" t="s">
        <v>32</v>
      </c>
      <c r="T222" s="23" t="s">
        <v>28</v>
      </c>
      <c r="U222" s="33" t="s">
        <v>1166</v>
      </c>
      <c r="V222" s="30" t="s">
        <v>1167</v>
      </c>
    </row>
    <row r="223">
      <c r="A223" s="17" t="s">
        <v>1168</v>
      </c>
      <c r="B223" s="49" t="s">
        <v>1169</v>
      </c>
      <c r="C223" s="18" t="s">
        <v>1170</v>
      </c>
      <c r="D223" s="20" t="s">
        <v>32</v>
      </c>
      <c r="E223" s="20" t="s">
        <v>32</v>
      </c>
      <c r="F223" s="20" t="s">
        <v>32</v>
      </c>
      <c r="G223" s="123"/>
      <c r="H223" s="19" t="s">
        <v>28</v>
      </c>
      <c r="I223" s="21" t="s">
        <v>1171</v>
      </c>
      <c r="J223" s="20" t="s">
        <v>28</v>
      </c>
      <c r="K223" s="21" t="s">
        <v>1172</v>
      </c>
      <c r="L223" s="56" t="str">
        <f t="shared" ref="L223:L233" si="8">HYPERLINK("https://docs.google.com/spreadsheets/d/1yJ30iVVvpmSvVAM-6IfTaepsuRYGQL49b_bLHPe5J7Q/edit#gid=53006494&amp;range=D212","See All (Ventura County)")
</f>
        <v>See All (Ventura County)</v>
      </c>
      <c r="M223" s="20" t="s">
        <v>32</v>
      </c>
      <c r="N223" s="20" t="s">
        <v>32</v>
      </c>
      <c r="O223" s="24"/>
      <c r="P223" s="25"/>
      <c r="Q223" s="23" t="s">
        <v>32</v>
      </c>
      <c r="R223" s="23" t="s">
        <v>32</v>
      </c>
      <c r="S223" s="31" t="s">
        <v>32</v>
      </c>
      <c r="T223" s="38" t="s">
        <v>32</v>
      </c>
      <c r="U223" s="50" t="s">
        <v>1173</v>
      </c>
      <c r="V223" s="24"/>
    </row>
    <row r="224">
      <c r="A224" s="17" t="s">
        <v>1168</v>
      </c>
      <c r="B224" s="17" t="s">
        <v>1174</v>
      </c>
      <c r="C224" s="18" t="s">
        <v>1175</v>
      </c>
      <c r="D224" s="20" t="s">
        <v>28</v>
      </c>
      <c r="E224" s="20" t="s">
        <v>28</v>
      </c>
      <c r="F224" s="20" t="s">
        <v>28</v>
      </c>
      <c r="G224" s="123" t="s">
        <v>1174</v>
      </c>
      <c r="H224" s="19" t="s">
        <v>28</v>
      </c>
      <c r="I224" s="21" t="s">
        <v>1171</v>
      </c>
      <c r="J224" s="20" t="s">
        <v>28</v>
      </c>
      <c r="K224" s="21" t="s">
        <v>1172</v>
      </c>
      <c r="L224" s="56" t="str">
        <f t="shared" si="8"/>
        <v>See All (Ventura County)</v>
      </c>
      <c r="M224" s="20" t="s">
        <v>28</v>
      </c>
      <c r="N224" s="20" t="s">
        <v>1176</v>
      </c>
      <c r="O224" s="24"/>
      <c r="P224" s="25"/>
      <c r="Q224" s="54" t="s">
        <v>28</v>
      </c>
      <c r="R224" s="54" t="s">
        <v>28</v>
      </c>
      <c r="S224" s="20" t="s">
        <v>28</v>
      </c>
      <c r="T224" s="38" t="s">
        <v>32</v>
      </c>
      <c r="U224" s="29" t="s">
        <v>1177</v>
      </c>
      <c r="V224" s="30" t="s">
        <v>1178</v>
      </c>
    </row>
    <row r="225">
      <c r="A225" s="17" t="s">
        <v>1168</v>
      </c>
      <c r="B225" s="49" t="s">
        <v>1179</v>
      </c>
      <c r="C225" s="18" t="s">
        <v>1180</v>
      </c>
      <c r="D225" s="20" t="s">
        <v>32</v>
      </c>
      <c r="E225" s="20"/>
      <c r="F225" s="20"/>
      <c r="G225" s="123"/>
      <c r="H225" s="19" t="s">
        <v>28</v>
      </c>
      <c r="I225" s="21" t="s">
        <v>1171</v>
      </c>
      <c r="J225" s="20" t="s">
        <v>28</v>
      </c>
      <c r="K225" s="21" t="s">
        <v>1172</v>
      </c>
      <c r="L225" s="56" t="str">
        <f t="shared" si="8"/>
        <v>See All (Ventura County)</v>
      </c>
      <c r="M225" s="20" t="s">
        <v>32</v>
      </c>
      <c r="N225" s="20" t="s">
        <v>32</v>
      </c>
      <c r="O225" s="24"/>
      <c r="P225" s="25"/>
      <c r="Q225" s="23" t="s">
        <v>32</v>
      </c>
      <c r="R225" s="78" t="s">
        <v>32</v>
      </c>
      <c r="S225" s="31" t="s">
        <v>32</v>
      </c>
      <c r="T225" s="38" t="s">
        <v>32</v>
      </c>
      <c r="U225" s="50" t="s">
        <v>1181</v>
      </c>
      <c r="V225" s="24"/>
    </row>
    <row r="226">
      <c r="A226" s="17" t="s">
        <v>1168</v>
      </c>
      <c r="B226" s="49" t="s">
        <v>1182</v>
      </c>
      <c r="C226" s="18" t="s">
        <v>1183</v>
      </c>
      <c r="D226" s="20" t="s">
        <v>32</v>
      </c>
      <c r="E226" s="20" t="s">
        <v>32</v>
      </c>
      <c r="F226" s="20" t="s">
        <v>32</v>
      </c>
      <c r="G226" s="123"/>
      <c r="H226" s="19" t="s">
        <v>28</v>
      </c>
      <c r="I226" s="21" t="s">
        <v>1171</v>
      </c>
      <c r="J226" s="20" t="s">
        <v>28</v>
      </c>
      <c r="K226" s="21" t="s">
        <v>1172</v>
      </c>
      <c r="L226" s="56" t="str">
        <f t="shared" si="8"/>
        <v>See All (Ventura County)</v>
      </c>
      <c r="M226" s="20" t="s">
        <v>32</v>
      </c>
      <c r="N226" s="20" t="s">
        <v>32</v>
      </c>
      <c r="O226" s="24"/>
      <c r="P226" s="25"/>
      <c r="Q226" s="23" t="s">
        <v>32</v>
      </c>
      <c r="R226" s="23" t="s">
        <v>32</v>
      </c>
      <c r="S226" s="31" t="s">
        <v>32</v>
      </c>
      <c r="T226" s="38" t="s">
        <v>32</v>
      </c>
      <c r="U226" s="50" t="s">
        <v>1184</v>
      </c>
      <c r="V226" s="124" t="s">
        <v>1185</v>
      </c>
    </row>
    <row r="227">
      <c r="A227" s="17" t="s">
        <v>1168</v>
      </c>
      <c r="B227" s="49" t="s">
        <v>1186</v>
      </c>
      <c r="C227" s="18" t="s">
        <v>1187</v>
      </c>
      <c r="D227" s="20" t="s">
        <v>32</v>
      </c>
      <c r="E227" s="20" t="s">
        <v>32</v>
      </c>
      <c r="F227" s="20" t="s">
        <v>32</v>
      </c>
      <c r="G227" s="123"/>
      <c r="H227" s="19" t="s">
        <v>28</v>
      </c>
      <c r="I227" s="21" t="s">
        <v>1171</v>
      </c>
      <c r="J227" s="20" t="s">
        <v>28</v>
      </c>
      <c r="K227" s="21" t="s">
        <v>1172</v>
      </c>
      <c r="L227" s="56" t="str">
        <f t="shared" si="8"/>
        <v>See All (Ventura County)</v>
      </c>
      <c r="M227" s="20" t="s">
        <v>28</v>
      </c>
      <c r="N227" s="20" t="s">
        <v>1142</v>
      </c>
      <c r="O227" s="24"/>
      <c r="P227" s="52"/>
      <c r="Q227" s="26" t="s">
        <v>32</v>
      </c>
      <c r="R227" s="23" t="s">
        <v>32</v>
      </c>
      <c r="S227" s="40" t="s">
        <v>32</v>
      </c>
      <c r="T227" s="38" t="s">
        <v>28</v>
      </c>
      <c r="U227" s="50" t="s">
        <v>1188</v>
      </c>
      <c r="V227" s="30" t="s">
        <v>1189</v>
      </c>
    </row>
    <row r="228">
      <c r="A228" s="17" t="s">
        <v>1168</v>
      </c>
      <c r="B228" s="49" t="s">
        <v>1190</v>
      </c>
      <c r="C228" s="18" t="s">
        <v>1191</v>
      </c>
      <c r="D228" s="20" t="s">
        <v>51</v>
      </c>
      <c r="E228" s="20" t="s">
        <v>32</v>
      </c>
      <c r="F228" s="20" t="s">
        <v>32</v>
      </c>
      <c r="G228" s="18" t="s">
        <v>1192</v>
      </c>
      <c r="H228" s="19" t="s">
        <v>28</v>
      </c>
      <c r="I228" s="21" t="s">
        <v>1171</v>
      </c>
      <c r="J228" s="20" t="s">
        <v>28</v>
      </c>
      <c r="K228" s="21" t="s">
        <v>1172</v>
      </c>
      <c r="L228" s="56" t="str">
        <f t="shared" si="8"/>
        <v>See All (Ventura County)</v>
      </c>
      <c r="M228" s="20" t="s">
        <v>32</v>
      </c>
      <c r="N228" s="20" t="s">
        <v>32</v>
      </c>
      <c r="O228" s="24"/>
      <c r="P228" s="52"/>
      <c r="Q228" s="27" t="s">
        <v>28</v>
      </c>
      <c r="R228" s="20" t="s">
        <v>33</v>
      </c>
      <c r="S228" s="40" t="s">
        <v>32</v>
      </c>
      <c r="T228" s="19" t="s">
        <v>32</v>
      </c>
      <c r="U228" s="50" t="s">
        <v>1193</v>
      </c>
      <c r="V228" s="30" t="s">
        <v>1194</v>
      </c>
    </row>
    <row r="229">
      <c r="A229" s="17" t="s">
        <v>1168</v>
      </c>
      <c r="B229" s="113" t="s">
        <v>1195</v>
      </c>
      <c r="C229" s="18" t="s">
        <v>1196</v>
      </c>
      <c r="D229" s="20" t="s">
        <v>28</v>
      </c>
      <c r="E229" s="20" t="s">
        <v>28</v>
      </c>
      <c r="F229" s="20" t="s">
        <v>28</v>
      </c>
      <c r="G229" s="123"/>
      <c r="H229" s="19" t="s">
        <v>28</v>
      </c>
      <c r="I229" s="21" t="s">
        <v>1171</v>
      </c>
      <c r="J229" s="20" t="s">
        <v>28</v>
      </c>
      <c r="K229" s="21" t="s">
        <v>1172</v>
      </c>
      <c r="L229" s="56" t="str">
        <f t="shared" si="8"/>
        <v>See All (Ventura County)</v>
      </c>
      <c r="M229" s="20" t="s">
        <v>32</v>
      </c>
      <c r="N229" s="20" t="s">
        <v>32</v>
      </c>
      <c r="O229" s="24"/>
      <c r="P229" s="52"/>
      <c r="Q229" s="27" t="s">
        <v>32</v>
      </c>
      <c r="R229" s="20" t="s">
        <v>32</v>
      </c>
      <c r="S229" s="40" t="s">
        <v>32</v>
      </c>
      <c r="T229" s="19" t="s">
        <v>32</v>
      </c>
      <c r="U229" s="50" t="s">
        <v>1197</v>
      </c>
      <c r="V229" s="30" t="s">
        <v>1198</v>
      </c>
    </row>
    <row r="230">
      <c r="A230" s="17" t="s">
        <v>1168</v>
      </c>
      <c r="B230" s="113" t="s">
        <v>1199</v>
      </c>
      <c r="C230" s="18" t="s">
        <v>1200</v>
      </c>
      <c r="D230" s="20" t="s">
        <v>32</v>
      </c>
      <c r="E230" s="20" t="s">
        <v>32</v>
      </c>
      <c r="F230" s="20" t="s">
        <v>32</v>
      </c>
      <c r="G230" s="123"/>
      <c r="H230" s="38" t="s">
        <v>28</v>
      </c>
      <c r="I230" s="21" t="s">
        <v>1171</v>
      </c>
      <c r="J230" s="20" t="s">
        <v>28</v>
      </c>
      <c r="K230" s="21" t="s">
        <v>1172</v>
      </c>
      <c r="L230" s="56" t="str">
        <f t="shared" si="8"/>
        <v>See All (Ventura County)</v>
      </c>
      <c r="M230" s="20" t="s">
        <v>32</v>
      </c>
      <c r="N230" s="20" t="s">
        <v>32</v>
      </c>
      <c r="O230" s="24"/>
      <c r="P230" s="52"/>
      <c r="Q230" s="26" t="s">
        <v>32</v>
      </c>
      <c r="R230" s="20" t="s">
        <v>28</v>
      </c>
      <c r="S230" s="27" t="s">
        <v>831</v>
      </c>
      <c r="T230" s="19" t="s">
        <v>28</v>
      </c>
      <c r="U230" s="50" t="s">
        <v>1201</v>
      </c>
      <c r="V230" s="30"/>
    </row>
    <row r="231">
      <c r="A231" s="17" t="s">
        <v>1168</v>
      </c>
      <c r="B231" s="113" t="s">
        <v>1202</v>
      </c>
      <c r="C231" s="18" t="s">
        <v>1203</v>
      </c>
      <c r="D231" s="20" t="s">
        <v>28</v>
      </c>
      <c r="E231" s="20" t="s">
        <v>28</v>
      </c>
      <c r="F231" s="20" t="s">
        <v>32</v>
      </c>
      <c r="G231" s="18" t="s">
        <v>1204</v>
      </c>
      <c r="H231" s="19" t="s">
        <v>28</v>
      </c>
      <c r="I231" s="21" t="s">
        <v>1205</v>
      </c>
      <c r="J231" s="20" t="s">
        <v>1206</v>
      </c>
      <c r="K231" s="21" t="s">
        <v>1172</v>
      </c>
      <c r="L231" s="56" t="str">
        <f t="shared" si="8"/>
        <v>See All (Ventura County)</v>
      </c>
      <c r="M231" s="20" t="s">
        <v>28</v>
      </c>
      <c r="N231" s="20" t="s">
        <v>124</v>
      </c>
      <c r="O231" s="24"/>
      <c r="P231" s="52"/>
      <c r="Q231" s="26" t="s">
        <v>32</v>
      </c>
      <c r="R231" s="20" t="s">
        <v>32</v>
      </c>
      <c r="S231" s="40" t="s">
        <v>32</v>
      </c>
      <c r="T231" s="23" t="s">
        <v>32</v>
      </c>
      <c r="U231" s="50" t="s">
        <v>1207</v>
      </c>
      <c r="V231" s="24"/>
    </row>
    <row r="232">
      <c r="A232" s="17" t="s">
        <v>1168</v>
      </c>
      <c r="B232" s="113" t="s">
        <v>1168</v>
      </c>
      <c r="C232" s="18" t="s">
        <v>1208</v>
      </c>
      <c r="D232" s="20" t="s">
        <v>32</v>
      </c>
      <c r="E232" s="20" t="s">
        <v>32</v>
      </c>
      <c r="F232" s="20" t="s">
        <v>32</v>
      </c>
      <c r="G232" s="123"/>
      <c r="H232" s="38" t="s">
        <v>28</v>
      </c>
      <c r="I232" s="21" t="s">
        <v>1171</v>
      </c>
      <c r="J232" s="20" t="s">
        <v>28</v>
      </c>
      <c r="K232" s="21" t="s">
        <v>1172</v>
      </c>
      <c r="L232" s="56" t="str">
        <f t="shared" si="8"/>
        <v>See All (Ventura County)</v>
      </c>
      <c r="M232" s="20" t="s">
        <v>32</v>
      </c>
      <c r="N232" s="20" t="s">
        <v>32</v>
      </c>
      <c r="O232" s="24"/>
      <c r="P232" s="52"/>
      <c r="Q232" s="26" t="s">
        <v>32</v>
      </c>
      <c r="R232" s="20" t="s">
        <v>32</v>
      </c>
      <c r="S232" s="40" t="s">
        <v>32</v>
      </c>
      <c r="T232" s="38" t="s">
        <v>32</v>
      </c>
      <c r="U232" s="50" t="s">
        <v>1209</v>
      </c>
      <c r="V232" s="30" t="s">
        <v>1210</v>
      </c>
    </row>
    <row r="233">
      <c r="A233" s="17" t="s">
        <v>1211</v>
      </c>
      <c r="B233" s="113" t="s">
        <v>1212</v>
      </c>
      <c r="C233" s="18" t="s">
        <v>1213</v>
      </c>
      <c r="D233" s="20" t="s">
        <v>51</v>
      </c>
      <c r="E233" s="20" t="s">
        <v>32</v>
      </c>
      <c r="F233" s="20" t="s">
        <v>32</v>
      </c>
      <c r="G233" s="125" t="s">
        <v>1214</v>
      </c>
      <c r="H233" s="38" t="s">
        <v>28</v>
      </c>
      <c r="I233" s="21" t="s">
        <v>1171</v>
      </c>
      <c r="J233" s="20" t="s">
        <v>28</v>
      </c>
      <c r="K233" s="21" t="s">
        <v>1172</v>
      </c>
      <c r="L233" s="56" t="str">
        <f t="shared" si="8"/>
        <v>See All (Ventura County)</v>
      </c>
      <c r="M233" s="20" t="s">
        <v>28</v>
      </c>
      <c r="N233" s="20" t="s">
        <v>124</v>
      </c>
      <c r="O233" s="24"/>
      <c r="P233" s="52"/>
      <c r="Q233" s="27" t="s">
        <v>32</v>
      </c>
      <c r="R233" s="20" t="s">
        <v>32</v>
      </c>
      <c r="S233" s="40" t="s">
        <v>32</v>
      </c>
      <c r="T233" s="19" t="s">
        <v>28</v>
      </c>
      <c r="U233" s="50" t="s">
        <v>1215</v>
      </c>
      <c r="V233" s="30" t="s">
        <v>1216</v>
      </c>
    </row>
  </sheetData>
  <customSheetViews>
    <customSheetView guid="{D0D24405-44C3-42C8-B569-527F88718E47}" filter="1" showAutoFilter="1">
      <autoFilter ref="$A$1:$V$233"/>
    </customSheetView>
    <customSheetView guid="{922CD42D-8A91-445C-A670-3D19C799D5E9}" filter="1" showAutoFilter="1">
      <autoFilter ref="$A$1:$V$233"/>
    </customSheetView>
  </customSheetViews>
  <hyperlinks>
    <hyperlink display="See All" location="2. Climate Strategies!D3" ref="L3"/>
    <hyperlink display="See All" location="2. Climate Strategies!D3" ref="L4"/>
    <hyperlink display="See All" location="2. Climate Strategies!D3" ref="L5"/>
    <hyperlink display="See All" location="2. Climate Strategies!D3" ref="L6"/>
    <hyperlink display="See All" location="2. Climate Strategies!D3" ref="L7"/>
    <hyperlink display="See All" location="2. Climate Strategies!D3" ref="L8"/>
    <hyperlink display="See All" location="2. Climate Strategies!D3" ref="L9"/>
    <hyperlink display="See All" location="2. Climate Strategies!D3" ref="L10"/>
    <hyperlink r:id="rId1" ref="U20"/>
    <hyperlink display="See All" location="2. Climate Strategies!F22" ref="P26"/>
    <hyperlink r:id="rId2" ref="V54"/>
    <hyperlink display="See All" location="2. Climate Strategies!F33" ref="P86"/>
    <hyperlink display="See All" location="2. Climate Strategies!F30" ref="P87"/>
    <hyperlink display="See All" location="2. Climate Strategies!F40" ref="P89"/>
    <hyperlink display="See All (Redondo Beach)" location="2. Climate Strategies!D79" ref="L96"/>
    <hyperlink r:id="rId3" ref="V113"/>
    <hyperlink display="See All" location="2. Climate Strategies!F118" ref="P118"/>
    <hyperlink display="See All (Orange County)" location="2. Climate Strategies!D124" ref="L122"/>
    <hyperlink display="See All (Municipal Water District of Orange County)" location="2. Climate Strategies!D124" ref="L125"/>
    <hyperlink display="See All (Garden Grove)" location="2. Climate Strategies!D129" ref="L126"/>
    <hyperlink display="See All (Huntington Beach)" location="2. Climate Strategies!D130" ref="L127"/>
    <hyperlink display="See All (Irvine)" location="2. Climate Strategies!D131" ref="L128"/>
    <hyperlink display="See All (La Palma)" location="2. Climate Strategies!D133" ref="L129"/>
    <hyperlink display="See All (Newport Beach)" location="2. Climate Strategies!D141" ref="L134"/>
    <hyperlink display="See All (Municipal Water District of Orange County)" location="2. Climate Strategies!D124" ref="L135"/>
    <hyperlink display="See All (City of San Juan Capistrano) " location="2. Climate Strategies!D146" ref="L138"/>
    <hyperlink display="See All (Municipal Water District of Orange County)" location="2. Climate Strategies!D124" ref="L143"/>
    <hyperlink display="See All (Anaheim)" location="2. Climate Strategies!D120" ref="L145"/>
    <hyperlink r:id="rId4" ref="V145"/>
    <hyperlink display="See All (Fullerton)" location="2. Climate Strategies!D128" ref="L147"/>
    <hyperlink display="See All" location="2. Climate Strategies!F127" ref="P147"/>
    <hyperlink display="See All" location="2. Climate Strategies!F140" ref="P153"/>
    <hyperlink display="See All " location="2. Climate Strategies!F157" ref="P158"/>
    <hyperlink r:id="rId5" ref="U166"/>
    <hyperlink display="See All" location="2. Climate Strategies!F161" ref="P172"/>
    <hyperlink display="See All" location="2. Climate Strategies!F182" ref="P189"/>
    <hyperlink display="See All (Ontario)" location="2. Climate Strategies!D188" ref="L200"/>
    <hyperlink display="See all (Yucaipa)" location="2. Climate Strategies!D196" ref="L205"/>
    <hyperlink display="See All (Colton)" location="2. Climate Strategies!D223" ref="L206"/>
    <hyperlink display="See all" location="2. Climate Strategies!F223" ref="P206"/>
    <hyperlink display="See All (Chino)" location="2. Climate Strategies!D179" ref="L208"/>
    <hyperlink display="See All (Hesperia)" location="2. Climate Strategies!D184" ref="L209"/>
    <hyperlink display="See All" location="2. Climate Strategies!F210" ref="P222"/>
  </hyperlinks>
  <printOptions gridLines="1" horizontalCentered="1"/>
  <pageMargins bottom="0.75" footer="0.0" header="0.0" left="0.7" right="0.7" top="0.75"/>
  <pageSetup paperSize="5" cellComments="atEnd" orientation="landscape" pageOrder="overThenDown"/>
  <rowBreaks count="2" manualBreakCount="2">
    <brk id="216" man="1"/>
    <brk id="159" man="1"/>
  </rowBreaks>
  <colBreaks count="3" manualBreakCount="3">
    <brk man="1"/>
    <brk id="16" man="1"/>
    <brk id="22" man="1"/>
  </colBrea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14"/>
    <col customWidth="1" min="2" max="2" width="24.71"/>
    <col customWidth="1" min="3" max="3" width="16.71"/>
    <col customWidth="1" min="4" max="4" width="176.57"/>
    <col customWidth="1" min="6" max="6" width="104.43"/>
    <col customWidth="1" min="7" max="7" width="45.43"/>
    <col customWidth="1" min="8" max="8" width="27.71"/>
  </cols>
  <sheetData>
    <row r="1" ht="57.0" customHeight="1">
      <c r="A1" s="126" t="s">
        <v>4</v>
      </c>
      <c r="B1" s="126" t="s">
        <v>5</v>
      </c>
      <c r="C1" s="127" t="s">
        <v>1217</v>
      </c>
      <c r="D1" s="128" t="s">
        <v>1218</v>
      </c>
      <c r="E1" s="129" t="s">
        <v>1219</v>
      </c>
      <c r="F1" s="130" t="s">
        <v>1220</v>
      </c>
      <c r="G1" s="131" t="s">
        <v>23</v>
      </c>
      <c r="H1" s="132" t="s">
        <v>24</v>
      </c>
    </row>
    <row r="2">
      <c r="A2" s="133" t="s">
        <v>25</v>
      </c>
      <c r="B2" s="133" t="s">
        <v>26</v>
      </c>
      <c r="C2" s="134" t="s">
        <v>31</v>
      </c>
      <c r="D2" s="44" t="s">
        <v>1221</v>
      </c>
      <c r="E2" s="24"/>
      <c r="F2" s="135"/>
      <c r="G2" s="50" t="s">
        <v>1222</v>
      </c>
      <c r="H2" s="24"/>
    </row>
    <row r="3">
      <c r="A3" s="133" t="s">
        <v>36</v>
      </c>
      <c r="B3" s="133" t="s">
        <v>37</v>
      </c>
      <c r="C3" s="134" t="s">
        <v>40</v>
      </c>
      <c r="D3" s="44" t="s">
        <v>1223</v>
      </c>
      <c r="E3" s="24"/>
      <c r="F3" s="135"/>
      <c r="G3" s="50" t="s">
        <v>1224</v>
      </c>
      <c r="H3" s="24"/>
    </row>
    <row r="4">
      <c r="A4" s="133" t="s">
        <v>36</v>
      </c>
      <c r="B4" s="136" t="s">
        <v>43</v>
      </c>
      <c r="C4" s="134"/>
      <c r="D4" s="44"/>
      <c r="E4" s="24"/>
      <c r="F4" s="135"/>
      <c r="G4" s="50"/>
      <c r="H4" s="30"/>
    </row>
    <row r="5">
      <c r="A5" s="133" t="s">
        <v>36</v>
      </c>
      <c r="B5" s="136" t="s">
        <v>46</v>
      </c>
      <c r="C5" s="134"/>
      <c r="D5" s="44"/>
      <c r="E5" s="24"/>
      <c r="F5" s="135"/>
      <c r="G5" s="50"/>
      <c r="H5" s="30"/>
    </row>
    <row r="6">
      <c r="A6" s="133" t="s">
        <v>36</v>
      </c>
      <c r="B6" s="136" t="s">
        <v>49</v>
      </c>
      <c r="C6" s="134"/>
      <c r="D6" s="44"/>
      <c r="E6" s="24"/>
      <c r="F6" s="135"/>
      <c r="G6" s="50"/>
      <c r="H6" s="30"/>
    </row>
    <row r="7">
      <c r="A7" s="133" t="s">
        <v>36</v>
      </c>
      <c r="B7" s="136" t="s">
        <v>54</v>
      </c>
      <c r="C7" s="134"/>
      <c r="D7" s="44"/>
      <c r="E7" s="24"/>
      <c r="F7" s="135"/>
      <c r="G7" s="50"/>
      <c r="H7" s="30"/>
    </row>
    <row r="8">
      <c r="A8" s="133" t="s">
        <v>36</v>
      </c>
      <c r="B8" s="136" t="s">
        <v>57</v>
      </c>
      <c r="C8" s="134"/>
      <c r="D8" s="44"/>
      <c r="E8" s="24"/>
      <c r="F8" s="135"/>
      <c r="G8" s="50"/>
      <c r="H8" s="30"/>
    </row>
    <row r="9">
      <c r="A9" s="133" t="s">
        <v>36</v>
      </c>
      <c r="B9" s="136" t="s">
        <v>60</v>
      </c>
      <c r="C9" s="134"/>
      <c r="D9" s="44"/>
      <c r="E9" s="24"/>
      <c r="F9" s="135"/>
      <c r="G9" s="50"/>
      <c r="H9" s="30"/>
    </row>
    <row r="10">
      <c r="A10" s="133" t="s">
        <v>36</v>
      </c>
      <c r="B10" s="136" t="s">
        <v>64</v>
      </c>
      <c r="C10" s="134"/>
      <c r="D10" s="44"/>
      <c r="E10" s="24"/>
      <c r="F10" s="135"/>
      <c r="G10" s="50"/>
      <c r="H10" s="30"/>
    </row>
    <row r="11">
      <c r="A11" s="133" t="s">
        <v>69</v>
      </c>
      <c r="B11" s="136" t="s">
        <v>70</v>
      </c>
      <c r="C11" s="134" t="s">
        <v>1225</v>
      </c>
      <c r="D11" s="137" t="str">
        <f>HYPERLINK("https://docs.google.com/spreadsheets/d/1yJ30iVVvpmSvVAM-6IfTaepsuRYGQL49b_bLHPe5J7Q/edit#gid=53006494&amp;range=D12","See All")</f>
        <v>See All</v>
      </c>
      <c r="E11" s="24"/>
      <c r="F11" s="135"/>
      <c r="G11" s="50" t="s">
        <v>1226</v>
      </c>
      <c r="H11" s="30"/>
    </row>
    <row r="12">
      <c r="A12" s="133" t="s">
        <v>69</v>
      </c>
      <c r="B12" s="133" t="s">
        <v>75</v>
      </c>
      <c r="C12" s="134" t="s">
        <v>1225</v>
      </c>
      <c r="D12" s="44" t="s">
        <v>1227</v>
      </c>
      <c r="E12" s="24"/>
      <c r="F12" s="135"/>
      <c r="G12" s="50" t="s">
        <v>1228</v>
      </c>
      <c r="H12" s="30" t="s">
        <v>1229</v>
      </c>
    </row>
    <row r="13">
      <c r="A13" s="133" t="s">
        <v>79</v>
      </c>
      <c r="B13" s="136" t="s">
        <v>80</v>
      </c>
      <c r="C13" s="138"/>
      <c r="D13" s="135"/>
      <c r="E13" s="24"/>
      <c r="F13" s="135"/>
      <c r="G13" s="50" t="s">
        <v>1230</v>
      </c>
      <c r="H13" s="47"/>
    </row>
    <row r="14">
      <c r="A14" s="133" t="s">
        <v>79</v>
      </c>
      <c r="B14" s="133" t="s">
        <v>84</v>
      </c>
      <c r="C14" s="138"/>
      <c r="D14" s="135"/>
      <c r="E14" s="24"/>
      <c r="F14" s="135"/>
      <c r="G14" s="50" t="s">
        <v>1231</v>
      </c>
      <c r="H14" s="30" t="s">
        <v>1232</v>
      </c>
    </row>
    <row r="15">
      <c r="A15" s="133" t="s">
        <v>79</v>
      </c>
      <c r="B15" s="136" t="s">
        <v>89</v>
      </c>
      <c r="C15" s="138"/>
      <c r="D15" s="135"/>
      <c r="E15" s="24"/>
      <c r="F15" s="135"/>
      <c r="G15" s="50" t="s">
        <v>1233</v>
      </c>
      <c r="H15" s="47"/>
    </row>
    <row r="16">
      <c r="A16" s="133" t="s">
        <v>79</v>
      </c>
      <c r="B16" s="136" t="s">
        <v>92</v>
      </c>
      <c r="C16" s="134" t="s">
        <v>1234</v>
      </c>
      <c r="D16" s="44" t="s">
        <v>1235</v>
      </c>
      <c r="E16" s="24"/>
      <c r="F16" s="135"/>
      <c r="G16" s="50" t="s">
        <v>1236</v>
      </c>
      <c r="H16" s="24"/>
    </row>
    <row r="17">
      <c r="A17" s="133" t="s">
        <v>79</v>
      </c>
      <c r="B17" s="136" t="s">
        <v>101</v>
      </c>
      <c r="C17" s="138"/>
      <c r="D17" s="135"/>
      <c r="E17" s="24"/>
      <c r="F17" s="135"/>
      <c r="G17" s="50" t="s">
        <v>1237</v>
      </c>
      <c r="H17" s="24"/>
    </row>
    <row r="18">
      <c r="A18" s="133" t="s">
        <v>79</v>
      </c>
      <c r="B18" s="136" t="s">
        <v>104</v>
      </c>
      <c r="C18" s="138"/>
      <c r="D18" s="135"/>
      <c r="E18" s="24"/>
      <c r="F18" s="135"/>
      <c r="G18" s="50" t="s">
        <v>1238</v>
      </c>
      <c r="H18" s="24"/>
    </row>
    <row r="19">
      <c r="A19" s="133" t="s">
        <v>107</v>
      </c>
      <c r="B19" s="133" t="s">
        <v>114</v>
      </c>
      <c r="C19" s="138"/>
      <c r="D19" s="135"/>
      <c r="E19" s="24"/>
      <c r="F19" s="135"/>
      <c r="G19" s="50" t="s">
        <v>1239</v>
      </c>
      <c r="H19" s="30" t="s">
        <v>1240</v>
      </c>
    </row>
    <row r="20">
      <c r="A20" s="133" t="s">
        <v>107</v>
      </c>
      <c r="B20" s="136" t="s">
        <v>108</v>
      </c>
      <c r="C20" s="138"/>
      <c r="D20" s="135"/>
      <c r="E20" s="24"/>
      <c r="F20" s="135"/>
      <c r="G20" s="50" t="s">
        <v>1241</v>
      </c>
      <c r="H20" s="24"/>
    </row>
    <row r="21">
      <c r="A21" s="133" t="s">
        <v>118</v>
      </c>
      <c r="B21" s="136" t="s">
        <v>146</v>
      </c>
      <c r="C21" s="134" t="s">
        <v>288</v>
      </c>
      <c r="D21" s="56" t="str">
        <f>HYPERLINK("https://docs.google.com/spreadsheets/d/1yJ30iVVvpmSvVAM-6IfTaepsuRYGQL49b_bLHPe5J7Q/edit#gid=53006494&amp;range=D60","See All")</f>
        <v>See All</v>
      </c>
      <c r="E21" s="24"/>
      <c r="F21" s="135"/>
      <c r="G21" s="50" t="s">
        <v>1242</v>
      </c>
      <c r="H21" s="24"/>
    </row>
    <row r="22">
      <c r="A22" s="133" t="s">
        <v>118</v>
      </c>
      <c r="B22" s="139" t="s">
        <v>154</v>
      </c>
      <c r="C22" s="134"/>
      <c r="D22" s="30"/>
      <c r="E22" s="30" t="s">
        <v>157</v>
      </c>
      <c r="F22" s="44" t="s">
        <v>1243</v>
      </c>
      <c r="G22" s="50" t="s">
        <v>1244</v>
      </c>
      <c r="H22" s="30"/>
    </row>
    <row r="23">
      <c r="A23" s="133" t="s">
        <v>118</v>
      </c>
      <c r="B23" s="139" t="s">
        <v>1245</v>
      </c>
      <c r="C23" s="134"/>
      <c r="D23" s="44"/>
      <c r="E23" s="24"/>
      <c r="F23" s="135"/>
      <c r="G23" s="50" t="s">
        <v>1246</v>
      </c>
      <c r="H23" s="24"/>
    </row>
    <row r="24">
      <c r="A24" s="133" t="s">
        <v>118</v>
      </c>
      <c r="B24" s="139" t="s">
        <v>162</v>
      </c>
      <c r="C24" s="30" t="s">
        <v>165</v>
      </c>
      <c r="D24" s="44" t="s">
        <v>1247</v>
      </c>
      <c r="E24" s="24"/>
      <c r="F24" s="135"/>
      <c r="G24" s="50" t="s">
        <v>1248</v>
      </c>
      <c r="H24" s="24"/>
    </row>
    <row r="25">
      <c r="A25" s="133" t="s">
        <v>118</v>
      </c>
      <c r="B25" s="136" t="s">
        <v>168</v>
      </c>
      <c r="C25" s="138"/>
      <c r="D25" s="135"/>
      <c r="E25" s="30" t="s">
        <v>1249</v>
      </c>
      <c r="F25" s="44" t="s">
        <v>1250</v>
      </c>
      <c r="G25" s="50" t="s">
        <v>1251</v>
      </c>
      <c r="H25" s="30"/>
    </row>
    <row r="26">
      <c r="A26" s="133" t="s">
        <v>118</v>
      </c>
      <c r="B26" s="136" t="s">
        <v>404</v>
      </c>
      <c r="C26" s="134" t="s">
        <v>1252</v>
      </c>
      <c r="D26" s="44" t="s">
        <v>1253</v>
      </c>
      <c r="E26" s="30"/>
      <c r="F26" s="44"/>
      <c r="G26" s="50"/>
      <c r="H26" s="30"/>
    </row>
    <row r="27">
      <c r="A27" s="133" t="s">
        <v>118</v>
      </c>
      <c r="B27" s="139" t="s">
        <v>172</v>
      </c>
      <c r="C27" s="134"/>
      <c r="D27" s="44"/>
      <c r="E27" s="24"/>
      <c r="F27" s="135"/>
      <c r="G27" s="50" t="s">
        <v>1254</v>
      </c>
      <c r="H27" s="24"/>
    </row>
    <row r="28">
      <c r="A28" s="133" t="s">
        <v>118</v>
      </c>
      <c r="B28" s="139" t="s">
        <v>175</v>
      </c>
      <c r="C28" s="138"/>
      <c r="D28" s="44"/>
      <c r="E28" s="24"/>
      <c r="F28" s="135"/>
      <c r="G28" s="140" t="s">
        <v>1255</v>
      </c>
      <c r="H28" s="24"/>
    </row>
    <row r="29">
      <c r="A29" s="133" t="s">
        <v>118</v>
      </c>
      <c r="B29" s="139" t="s">
        <v>179</v>
      </c>
      <c r="C29" s="138"/>
      <c r="D29" s="44"/>
      <c r="E29" s="24"/>
      <c r="F29" s="135"/>
      <c r="G29" s="141" t="s">
        <v>1256</v>
      </c>
      <c r="H29" s="30" t="s">
        <v>1257</v>
      </c>
    </row>
    <row r="30">
      <c r="A30" s="133" t="s">
        <v>118</v>
      </c>
      <c r="B30" s="139" t="s">
        <v>430</v>
      </c>
      <c r="C30" s="138"/>
      <c r="D30" s="44"/>
      <c r="E30" s="30" t="s">
        <v>434</v>
      </c>
      <c r="F30" s="44" t="s">
        <v>1258</v>
      </c>
      <c r="G30" s="50" t="s">
        <v>1259</v>
      </c>
      <c r="H30" s="30" t="s">
        <v>1260</v>
      </c>
    </row>
    <row r="31">
      <c r="A31" s="133" t="s">
        <v>118</v>
      </c>
      <c r="B31" s="136" t="s">
        <v>416</v>
      </c>
      <c r="C31" s="134" t="s">
        <v>1261</v>
      </c>
      <c r="D31" s="44" t="s">
        <v>1262</v>
      </c>
      <c r="E31" s="24"/>
      <c r="F31" s="135"/>
      <c r="G31" s="50" t="s">
        <v>1263</v>
      </c>
      <c r="H31" s="30" t="s">
        <v>422</v>
      </c>
    </row>
    <row r="32">
      <c r="A32" s="133" t="s">
        <v>118</v>
      </c>
      <c r="B32" s="139" t="s">
        <v>525</v>
      </c>
      <c r="C32" s="134"/>
      <c r="D32" s="44"/>
      <c r="E32" s="30"/>
      <c r="F32" s="44"/>
      <c r="G32" s="50"/>
      <c r="H32" s="30"/>
    </row>
    <row r="33">
      <c r="A33" s="133" t="s">
        <v>118</v>
      </c>
      <c r="B33" s="139" t="s">
        <v>423</v>
      </c>
      <c r="C33" s="134"/>
      <c r="D33" s="44"/>
      <c r="E33" s="30" t="s">
        <v>427</v>
      </c>
      <c r="F33" s="44" t="s">
        <v>1264</v>
      </c>
      <c r="G33" s="50" t="s">
        <v>1265</v>
      </c>
      <c r="H33" s="30"/>
    </row>
    <row r="34" ht="45.75" customHeight="1">
      <c r="A34" s="133" t="s">
        <v>118</v>
      </c>
      <c r="B34" s="136" t="s">
        <v>183</v>
      </c>
      <c r="C34" s="134" t="s">
        <v>288</v>
      </c>
      <c r="D34" s="56" t="str">
        <f>HYPERLINK("https://docs.google.com/spreadsheets/d/1yJ30iVVvpmSvVAM-6IfTaepsuRYGQL49b_bLHPe5J7Q/edit#gid=53006494&amp;range=D60","See All")</f>
        <v>See All</v>
      </c>
      <c r="E34" s="24"/>
      <c r="F34" s="135"/>
      <c r="G34" s="50" t="s">
        <v>1266</v>
      </c>
      <c r="H34" s="30"/>
    </row>
    <row r="35">
      <c r="A35" s="133" t="s">
        <v>118</v>
      </c>
      <c r="B35" s="139" t="s">
        <v>437</v>
      </c>
      <c r="C35" s="138"/>
      <c r="D35" s="24"/>
      <c r="E35" s="24"/>
      <c r="F35" s="135"/>
      <c r="G35" s="50" t="s">
        <v>1267</v>
      </c>
      <c r="H35" s="24"/>
    </row>
    <row r="36">
      <c r="A36" s="133" t="s">
        <v>118</v>
      </c>
      <c r="B36" s="139" t="s">
        <v>188</v>
      </c>
      <c r="C36" s="134" t="s">
        <v>1268</v>
      </c>
      <c r="D36" s="44" t="s">
        <v>1269</v>
      </c>
      <c r="E36" s="24"/>
      <c r="F36" s="135"/>
      <c r="G36" s="50" t="s">
        <v>1270</v>
      </c>
      <c r="H36" s="24"/>
    </row>
    <row r="37">
      <c r="A37" s="133" t="s">
        <v>118</v>
      </c>
      <c r="B37" s="142" t="s">
        <v>410</v>
      </c>
      <c r="C37" s="134" t="s">
        <v>1271</v>
      </c>
      <c r="D37" s="44" t="s">
        <v>1272</v>
      </c>
      <c r="E37" s="24"/>
      <c r="F37" s="135"/>
      <c r="G37" s="50" t="s">
        <v>1273</v>
      </c>
      <c r="H37" s="24"/>
    </row>
    <row r="38">
      <c r="A38" s="133" t="s">
        <v>118</v>
      </c>
      <c r="B38" s="142" t="s">
        <v>194</v>
      </c>
      <c r="C38" s="138"/>
      <c r="D38" s="135"/>
      <c r="E38" s="24"/>
      <c r="F38" s="135"/>
      <c r="G38" s="80"/>
      <c r="H38" s="24"/>
    </row>
    <row r="39">
      <c r="A39" s="133" t="s">
        <v>118</v>
      </c>
      <c r="B39" s="139" t="s">
        <v>198</v>
      </c>
      <c r="C39" s="138"/>
      <c r="D39" s="44"/>
      <c r="E39" s="24"/>
      <c r="F39" s="135"/>
      <c r="G39" s="50" t="s">
        <v>1274</v>
      </c>
      <c r="H39" s="30"/>
    </row>
    <row r="40">
      <c r="A40" s="133" t="s">
        <v>118</v>
      </c>
      <c r="B40" s="133" t="s">
        <v>441</v>
      </c>
      <c r="C40" s="134" t="s">
        <v>445</v>
      </c>
      <c r="D40" s="44" t="s">
        <v>1275</v>
      </c>
      <c r="E40" s="30" t="s">
        <v>446</v>
      </c>
      <c r="F40" s="44" t="s">
        <v>1276</v>
      </c>
      <c r="G40" s="50" t="s">
        <v>1277</v>
      </c>
      <c r="H40" s="24"/>
    </row>
    <row r="41">
      <c r="A41" s="133" t="s">
        <v>118</v>
      </c>
      <c r="B41" s="142" t="s">
        <v>202</v>
      </c>
      <c r="C41" s="138"/>
      <c r="D41" s="135"/>
      <c r="E41" s="24"/>
      <c r="F41" s="135"/>
      <c r="G41" s="50" t="s">
        <v>1278</v>
      </c>
      <c r="H41" s="30" t="s">
        <v>1279</v>
      </c>
    </row>
    <row r="42">
      <c r="A42" s="133" t="s">
        <v>118</v>
      </c>
      <c r="B42" s="142" t="s">
        <v>207</v>
      </c>
      <c r="C42" s="134" t="s">
        <v>1280</v>
      </c>
      <c r="D42" s="44" t="s">
        <v>1281</v>
      </c>
      <c r="E42" s="24"/>
      <c r="F42" s="135"/>
      <c r="G42" s="50" t="s">
        <v>1282</v>
      </c>
      <c r="H42" s="30" t="s">
        <v>1283</v>
      </c>
    </row>
    <row r="43">
      <c r="A43" s="133" t="s">
        <v>118</v>
      </c>
      <c r="B43" s="136" t="s">
        <v>213</v>
      </c>
      <c r="C43" s="134" t="s">
        <v>216</v>
      </c>
      <c r="D43" s="44" t="s">
        <v>1284</v>
      </c>
      <c r="E43" s="24"/>
      <c r="F43" s="135"/>
      <c r="G43" s="50" t="s">
        <v>1285</v>
      </c>
      <c r="H43" s="24"/>
    </row>
    <row r="44">
      <c r="A44" s="133" t="s">
        <v>118</v>
      </c>
      <c r="B44" s="139" t="s">
        <v>449</v>
      </c>
      <c r="C44" s="134"/>
      <c r="D44" s="44"/>
      <c r="E44" s="24"/>
      <c r="F44" s="135"/>
      <c r="G44" s="50"/>
      <c r="H44" s="30" t="s">
        <v>1286</v>
      </c>
    </row>
    <row r="45">
      <c r="A45" s="133" t="s">
        <v>118</v>
      </c>
      <c r="B45" s="139" t="s">
        <v>218</v>
      </c>
      <c r="C45" s="138"/>
      <c r="D45" s="44"/>
      <c r="E45" s="24"/>
      <c r="F45" s="135"/>
      <c r="G45" s="50" t="s">
        <v>1287</v>
      </c>
      <c r="H45" s="30"/>
    </row>
    <row r="46">
      <c r="A46" s="133" t="s">
        <v>118</v>
      </c>
      <c r="B46" s="139" t="s">
        <v>223</v>
      </c>
      <c r="C46" s="134"/>
      <c r="D46" s="44"/>
      <c r="E46" s="24"/>
      <c r="F46" s="135"/>
      <c r="G46" s="50" t="s">
        <v>1288</v>
      </c>
      <c r="H46" s="30" t="s">
        <v>1289</v>
      </c>
    </row>
    <row r="47">
      <c r="A47" s="133" t="s">
        <v>118</v>
      </c>
      <c r="B47" s="139" t="s">
        <v>228</v>
      </c>
      <c r="C47" s="134"/>
      <c r="D47" s="44"/>
      <c r="E47" s="24"/>
      <c r="F47" s="135"/>
      <c r="G47" s="50" t="s">
        <v>1290</v>
      </c>
      <c r="H47" s="24"/>
    </row>
    <row r="48">
      <c r="A48" s="133" t="s">
        <v>118</v>
      </c>
      <c r="B48" s="139" t="s">
        <v>454</v>
      </c>
      <c r="C48" s="138"/>
      <c r="D48" s="135"/>
      <c r="E48" s="24"/>
      <c r="F48" s="135"/>
      <c r="G48" s="50" t="s">
        <v>1291</v>
      </c>
      <c r="H48" s="24"/>
    </row>
    <row r="49">
      <c r="A49" s="133" t="s">
        <v>118</v>
      </c>
      <c r="B49" s="139" t="s">
        <v>540</v>
      </c>
      <c r="C49" s="138"/>
      <c r="D49" s="135"/>
      <c r="E49" s="24"/>
      <c r="F49" s="135"/>
      <c r="G49" s="50" t="s">
        <v>1292</v>
      </c>
      <c r="H49" s="30" t="s">
        <v>1293</v>
      </c>
    </row>
    <row r="50">
      <c r="A50" s="133" t="s">
        <v>118</v>
      </c>
      <c r="B50" s="133" t="s">
        <v>597</v>
      </c>
      <c r="C50" s="138"/>
      <c r="D50" s="135"/>
      <c r="E50" s="24"/>
      <c r="F50" s="135"/>
      <c r="G50" s="80"/>
      <c r="H50" s="24"/>
    </row>
    <row r="51">
      <c r="A51" s="133" t="s">
        <v>118</v>
      </c>
      <c r="B51" s="139" t="s">
        <v>530</v>
      </c>
      <c r="C51" s="134"/>
      <c r="D51" s="44"/>
      <c r="E51" s="24"/>
      <c r="F51" s="135"/>
      <c r="G51" s="50"/>
      <c r="H51" s="24"/>
    </row>
    <row r="52">
      <c r="A52" s="133" t="s">
        <v>118</v>
      </c>
      <c r="B52" s="139" t="s">
        <v>232</v>
      </c>
      <c r="C52" s="134"/>
      <c r="D52" s="44"/>
      <c r="E52" s="24"/>
      <c r="F52" s="135"/>
      <c r="G52" s="50" t="s">
        <v>1294</v>
      </c>
      <c r="H52" s="24"/>
    </row>
    <row r="53">
      <c r="A53" s="133" t="s">
        <v>118</v>
      </c>
      <c r="B53" s="139" t="s">
        <v>237</v>
      </c>
      <c r="C53" s="138"/>
      <c r="D53" s="44"/>
      <c r="E53" s="24"/>
      <c r="F53" s="135"/>
      <c r="G53" s="50" t="s">
        <v>1295</v>
      </c>
      <c r="H53" s="30"/>
    </row>
    <row r="54">
      <c r="A54" s="133" t="s">
        <v>118</v>
      </c>
      <c r="B54" s="139" t="s">
        <v>544</v>
      </c>
      <c r="C54" s="138"/>
      <c r="D54" s="44" t="s">
        <v>1296</v>
      </c>
      <c r="E54" s="24"/>
      <c r="F54" s="135"/>
      <c r="G54" s="50" t="s">
        <v>1297</v>
      </c>
      <c r="H54" s="24"/>
    </row>
    <row r="55">
      <c r="A55" s="133" t="s">
        <v>118</v>
      </c>
      <c r="B55" s="139" t="s">
        <v>119</v>
      </c>
      <c r="C55" s="134" t="s">
        <v>123</v>
      </c>
      <c r="D55" s="44" t="s">
        <v>1298</v>
      </c>
      <c r="E55" s="24"/>
      <c r="F55" s="135"/>
      <c r="G55" s="50" t="s">
        <v>1299</v>
      </c>
      <c r="H55" s="30" t="s">
        <v>1300</v>
      </c>
    </row>
    <row r="56">
      <c r="A56" s="133" t="s">
        <v>118</v>
      </c>
      <c r="B56" s="136" t="s">
        <v>240</v>
      </c>
      <c r="C56" s="134" t="s">
        <v>288</v>
      </c>
      <c r="D56" s="66" t="str">
        <f>HYPERLINK("https://docs.google.com/spreadsheets/d/1yJ30iVVvpmSvVAM-6IfTaepsuRYGQL49b_bLHPe5J7Q/edit#gid=53006494&amp;range=D60","See All")</f>
        <v>See All</v>
      </c>
      <c r="E56" s="24"/>
      <c r="F56" s="135"/>
      <c r="G56" s="50" t="s">
        <v>1301</v>
      </c>
      <c r="H56" s="24"/>
    </row>
    <row r="57">
      <c r="A57" s="133" t="s">
        <v>118</v>
      </c>
      <c r="B57" s="139" t="s">
        <v>243</v>
      </c>
      <c r="C57" s="138"/>
      <c r="D57" s="44"/>
      <c r="E57" s="24"/>
      <c r="F57" s="135"/>
      <c r="G57" s="50" t="s">
        <v>1302</v>
      </c>
      <c r="H57" s="30" t="s">
        <v>1303</v>
      </c>
    </row>
    <row r="58">
      <c r="A58" s="133" t="s">
        <v>118</v>
      </c>
      <c r="B58" s="139" t="s">
        <v>248</v>
      </c>
      <c r="C58" s="138"/>
      <c r="D58" s="44"/>
      <c r="E58" s="24"/>
      <c r="F58" s="135"/>
      <c r="G58" s="50" t="s">
        <v>1304</v>
      </c>
      <c r="H58" s="30"/>
    </row>
    <row r="59">
      <c r="A59" s="133" t="s">
        <v>118</v>
      </c>
      <c r="B59" s="139" t="s">
        <v>550</v>
      </c>
      <c r="C59" s="138"/>
      <c r="D59" s="135"/>
      <c r="E59" s="24"/>
      <c r="F59" s="135"/>
      <c r="G59" s="50" t="s">
        <v>1305</v>
      </c>
      <c r="H59" s="24"/>
    </row>
    <row r="60">
      <c r="A60" s="133" t="s">
        <v>118</v>
      </c>
      <c r="B60" s="139" t="s">
        <v>251</v>
      </c>
      <c r="C60" s="134" t="s">
        <v>1306</v>
      </c>
      <c r="D60" s="44" t="s">
        <v>1307</v>
      </c>
      <c r="E60" s="24"/>
      <c r="F60" s="135"/>
      <c r="G60" s="50" t="s">
        <v>1308</v>
      </c>
      <c r="H60" s="24"/>
    </row>
    <row r="61">
      <c r="A61" s="133" t="s">
        <v>118</v>
      </c>
      <c r="B61" s="142" t="s">
        <v>555</v>
      </c>
      <c r="C61" s="134" t="s">
        <v>1309</v>
      </c>
      <c r="D61" s="44" t="s">
        <v>1310</v>
      </c>
      <c r="E61" s="24"/>
      <c r="F61" s="135"/>
      <c r="G61" s="50" t="s">
        <v>1311</v>
      </c>
      <c r="H61" s="24"/>
    </row>
    <row r="62">
      <c r="A62" s="133" t="s">
        <v>118</v>
      </c>
      <c r="B62" s="139" t="s">
        <v>257</v>
      </c>
      <c r="C62" s="134"/>
      <c r="D62" s="44"/>
      <c r="E62" s="30"/>
      <c r="F62" s="44"/>
      <c r="G62" s="50" t="s">
        <v>1312</v>
      </c>
      <c r="H62" s="30"/>
    </row>
    <row r="63">
      <c r="A63" s="133" t="s">
        <v>118</v>
      </c>
      <c r="B63" s="139" t="s">
        <v>262</v>
      </c>
      <c r="C63" s="138"/>
      <c r="D63" s="44"/>
      <c r="E63" s="24"/>
      <c r="F63" s="135"/>
      <c r="G63" s="50" t="s">
        <v>1313</v>
      </c>
      <c r="H63" s="30"/>
    </row>
    <row r="64">
      <c r="A64" s="133" t="s">
        <v>118</v>
      </c>
      <c r="B64" s="139" t="s">
        <v>265</v>
      </c>
      <c r="C64" s="134"/>
      <c r="D64" s="44"/>
      <c r="E64" s="24"/>
      <c r="F64" s="135"/>
      <c r="G64" s="50" t="s">
        <v>1314</v>
      </c>
      <c r="H64" s="24"/>
    </row>
    <row r="65">
      <c r="A65" s="133" t="s">
        <v>118</v>
      </c>
      <c r="B65" s="139" t="s">
        <v>269</v>
      </c>
      <c r="C65" s="134"/>
      <c r="D65" s="44"/>
      <c r="E65" s="24"/>
      <c r="F65" s="135"/>
      <c r="G65" s="50" t="s">
        <v>1315</v>
      </c>
      <c r="H65" s="24"/>
    </row>
    <row r="66">
      <c r="A66" s="133" t="s">
        <v>118</v>
      </c>
      <c r="B66" s="139" t="s">
        <v>274</v>
      </c>
      <c r="C66" s="134" t="s">
        <v>277</v>
      </c>
      <c r="D66" s="44" t="s">
        <v>1316</v>
      </c>
      <c r="E66" s="24"/>
      <c r="F66" s="135"/>
      <c r="G66" s="50" t="s">
        <v>1317</v>
      </c>
      <c r="H66" s="30"/>
    </row>
    <row r="67">
      <c r="A67" s="133" t="s">
        <v>118</v>
      </c>
      <c r="B67" s="142" t="s">
        <v>461</v>
      </c>
      <c r="C67" s="134" t="s">
        <v>1318</v>
      </c>
      <c r="D67" s="44" t="s">
        <v>1319</v>
      </c>
      <c r="E67" s="24"/>
      <c r="F67" s="135"/>
      <c r="G67" s="50" t="s">
        <v>1320</v>
      </c>
      <c r="H67" s="30" t="s">
        <v>1321</v>
      </c>
    </row>
    <row r="68">
      <c r="A68" s="133" t="s">
        <v>118</v>
      </c>
      <c r="B68" s="139" t="s">
        <v>561</v>
      </c>
      <c r="C68" s="134" t="s">
        <v>1322</v>
      </c>
      <c r="D68" s="44" t="s">
        <v>1323</v>
      </c>
      <c r="E68" s="24"/>
      <c r="F68" s="135"/>
      <c r="G68" s="50" t="s">
        <v>1324</v>
      </c>
      <c r="H68" s="30" t="s">
        <v>1325</v>
      </c>
    </row>
    <row r="69">
      <c r="A69" s="133" t="s">
        <v>118</v>
      </c>
      <c r="B69" s="139" t="s">
        <v>279</v>
      </c>
      <c r="C69" s="134" t="s">
        <v>1326</v>
      </c>
      <c r="D69" s="143" t="s">
        <v>1327</v>
      </c>
      <c r="E69" s="24"/>
      <c r="F69" s="135"/>
      <c r="G69" s="50" t="s">
        <v>1328</v>
      </c>
      <c r="H69" s="30" t="s">
        <v>1329</v>
      </c>
    </row>
    <row r="70">
      <c r="A70" s="133" t="s">
        <v>118</v>
      </c>
      <c r="B70" s="139" t="s">
        <v>128</v>
      </c>
      <c r="C70" s="134" t="s">
        <v>1330</v>
      </c>
      <c r="D70" s="44" t="s">
        <v>1331</v>
      </c>
      <c r="E70" s="24"/>
      <c r="F70" s="135"/>
      <c r="G70" s="50" t="s">
        <v>1332</v>
      </c>
      <c r="H70" s="30" t="s">
        <v>1333</v>
      </c>
    </row>
    <row r="71">
      <c r="A71" s="133" t="s">
        <v>118</v>
      </c>
      <c r="B71" s="133" t="s">
        <v>1334</v>
      </c>
      <c r="C71" s="134"/>
      <c r="D71" s="44"/>
      <c r="E71" s="24"/>
      <c r="F71" s="135"/>
      <c r="G71" s="50"/>
      <c r="H71" s="30"/>
    </row>
    <row r="72">
      <c r="A72" s="133" t="s">
        <v>118</v>
      </c>
      <c r="B72" s="133" t="s">
        <v>285</v>
      </c>
      <c r="C72" s="134" t="s">
        <v>288</v>
      </c>
      <c r="D72" s="44" t="s">
        <v>1335</v>
      </c>
      <c r="E72" s="24"/>
      <c r="F72" s="135"/>
      <c r="G72" s="50" t="s">
        <v>1336</v>
      </c>
      <c r="H72" s="30" t="s">
        <v>291</v>
      </c>
    </row>
    <row r="73">
      <c r="A73" s="133" t="s">
        <v>118</v>
      </c>
      <c r="B73" s="139" t="s">
        <v>292</v>
      </c>
      <c r="C73" s="30" t="s">
        <v>295</v>
      </c>
      <c r="D73" s="30" t="s">
        <v>1337</v>
      </c>
      <c r="E73" s="24"/>
      <c r="F73" s="135"/>
      <c r="G73" s="50" t="s">
        <v>1338</v>
      </c>
      <c r="H73" s="30"/>
    </row>
    <row r="74">
      <c r="A74" s="133" t="s">
        <v>118</v>
      </c>
      <c r="B74" s="136" t="s">
        <v>297</v>
      </c>
      <c r="C74" s="144" t="s">
        <v>288</v>
      </c>
      <c r="D74" s="60" t="str">
        <f>HYPERLINK("https://docs.google.com/spreadsheets/d/1yJ30iVVvpmSvVAM-6IfTaepsuRYGQL49b_bLHPe5J7Q/edit#gid=53006494&amp;range=D72", "See Las Virgines")</f>
        <v>See Las Virgines</v>
      </c>
      <c r="E74" s="24"/>
      <c r="F74" s="135"/>
      <c r="G74" s="50" t="s">
        <v>1339</v>
      </c>
      <c r="H74" s="24"/>
    </row>
    <row r="75">
      <c r="A75" s="133" t="s">
        <v>118</v>
      </c>
      <c r="B75" s="139" t="s">
        <v>467</v>
      </c>
      <c r="C75" s="134" t="s">
        <v>1340</v>
      </c>
      <c r="D75" s="44" t="s">
        <v>1341</v>
      </c>
      <c r="E75" s="24"/>
      <c r="F75" s="135"/>
      <c r="G75" s="50" t="s">
        <v>1342</v>
      </c>
      <c r="H75" s="30" t="s">
        <v>1343</v>
      </c>
    </row>
    <row r="76">
      <c r="A76" s="133" t="s">
        <v>118</v>
      </c>
      <c r="B76" s="139" t="s">
        <v>301</v>
      </c>
      <c r="C76" s="138"/>
      <c r="D76" s="44"/>
      <c r="E76" s="24"/>
      <c r="F76" s="135"/>
      <c r="G76" s="50" t="s">
        <v>1344</v>
      </c>
      <c r="H76" s="30"/>
    </row>
    <row r="77">
      <c r="A77" s="133" t="s">
        <v>118</v>
      </c>
      <c r="B77" s="139" t="s">
        <v>304</v>
      </c>
      <c r="C77" s="134"/>
      <c r="D77" s="44"/>
      <c r="E77" s="24"/>
      <c r="F77" s="135"/>
      <c r="G77" s="50" t="s">
        <v>1345</v>
      </c>
      <c r="H77" s="24"/>
    </row>
    <row r="78">
      <c r="A78" s="133" t="s">
        <v>118</v>
      </c>
      <c r="B78" s="139" t="s">
        <v>309</v>
      </c>
      <c r="C78" s="134" t="s">
        <v>1346</v>
      </c>
      <c r="D78" s="44" t="s">
        <v>1347</v>
      </c>
      <c r="E78" s="24"/>
      <c r="F78" s="135"/>
      <c r="G78" s="50" t="s">
        <v>1348</v>
      </c>
      <c r="H78" s="30"/>
    </row>
    <row r="79">
      <c r="A79" s="133" t="s">
        <v>118</v>
      </c>
      <c r="B79" s="139" t="s">
        <v>474</v>
      </c>
      <c r="C79" s="134"/>
      <c r="D79" s="44"/>
      <c r="E79" s="24"/>
      <c r="F79" s="135"/>
      <c r="G79" s="50" t="s">
        <v>1349</v>
      </c>
      <c r="H79" s="30"/>
    </row>
    <row r="80">
      <c r="A80" s="133" t="s">
        <v>118</v>
      </c>
      <c r="B80" s="139" t="s">
        <v>313</v>
      </c>
      <c r="C80" s="138"/>
      <c r="D80" s="44"/>
      <c r="E80" s="24"/>
      <c r="F80" s="135"/>
      <c r="G80" s="50" t="s">
        <v>1350</v>
      </c>
      <c r="H80" s="30"/>
    </row>
    <row r="81">
      <c r="A81" s="133" t="s">
        <v>118</v>
      </c>
      <c r="B81" s="136" t="s">
        <v>318</v>
      </c>
      <c r="C81" s="138"/>
      <c r="D81" s="135"/>
      <c r="E81" s="24"/>
      <c r="F81" s="135"/>
      <c r="G81" s="50" t="s">
        <v>1351</v>
      </c>
      <c r="H81" s="24"/>
    </row>
    <row r="82">
      <c r="A82" s="133" t="s">
        <v>118</v>
      </c>
      <c r="B82" s="139" t="s">
        <v>478</v>
      </c>
      <c r="C82" s="30" t="s">
        <v>482</v>
      </c>
      <c r="D82" s="44" t="s">
        <v>1352</v>
      </c>
      <c r="E82" s="24"/>
      <c r="F82" s="135"/>
      <c r="G82" s="50" t="s">
        <v>1353</v>
      </c>
      <c r="H82" s="24"/>
    </row>
    <row r="83">
      <c r="A83" s="133" t="s">
        <v>118</v>
      </c>
      <c r="B83" s="139" t="s">
        <v>136</v>
      </c>
      <c r="C83" s="138"/>
      <c r="D83" s="44"/>
      <c r="E83" s="24"/>
      <c r="F83" s="135"/>
      <c r="G83" s="50" t="s">
        <v>1354</v>
      </c>
      <c r="H83" s="30"/>
    </row>
    <row r="84">
      <c r="A84" s="133" t="s">
        <v>118</v>
      </c>
      <c r="B84" s="139" t="s">
        <v>590</v>
      </c>
      <c r="C84" s="138"/>
      <c r="D84" s="44"/>
      <c r="E84" s="24"/>
      <c r="F84" s="135"/>
      <c r="G84" s="50"/>
      <c r="H84" s="30"/>
    </row>
    <row r="85">
      <c r="A85" s="133" t="s">
        <v>118</v>
      </c>
      <c r="B85" s="136" t="s">
        <v>323</v>
      </c>
      <c r="C85" s="134"/>
      <c r="D85" s="44"/>
      <c r="E85" s="24"/>
      <c r="F85" s="135"/>
      <c r="G85" s="50" t="s">
        <v>1355</v>
      </c>
      <c r="H85" s="24"/>
    </row>
    <row r="86">
      <c r="A86" s="133" t="s">
        <v>118</v>
      </c>
      <c r="B86" s="139" t="s">
        <v>327</v>
      </c>
      <c r="C86" s="134"/>
      <c r="D86" s="44"/>
      <c r="E86" s="24"/>
      <c r="F86" s="135"/>
      <c r="G86" s="50" t="s">
        <v>1356</v>
      </c>
      <c r="H86" s="30"/>
    </row>
    <row r="87">
      <c r="A87" s="133" t="s">
        <v>118</v>
      </c>
      <c r="B87" s="139" t="s">
        <v>330</v>
      </c>
      <c r="C87" s="134" t="s">
        <v>334</v>
      </c>
      <c r="D87" s="44" t="s">
        <v>1357</v>
      </c>
      <c r="E87" s="24"/>
      <c r="F87" s="135"/>
      <c r="G87" s="50" t="s">
        <v>1358</v>
      </c>
      <c r="H87" s="24"/>
    </row>
    <row r="88">
      <c r="A88" s="133" t="s">
        <v>118</v>
      </c>
      <c r="B88" s="136" t="s">
        <v>485</v>
      </c>
      <c r="C88" s="138"/>
      <c r="D88" s="44" t="s">
        <v>1359</v>
      </c>
      <c r="E88" s="24"/>
      <c r="F88" s="135"/>
      <c r="G88" s="50" t="s">
        <v>1360</v>
      </c>
      <c r="H88" s="24"/>
    </row>
    <row r="89">
      <c r="A89" s="133" t="s">
        <v>118</v>
      </c>
      <c r="B89" s="139" t="s">
        <v>492</v>
      </c>
      <c r="C89" s="134" t="s">
        <v>1361</v>
      </c>
      <c r="D89" s="44" t="s">
        <v>1362</v>
      </c>
      <c r="E89" s="24"/>
      <c r="F89" s="135"/>
      <c r="G89" s="50" t="s">
        <v>1363</v>
      </c>
      <c r="H89" s="24"/>
    </row>
    <row r="90">
      <c r="A90" s="133" t="s">
        <v>118</v>
      </c>
      <c r="B90" s="139" t="s">
        <v>498</v>
      </c>
      <c r="C90" s="134"/>
      <c r="D90" s="44" t="s">
        <v>1364</v>
      </c>
      <c r="E90" s="24"/>
      <c r="F90" s="135"/>
      <c r="G90" s="50"/>
      <c r="H90" s="24"/>
    </row>
    <row r="91">
      <c r="A91" s="133" t="s">
        <v>118</v>
      </c>
      <c r="B91" s="139" t="s">
        <v>338</v>
      </c>
      <c r="C91" s="134"/>
      <c r="D91" s="44"/>
      <c r="E91" s="24"/>
      <c r="F91" s="135"/>
      <c r="G91" s="50" t="s">
        <v>1365</v>
      </c>
      <c r="H91" s="30"/>
    </row>
    <row r="92">
      <c r="A92" s="133" t="s">
        <v>118</v>
      </c>
      <c r="B92" s="139" t="s">
        <v>342</v>
      </c>
      <c r="C92" s="134"/>
      <c r="D92" s="44"/>
      <c r="E92" s="24"/>
      <c r="F92" s="135"/>
      <c r="G92" s="50" t="s">
        <v>1366</v>
      </c>
      <c r="H92" s="30"/>
    </row>
    <row r="93">
      <c r="A93" s="133" t="s">
        <v>118</v>
      </c>
      <c r="B93" s="136" t="s">
        <v>346</v>
      </c>
      <c r="C93" s="138"/>
      <c r="D93" s="135"/>
      <c r="E93" s="24"/>
      <c r="F93" s="135"/>
      <c r="G93" s="50" t="s">
        <v>1367</v>
      </c>
      <c r="H93" s="24"/>
    </row>
    <row r="94">
      <c r="A94" s="133" t="s">
        <v>118</v>
      </c>
      <c r="B94" s="133" t="s">
        <v>350</v>
      </c>
      <c r="C94" s="138"/>
      <c r="D94" s="135"/>
      <c r="E94" s="24"/>
      <c r="F94" s="135"/>
      <c r="G94" s="80"/>
      <c r="H94" s="24"/>
    </row>
    <row r="95">
      <c r="A95" s="133" t="s">
        <v>118</v>
      </c>
      <c r="B95" s="139" t="s">
        <v>352</v>
      </c>
      <c r="C95" s="134"/>
      <c r="D95" s="44"/>
      <c r="E95" s="24"/>
      <c r="F95" s="135"/>
      <c r="G95" s="50" t="s">
        <v>1368</v>
      </c>
      <c r="H95" s="30"/>
    </row>
    <row r="96">
      <c r="A96" s="133" t="s">
        <v>118</v>
      </c>
      <c r="B96" s="133" t="s">
        <v>355</v>
      </c>
      <c r="C96" s="138"/>
      <c r="D96" s="44"/>
      <c r="E96" s="24"/>
      <c r="F96" s="135"/>
      <c r="G96" s="50" t="s">
        <v>1369</v>
      </c>
      <c r="H96" s="30"/>
    </row>
    <row r="97">
      <c r="A97" s="133" t="s">
        <v>118</v>
      </c>
      <c r="B97" s="139" t="s">
        <v>357</v>
      </c>
      <c r="C97" s="134" t="s">
        <v>1084</v>
      </c>
      <c r="D97" s="44" t="s">
        <v>1370</v>
      </c>
      <c r="E97" s="24"/>
      <c r="F97" s="135"/>
      <c r="G97" s="50" t="s">
        <v>1371</v>
      </c>
      <c r="H97" s="30"/>
    </row>
    <row r="98">
      <c r="A98" s="133" t="s">
        <v>118</v>
      </c>
      <c r="B98" s="136" t="s">
        <v>506</v>
      </c>
      <c r="C98" s="134" t="s">
        <v>1372</v>
      </c>
      <c r="D98" s="44" t="s">
        <v>1373</v>
      </c>
      <c r="E98" s="24"/>
      <c r="F98" s="135"/>
      <c r="G98" s="50" t="s">
        <v>1374</v>
      </c>
      <c r="H98" s="24"/>
    </row>
    <row r="99">
      <c r="A99" s="133" t="s">
        <v>118</v>
      </c>
      <c r="B99" s="139" t="s">
        <v>361</v>
      </c>
      <c r="C99" s="138"/>
      <c r="D99" s="44"/>
      <c r="E99" s="24"/>
      <c r="F99" s="135"/>
      <c r="G99" s="50" t="s">
        <v>1375</v>
      </c>
      <c r="H99" s="30"/>
    </row>
    <row r="100">
      <c r="A100" s="133" t="s">
        <v>118</v>
      </c>
      <c r="B100" s="136" t="s">
        <v>567</v>
      </c>
      <c r="C100" s="30" t="s">
        <v>571</v>
      </c>
      <c r="D100" s="44" t="s">
        <v>1376</v>
      </c>
      <c r="E100" s="24"/>
      <c r="F100" s="135"/>
      <c r="G100" s="50" t="s">
        <v>1377</v>
      </c>
      <c r="H100" s="24"/>
    </row>
    <row r="101">
      <c r="A101" s="133" t="s">
        <v>118</v>
      </c>
      <c r="B101" s="139" t="s">
        <v>366</v>
      </c>
      <c r="C101" s="134"/>
      <c r="D101" s="44"/>
      <c r="E101" s="24"/>
      <c r="F101" s="135"/>
      <c r="G101" s="50" t="s">
        <v>1378</v>
      </c>
      <c r="H101" s="30"/>
    </row>
    <row r="102">
      <c r="A102" s="133" t="s">
        <v>118</v>
      </c>
      <c r="B102" s="139" t="s">
        <v>370</v>
      </c>
      <c r="C102" s="138"/>
      <c r="D102" s="44"/>
      <c r="E102" s="24"/>
      <c r="F102" s="135"/>
      <c r="G102" s="50" t="s">
        <v>1379</v>
      </c>
      <c r="H102" s="30"/>
    </row>
    <row r="103">
      <c r="A103" s="133" t="s">
        <v>118</v>
      </c>
      <c r="B103" s="145" t="s">
        <v>573</v>
      </c>
      <c r="C103" s="138"/>
      <c r="D103" s="135"/>
      <c r="E103" s="24"/>
      <c r="F103" s="135"/>
      <c r="G103" s="80"/>
      <c r="H103" s="24"/>
    </row>
    <row r="104">
      <c r="A104" s="133" t="s">
        <v>118</v>
      </c>
      <c r="B104" s="139" t="s">
        <v>374</v>
      </c>
      <c r="C104" s="134"/>
      <c r="D104" s="44"/>
      <c r="E104" s="24"/>
      <c r="F104" s="135"/>
      <c r="G104" s="50" t="s">
        <v>1380</v>
      </c>
      <c r="H104" s="30"/>
    </row>
    <row r="105">
      <c r="A105" s="133" t="s">
        <v>118</v>
      </c>
      <c r="B105" s="139" t="s">
        <v>378</v>
      </c>
      <c r="C105" s="134" t="s">
        <v>1381</v>
      </c>
      <c r="D105" s="44" t="s">
        <v>1382</v>
      </c>
      <c r="E105" s="24"/>
      <c r="F105" s="135"/>
      <c r="G105" s="50" t="s">
        <v>1383</v>
      </c>
      <c r="H105" s="30"/>
    </row>
    <row r="106">
      <c r="A106" s="133" t="s">
        <v>118</v>
      </c>
      <c r="B106" s="139" t="s">
        <v>512</v>
      </c>
      <c r="C106" s="134" t="s">
        <v>1384</v>
      </c>
      <c r="D106" s="44" t="s">
        <v>1385</v>
      </c>
      <c r="E106" s="24"/>
      <c r="F106" s="135"/>
      <c r="G106" s="50" t="s">
        <v>1386</v>
      </c>
      <c r="H106" s="30"/>
    </row>
    <row r="107">
      <c r="A107" s="133" t="s">
        <v>118</v>
      </c>
      <c r="B107" s="139" t="s">
        <v>383</v>
      </c>
      <c r="C107" s="134"/>
      <c r="D107" s="44"/>
      <c r="E107" s="24"/>
      <c r="F107" s="135"/>
      <c r="G107" s="50" t="s">
        <v>1387</v>
      </c>
      <c r="H107" s="30"/>
    </row>
    <row r="108">
      <c r="A108" s="133" t="s">
        <v>118</v>
      </c>
      <c r="B108" s="136" t="s">
        <v>519</v>
      </c>
      <c r="C108" s="134" t="s">
        <v>1388</v>
      </c>
      <c r="D108" s="44" t="s">
        <v>1389</v>
      </c>
      <c r="E108" s="24"/>
      <c r="F108" s="135"/>
      <c r="G108" s="50" t="s">
        <v>1390</v>
      </c>
      <c r="H108" s="24"/>
    </row>
    <row r="109">
      <c r="A109" s="133" t="s">
        <v>118</v>
      </c>
      <c r="B109" s="139" t="s">
        <v>536</v>
      </c>
      <c r="C109" s="134"/>
      <c r="D109" s="44"/>
      <c r="E109" s="24"/>
      <c r="F109" s="135"/>
      <c r="G109" s="50"/>
      <c r="H109" s="30"/>
    </row>
    <row r="110">
      <c r="A110" s="133" t="s">
        <v>118</v>
      </c>
      <c r="B110" s="139" t="s">
        <v>140</v>
      </c>
      <c r="C110" s="134"/>
      <c r="D110" s="44"/>
      <c r="E110" s="24"/>
      <c r="F110" s="135"/>
      <c r="G110" s="50" t="s">
        <v>1391</v>
      </c>
      <c r="H110" s="30"/>
    </row>
    <row r="111">
      <c r="A111" s="133" t="s">
        <v>118</v>
      </c>
      <c r="B111" s="139" t="s">
        <v>388</v>
      </c>
      <c r="C111" s="134"/>
      <c r="D111" s="44"/>
      <c r="E111" s="24"/>
      <c r="F111" s="135"/>
      <c r="G111" s="50" t="s">
        <v>1392</v>
      </c>
      <c r="H111" s="30"/>
    </row>
    <row r="112">
      <c r="A112" s="133" t="s">
        <v>118</v>
      </c>
      <c r="B112" s="136" t="s">
        <v>578</v>
      </c>
      <c r="C112" s="138"/>
      <c r="D112" s="135"/>
      <c r="E112" s="24"/>
      <c r="F112" s="135"/>
      <c r="G112" s="50" t="s">
        <v>1393</v>
      </c>
      <c r="H112" s="24"/>
    </row>
    <row r="113">
      <c r="A113" s="133" t="s">
        <v>118</v>
      </c>
      <c r="B113" s="136" t="s">
        <v>392</v>
      </c>
      <c r="C113" s="138"/>
      <c r="D113" s="135"/>
      <c r="E113" s="24"/>
      <c r="F113" s="135"/>
      <c r="G113" s="50" t="s">
        <v>1394</v>
      </c>
      <c r="H113" s="24"/>
    </row>
    <row r="114">
      <c r="A114" s="133" t="s">
        <v>118</v>
      </c>
      <c r="B114" s="133" t="s">
        <v>397</v>
      </c>
      <c r="C114" s="138"/>
      <c r="D114" s="135"/>
      <c r="E114" s="24"/>
      <c r="F114" s="135"/>
      <c r="G114" s="80"/>
      <c r="H114" s="24"/>
    </row>
    <row r="115">
      <c r="A115" s="133" t="s">
        <v>118</v>
      </c>
      <c r="B115" s="136" t="s">
        <v>399</v>
      </c>
      <c r="C115" s="138"/>
      <c r="D115" s="44"/>
      <c r="E115" s="24"/>
      <c r="F115" s="135"/>
      <c r="G115" s="50" t="s">
        <v>1395</v>
      </c>
      <c r="H115" s="30"/>
    </row>
    <row r="116">
      <c r="A116" s="133" t="s">
        <v>601</v>
      </c>
      <c r="B116" s="133" t="s">
        <v>602</v>
      </c>
      <c r="C116" s="134" t="s">
        <v>605</v>
      </c>
      <c r="D116" s="44" t="s">
        <v>1396</v>
      </c>
      <c r="E116" s="24"/>
      <c r="F116" s="135"/>
      <c r="G116" s="50" t="s">
        <v>1397</v>
      </c>
      <c r="H116" s="24"/>
    </row>
    <row r="117">
      <c r="A117" s="133" t="s">
        <v>608</v>
      </c>
      <c r="B117" s="133" t="s">
        <v>609</v>
      </c>
      <c r="C117" s="134" t="s">
        <v>612</v>
      </c>
      <c r="D117" s="44" t="s">
        <v>1398</v>
      </c>
      <c r="E117" s="24"/>
      <c r="F117" s="135"/>
      <c r="G117" s="50" t="s">
        <v>1399</v>
      </c>
      <c r="H117" s="30" t="s">
        <v>1400</v>
      </c>
    </row>
    <row r="118">
      <c r="A118" s="133" t="s">
        <v>608</v>
      </c>
      <c r="B118" s="146" t="s">
        <v>617</v>
      </c>
      <c r="C118" s="134" t="s">
        <v>612</v>
      </c>
      <c r="D118" s="137" t="str">
        <f>HYPERLINK("https://docs.google.com/spreadsheets/d/1yJ30iVVvpmSvVAM-6IfTaepsuRYGQL49b_bLHPe5J7Q/edit#gid=53006494&amp;range=D103","See All")</f>
        <v>See All</v>
      </c>
      <c r="E118" s="30" t="s">
        <v>619</v>
      </c>
      <c r="F118" s="30" t="s">
        <v>1401</v>
      </c>
      <c r="G118" s="50" t="s">
        <v>1402</v>
      </c>
      <c r="H118" s="24"/>
    </row>
    <row r="119">
      <c r="A119" s="133" t="s">
        <v>622</v>
      </c>
      <c r="B119" s="136" t="s">
        <v>623</v>
      </c>
      <c r="C119" s="134" t="s">
        <v>1403</v>
      </c>
      <c r="D119" s="44" t="s">
        <v>1404</v>
      </c>
      <c r="E119" s="24"/>
      <c r="F119" s="135"/>
      <c r="G119" s="50" t="s">
        <v>1405</v>
      </c>
      <c r="H119" s="30" t="s">
        <v>1406</v>
      </c>
    </row>
    <row r="120">
      <c r="A120" s="133" t="s">
        <v>622</v>
      </c>
      <c r="B120" s="136" t="s">
        <v>751</v>
      </c>
      <c r="C120" s="21" t="s">
        <v>754</v>
      </c>
      <c r="D120" s="44" t="s">
        <v>1407</v>
      </c>
      <c r="E120" s="30"/>
      <c r="F120" s="44"/>
      <c r="G120" s="50"/>
      <c r="H120" s="30"/>
    </row>
    <row r="121">
      <c r="A121" s="133" t="s">
        <v>622</v>
      </c>
      <c r="B121" s="136" t="s">
        <v>758</v>
      </c>
      <c r="C121" s="134" t="s">
        <v>1408</v>
      </c>
      <c r="D121" s="44" t="s">
        <v>1409</v>
      </c>
      <c r="E121" s="30"/>
      <c r="F121" s="44"/>
      <c r="G121" s="50" t="s">
        <v>1410</v>
      </c>
      <c r="H121" s="30"/>
    </row>
    <row r="122">
      <c r="A122" s="133" t="s">
        <v>622</v>
      </c>
      <c r="B122" s="136" t="s">
        <v>627</v>
      </c>
      <c r="C122" s="134" t="s">
        <v>1411</v>
      </c>
      <c r="D122" s="44" t="s">
        <v>1412</v>
      </c>
      <c r="E122" s="30"/>
      <c r="F122" s="44"/>
      <c r="G122" s="50" t="s">
        <v>1413</v>
      </c>
      <c r="H122" s="30"/>
    </row>
    <row r="123">
      <c r="A123" s="133" t="s">
        <v>622</v>
      </c>
      <c r="B123" s="136" t="s">
        <v>632</v>
      </c>
      <c r="C123" s="134" t="s">
        <v>1414</v>
      </c>
      <c r="D123" s="44" t="s">
        <v>1415</v>
      </c>
      <c r="E123" s="30"/>
      <c r="F123" s="44"/>
      <c r="G123" s="50" t="s">
        <v>1416</v>
      </c>
      <c r="H123" s="30"/>
    </row>
    <row r="124">
      <c r="A124" s="133" t="s">
        <v>622</v>
      </c>
      <c r="B124" s="133" t="s">
        <v>1417</v>
      </c>
      <c r="C124" s="134" t="s">
        <v>1418</v>
      </c>
      <c r="D124" s="44" t="s">
        <v>1419</v>
      </c>
      <c r="E124" s="24"/>
      <c r="F124" s="135"/>
      <c r="G124" s="67" t="s">
        <v>1420</v>
      </c>
      <c r="H124" s="30" t="s">
        <v>1421</v>
      </c>
    </row>
    <row r="125">
      <c r="A125" s="133" t="s">
        <v>622</v>
      </c>
      <c r="B125" s="136" t="s">
        <v>642</v>
      </c>
      <c r="C125" s="134" t="s">
        <v>652</v>
      </c>
      <c r="D125" s="44" t="s">
        <v>1422</v>
      </c>
      <c r="E125" s="30"/>
      <c r="F125" s="44"/>
      <c r="G125" s="50" t="s">
        <v>1423</v>
      </c>
      <c r="H125" s="30"/>
    </row>
    <row r="126">
      <c r="A126" s="17" t="s">
        <v>622</v>
      </c>
      <c r="B126" s="49" t="s">
        <v>645</v>
      </c>
      <c r="C126" s="134"/>
      <c r="D126" s="44"/>
      <c r="E126" s="30"/>
      <c r="F126" s="44"/>
      <c r="G126" s="50"/>
      <c r="H126" s="30"/>
    </row>
    <row r="127">
      <c r="A127" s="133" t="s">
        <v>622</v>
      </c>
      <c r="B127" s="136" t="s">
        <v>649</v>
      </c>
      <c r="C127" s="134" t="s">
        <v>652</v>
      </c>
      <c r="D127" s="44" t="s">
        <v>1424</v>
      </c>
      <c r="E127" s="30"/>
      <c r="F127" s="44"/>
      <c r="G127" s="50" t="s">
        <v>1425</v>
      </c>
      <c r="H127" s="30"/>
    </row>
    <row r="128">
      <c r="A128" s="133" t="s">
        <v>622</v>
      </c>
      <c r="B128" s="136" t="s">
        <v>762</v>
      </c>
      <c r="C128" s="21" t="s">
        <v>766</v>
      </c>
      <c r="D128" s="44" t="s">
        <v>1426</v>
      </c>
      <c r="E128" s="30" t="s">
        <v>768</v>
      </c>
      <c r="F128" s="44" t="s">
        <v>1427</v>
      </c>
      <c r="G128" s="50" t="s">
        <v>1428</v>
      </c>
      <c r="H128" s="30"/>
    </row>
    <row r="129">
      <c r="A129" s="133" t="s">
        <v>622</v>
      </c>
      <c r="B129" s="136" t="s">
        <v>656</v>
      </c>
      <c r="C129" s="21" t="s">
        <v>1429</v>
      </c>
      <c r="D129" s="44" t="s">
        <v>1430</v>
      </c>
      <c r="E129" s="30"/>
      <c r="F129" s="44"/>
      <c r="G129" s="50" t="s">
        <v>1431</v>
      </c>
      <c r="H129" s="30"/>
    </row>
    <row r="130">
      <c r="A130" s="133" t="s">
        <v>622</v>
      </c>
      <c r="B130" s="136" t="s">
        <v>663</v>
      </c>
      <c r="C130" s="134" t="s">
        <v>1432</v>
      </c>
      <c r="D130" s="44" t="s">
        <v>1433</v>
      </c>
      <c r="E130" s="30"/>
      <c r="F130" s="44"/>
      <c r="G130" s="50" t="s">
        <v>1434</v>
      </c>
      <c r="H130" s="30" t="s">
        <v>1435</v>
      </c>
    </row>
    <row r="131">
      <c r="A131" s="133" t="s">
        <v>622</v>
      </c>
      <c r="B131" s="136" t="s">
        <v>670</v>
      </c>
      <c r="C131" s="21" t="s">
        <v>1436</v>
      </c>
      <c r="D131" s="44" t="s">
        <v>1437</v>
      </c>
      <c r="E131" s="30"/>
      <c r="F131" s="44"/>
      <c r="G131" s="50" t="s">
        <v>1438</v>
      </c>
      <c r="H131" s="30" t="s">
        <v>1439</v>
      </c>
    </row>
    <row r="132">
      <c r="A132" s="133" t="s">
        <v>622</v>
      </c>
      <c r="B132" s="139" t="s">
        <v>771</v>
      </c>
      <c r="C132" s="134" t="s">
        <v>1440</v>
      </c>
      <c r="D132" s="44" t="s">
        <v>1441</v>
      </c>
      <c r="E132" s="30"/>
      <c r="F132" s="44"/>
      <c r="G132" s="50" t="s">
        <v>1442</v>
      </c>
      <c r="H132" s="30"/>
    </row>
    <row r="133">
      <c r="A133" s="133" t="s">
        <v>622</v>
      </c>
      <c r="B133" s="139" t="s">
        <v>677</v>
      </c>
      <c r="C133" s="21" t="s">
        <v>680</v>
      </c>
      <c r="D133" s="44" t="s">
        <v>1443</v>
      </c>
      <c r="E133" s="30"/>
      <c r="F133" s="44"/>
      <c r="G133" s="50" t="s">
        <v>1444</v>
      </c>
      <c r="H133" s="30" t="s">
        <v>1445</v>
      </c>
    </row>
    <row r="134">
      <c r="A134" s="17" t="s">
        <v>622</v>
      </c>
      <c r="B134" s="59" t="s">
        <v>683</v>
      </c>
      <c r="C134" s="136"/>
      <c r="D134" s="44"/>
      <c r="E134" s="30"/>
      <c r="F134" s="44"/>
      <c r="G134" s="50"/>
      <c r="H134" s="30"/>
    </row>
    <row r="135">
      <c r="A135" s="133" t="s">
        <v>622</v>
      </c>
      <c r="B135" s="139" t="s">
        <v>777</v>
      </c>
      <c r="C135" s="134" t="s">
        <v>1446</v>
      </c>
      <c r="D135" s="44" t="s">
        <v>1447</v>
      </c>
      <c r="E135" s="30"/>
      <c r="F135" s="44"/>
      <c r="G135" s="50" t="s">
        <v>1448</v>
      </c>
      <c r="H135" s="30"/>
    </row>
    <row r="136">
      <c r="A136" s="133" t="s">
        <v>622</v>
      </c>
      <c r="B136" s="139" t="s">
        <v>686</v>
      </c>
      <c r="C136" s="134" t="s">
        <v>1403</v>
      </c>
      <c r="D136" s="44" t="s">
        <v>1449</v>
      </c>
      <c r="E136" s="30"/>
      <c r="F136" s="44"/>
      <c r="G136" s="50" t="s">
        <v>1450</v>
      </c>
      <c r="H136" s="30"/>
    </row>
    <row r="137">
      <c r="A137" s="133" t="s">
        <v>622</v>
      </c>
      <c r="B137" s="139" t="s">
        <v>792</v>
      </c>
      <c r="C137" s="134" t="s">
        <v>1451</v>
      </c>
      <c r="D137" s="44" t="s">
        <v>1452</v>
      </c>
      <c r="E137" s="30"/>
      <c r="F137" s="44"/>
      <c r="G137" s="50" t="s">
        <v>1453</v>
      </c>
      <c r="H137" s="30"/>
    </row>
    <row r="138">
      <c r="A138" s="133" t="s">
        <v>622</v>
      </c>
      <c r="B138" s="139" t="s">
        <v>689</v>
      </c>
      <c r="C138" s="134" t="s">
        <v>1451</v>
      </c>
      <c r="D138" s="44" t="s">
        <v>1454</v>
      </c>
      <c r="E138" s="30"/>
      <c r="F138" s="44"/>
      <c r="G138" s="50" t="s">
        <v>1455</v>
      </c>
      <c r="H138" s="30"/>
    </row>
    <row r="139">
      <c r="A139" s="133" t="s">
        <v>622</v>
      </c>
      <c r="B139" s="139" t="s">
        <v>692</v>
      </c>
      <c r="C139" s="134"/>
      <c r="D139" s="44"/>
      <c r="E139" s="30"/>
      <c r="F139" s="44"/>
      <c r="G139" s="50" t="s">
        <v>1456</v>
      </c>
      <c r="H139" s="30"/>
    </row>
    <row r="140">
      <c r="A140" s="133" t="s">
        <v>622</v>
      </c>
      <c r="B140" s="139" t="s">
        <v>783</v>
      </c>
      <c r="C140" s="134"/>
      <c r="D140" s="44"/>
      <c r="E140" s="30"/>
      <c r="F140" s="44"/>
      <c r="G140" s="50" t="s">
        <v>1457</v>
      </c>
      <c r="H140" s="30"/>
    </row>
    <row r="141">
      <c r="A141" s="133" t="s">
        <v>622</v>
      </c>
      <c r="B141" s="139" t="s">
        <v>695</v>
      </c>
      <c r="C141" s="134" t="s">
        <v>1458</v>
      </c>
      <c r="D141" s="44" t="s">
        <v>1459</v>
      </c>
      <c r="E141" s="30"/>
      <c r="F141" s="44"/>
      <c r="G141" s="50" t="s">
        <v>1460</v>
      </c>
      <c r="H141" s="30"/>
    </row>
    <row r="142">
      <c r="A142" s="17" t="s">
        <v>622</v>
      </c>
      <c r="B142" s="125" t="s">
        <v>622</v>
      </c>
      <c r="C142" s="21" t="s">
        <v>652</v>
      </c>
      <c r="D142" s="147" t="s">
        <v>1461</v>
      </c>
      <c r="E142" s="30"/>
      <c r="F142" s="44"/>
      <c r="G142" s="50"/>
      <c r="H142" s="30"/>
    </row>
    <row r="143">
      <c r="A143" s="133" t="s">
        <v>622</v>
      </c>
      <c r="B143" s="136" t="s">
        <v>800</v>
      </c>
      <c r="C143" s="134"/>
      <c r="D143" s="44"/>
      <c r="E143" s="30" t="s">
        <v>802</v>
      </c>
      <c r="F143" s="44" t="s">
        <v>1462</v>
      </c>
      <c r="G143" s="50" t="s">
        <v>1463</v>
      </c>
      <c r="H143" s="30"/>
    </row>
    <row r="144">
      <c r="A144" s="133" t="s">
        <v>622</v>
      </c>
      <c r="B144" s="139" t="s">
        <v>705</v>
      </c>
      <c r="C144" s="21" t="s">
        <v>1464</v>
      </c>
      <c r="D144" s="148" t="s">
        <v>1465</v>
      </c>
      <c r="E144" s="24"/>
      <c r="F144" s="135"/>
      <c r="G144" s="50" t="s">
        <v>1466</v>
      </c>
      <c r="H144" s="24"/>
    </row>
    <row r="145">
      <c r="A145" s="17" t="s">
        <v>622</v>
      </c>
      <c r="B145" s="125" t="s">
        <v>711</v>
      </c>
      <c r="C145" s="136"/>
      <c r="D145" s="44"/>
      <c r="E145" s="30"/>
      <c r="F145" s="44"/>
      <c r="G145" s="50"/>
      <c r="H145" s="30"/>
    </row>
    <row r="146">
      <c r="A146" s="17" t="s">
        <v>622</v>
      </c>
      <c r="B146" s="125" t="s">
        <v>716</v>
      </c>
      <c r="C146" s="21" t="s">
        <v>719</v>
      </c>
      <c r="D146" s="44" t="s">
        <v>1467</v>
      </c>
      <c r="E146" s="30"/>
      <c r="F146" s="44"/>
      <c r="G146" s="50"/>
      <c r="H146" s="30"/>
    </row>
    <row r="147">
      <c r="A147" s="133" t="s">
        <v>622</v>
      </c>
      <c r="B147" s="139" t="s">
        <v>787</v>
      </c>
      <c r="C147" s="134" t="s">
        <v>1468</v>
      </c>
      <c r="D147" s="44" t="s">
        <v>1469</v>
      </c>
      <c r="E147" s="30"/>
      <c r="F147" s="44"/>
      <c r="G147" s="50" t="s">
        <v>1470</v>
      </c>
      <c r="H147" s="30"/>
    </row>
    <row r="148">
      <c r="A148" s="133" t="s">
        <v>622</v>
      </c>
      <c r="B148" s="139" t="s">
        <v>723</v>
      </c>
      <c r="C148" s="134"/>
      <c r="D148" s="44"/>
      <c r="E148" s="30"/>
      <c r="F148" s="44"/>
      <c r="G148" s="50" t="s">
        <v>1471</v>
      </c>
      <c r="H148" s="30"/>
    </row>
    <row r="149">
      <c r="A149" s="133" t="s">
        <v>622</v>
      </c>
      <c r="B149" s="139" t="s">
        <v>728</v>
      </c>
      <c r="C149" s="134"/>
      <c r="D149" s="44"/>
      <c r="E149" s="30"/>
      <c r="F149" s="44"/>
      <c r="G149" s="50"/>
      <c r="H149" s="30"/>
    </row>
    <row r="150">
      <c r="A150" s="133" t="s">
        <v>622</v>
      </c>
      <c r="B150" s="139" t="s">
        <v>731</v>
      </c>
      <c r="C150" s="134"/>
      <c r="D150" s="44" t="s">
        <v>1472</v>
      </c>
      <c r="E150" s="30"/>
      <c r="F150" s="44"/>
      <c r="G150" s="50" t="s">
        <v>1473</v>
      </c>
      <c r="H150" s="30"/>
    </row>
    <row r="151">
      <c r="A151" s="133" t="s">
        <v>622</v>
      </c>
      <c r="B151" s="136" t="s">
        <v>736</v>
      </c>
      <c r="C151" s="134" t="s">
        <v>1474</v>
      </c>
      <c r="D151" s="44" t="s">
        <v>1475</v>
      </c>
      <c r="E151" s="30"/>
      <c r="F151" s="44"/>
      <c r="G151" s="50" t="s">
        <v>1476</v>
      </c>
      <c r="H151" s="30"/>
    </row>
    <row r="152">
      <c r="A152" s="133" t="s">
        <v>622</v>
      </c>
      <c r="B152" s="139" t="s">
        <v>741</v>
      </c>
      <c r="C152" s="134" t="s">
        <v>1477</v>
      </c>
      <c r="D152" s="44" t="s">
        <v>1478</v>
      </c>
      <c r="E152" s="30"/>
      <c r="F152" s="44"/>
      <c r="G152" s="50" t="s">
        <v>1479</v>
      </c>
      <c r="H152" s="30"/>
    </row>
    <row r="153">
      <c r="A153" s="133" t="s">
        <v>622</v>
      </c>
      <c r="B153" s="139" t="s">
        <v>746</v>
      </c>
      <c r="C153" s="134"/>
      <c r="D153" s="44"/>
      <c r="E153" s="30"/>
      <c r="F153" s="44"/>
      <c r="G153" s="50" t="s">
        <v>1480</v>
      </c>
      <c r="H153" s="30"/>
    </row>
    <row r="154">
      <c r="A154" s="133" t="s">
        <v>805</v>
      </c>
      <c r="B154" s="136" t="s">
        <v>917</v>
      </c>
      <c r="C154" s="134"/>
      <c r="D154" s="44"/>
      <c r="E154" s="24"/>
      <c r="F154" s="135"/>
      <c r="G154" s="50"/>
      <c r="H154" s="30"/>
    </row>
    <row r="155">
      <c r="A155" s="133" t="s">
        <v>805</v>
      </c>
      <c r="B155" s="136" t="s">
        <v>838</v>
      </c>
      <c r="C155" s="134" t="s">
        <v>813</v>
      </c>
      <c r="D155" s="137" t="str">
        <f t="shared" ref="D155:D156" si="1">HYPERLINK("https://docs.google.com/spreadsheets/d/1yJ30iVVvpmSvVAM-6IfTaepsuRYGQL49b_bLHPe5J7Q/edit#gid=53006494&amp;range=D134","See All")</f>
        <v>See All</v>
      </c>
      <c r="E155" s="24"/>
      <c r="F155" s="135"/>
      <c r="G155" s="50" t="s">
        <v>1481</v>
      </c>
      <c r="H155" s="30" t="s">
        <v>1482</v>
      </c>
    </row>
    <row r="156">
      <c r="A156" s="133" t="s">
        <v>805</v>
      </c>
      <c r="B156" s="136" t="s">
        <v>881</v>
      </c>
      <c r="C156" s="134" t="s">
        <v>813</v>
      </c>
      <c r="D156" s="137" t="str">
        <f t="shared" si="1"/>
        <v>See All</v>
      </c>
      <c r="E156" s="24"/>
      <c r="F156" s="135"/>
      <c r="G156" s="50" t="s">
        <v>1483</v>
      </c>
      <c r="H156" s="24"/>
    </row>
    <row r="157" ht="108.0" customHeight="1">
      <c r="A157" s="133" t="s">
        <v>805</v>
      </c>
      <c r="B157" s="136" t="s">
        <v>885</v>
      </c>
      <c r="C157" s="138"/>
      <c r="D157" s="135"/>
      <c r="E157" s="24"/>
      <c r="F157" s="135"/>
      <c r="G157" s="50" t="s">
        <v>1484</v>
      </c>
      <c r="H157" s="24"/>
    </row>
    <row r="158">
      <c r="A158" s="133" t="s">
        <v>805</v>
      </c>
      <c r="B158" s="136" t="s">
        <v>890</v>
      </c>
      <c r="C158" s="138"/>
      <c r="D158" s="135"/>
      <c r="E158" s="24"/>
      <c r="F158" s="135"/>
      <c r="G158" s="50" t="s">
        <v>1485</v>
      </c>
      <c r="H158" s="24"/>
    </row>
    <row r="159">
      <c r="A159" s="133" t="s">
        <v>805</v>
      </c>
      <c r="B159" s="133" t="s">
        <v>806</v>
      </c>
      <c r="C159" s="138"/>
      <c r="D159" s="135"/>
      <c r="E159" s="24"/>
      <c r="F159" s="135"/>
      <c r="G159" s="80"/>
      <c r="H159" s="24"/>
    </row>
    <row r="160">
      <c r="A160" s="133" t="s">
        <v>805</v>
      </c>
      <c r="B160" s="136" t="s">
        <v>842</v>
      </c>
      <c r="C160" s="134" t="s">
        <v>813</v>
      </c>
      <c r="D160" s="44" t="s">
        <v>1486</v>
      </c>
      <c r="E160" s="24"/>
      <c r="F160" s="44"/>
      <c r="G160" s="50" t="s">
        <v>1487</v>
      </c>
      <c r="H160" s="24"/>
    </row>
    <row r="161">
      <c r="A161" s="133" t="s">
        <v>805</v>
      </c>
      <c r="B161" s="133" t="s">
        <v>809</v>
      </c>
      <c r="C161" s="134" t="s">
        <v>813</v>
      </c>
      <c r="D161" s="44" t="s">
        <v>1488</v>
      </c>
      <c r="E161" s="24"/>
      <c r="F161" s="135"/>
      <c r="G161" s="50" t="s">
        <v>1489</v>
      </c>
      <c r="H161" s="30"/>
    </row>
    <row r="162">
      <c r="A162" s="17" t="s">
        <v>805</v>
      </c>
      <c r="B162" s="59" t="s">
        <v>816</v>
      </c>
      <c r="C162" s="134"/>
      <c r="D162" s="44"/>
      <c r="E162" s="30"/>
      <c r="F162" s="44"/>
      <c r="G162" s="50"/>
      <c r="H162" s="30"/>
    </row>
    <row r="163">
      <c r="A163" s="17" t="s">
        <v>805</v>
      </c>
      <c r="B163" s="59" t="s">
        <v>822</v>
      </c>
      <c r="C163" s="134"/>
      <c r="D163" s="44"/>
      <c r="E163" s="30"/>
      <c r="F163" s="44"/>
      <c r="G163" s="50"/>
      <c r="H163" s="30"/>
    </row>
    <row r="164">
      <c r="A164" s="133" t="s">
        <v>805</v>
      </c>
      <c r="B164" s="139" t="s">
        <v>826</v>
      </c>
      <c r="C164" s="134" t="s">
        <v>813</v>
      </c>
      <c r="D164" s="44" t="s">
        <v>1490</v>
      </c>
      <c r="E164" s="30" t="s">
        <v>829</v>
      </c>
      <c r="F164" s="44" t="s">
        <v>1491</v>
      </c>
      <c r="G164" s="50" t="s">
        <v>1492</v>
      </c>
      <c r="H164" s="30" t="s">
        <v>1493</v>
      </c>
    </row>
    <row r="165">
      <c r="A165" s="133" t="s">
        <v>805</v>
      </c>
      <c r="B165" s="136" t="s">
        <v>847</v>
      </c>
      <c r="C165" s="138"/>
      <c r="D165" s="135"/>
      <c r="E165" s="24"/>
      <c r="F165" s="135"/>
      <c r="G165" s="50" t="s">
        <v>1494</v>
      </c>
      <c r="H165" s="24"/>
    </row>
    <row r="166">
      <c r="A166" s="133" t="s">
        <v>805</v>
      </c>
      <c r="B166" s="139" t="s">
        <v>894</v>
      </c>
      <c r="C166" s="134"/>
      <c r="D166" s="44"/>
      <c r="E166" s="24"/>
      <c r="F166" s="135"/>
      <c r="G166" s="50" t="s">
        <v>1495</v>
      </c>
      <c r="H166" s="30" t="s">
        <v>1496</v>
      </c>
    </row>
    <row r="167">
      <c r="A167" s="133" t="s">
        <v>805</v>
      </c>
      <c r="B167" s="139" t="s">
        <v>854</v>
      </c>
      <c r="C167" s="138"/>
      <c r="D167" s="135"/>
      <c r="E167" s="24"/>
      <c r="F167" s="135"/>
      <c r="G167" s="50" t="s">
        <v>1497</v>
      </c>
      <c r="H167" s="30"/>
    </row>
    <row r="168">
      <c r="A168" s="17" t="s">
        <v>805</v>
      </c>
      <c r="B168" s="49" t="s">
        <v>859</v>
      </c>
      <c r="C168" s="134"/>
      <c r="D168" s="44"/>
      <c r="E168" s="30"/>
      <c r="F168" s="44"/>
      <c r="G168" s="50"/>
      <c r="H168" s="30"/>
    </row>
    <row r="169">
      <c r="A169" s="133" t="s">
        <v>805</v>
      </c>
      <c r="B169" s="139" t="s">
        <v>899</v>
      </c>
      <c r="C169" s="134"/>
      <c r="D169" s="44"/>
      <c r="E169" s="30" t="s">
        <v>904</v>
      </c>
      <c r="F169" s="44" t="s">
        <v>1498</v>
      </c>
      <c r="G169" s="50" t="s">
        <v>1499</v>
      </c>
      <c r="H169" s="30"/>
    </row>
    <row r="170">
      <c r="A170" s="17" t="s">
        <v>805</v>
      </c>
      <c r="B170" s="59" t="s">
        <v>906</v>
      </c>
      <c r="C170" s="134"/>
      <c r="D170" s="44"/>
      <c r="E170" s="24"/>
      <c r="F170" s="135"/>
      <c r="G170" s="50"/>
      <c r="H170" s="24"/>
    </row>
    <row r="171">
      <c r="A171" s="133" t="s">
        <v>805</v>
      </c>
      <c r="B171" s="136" t="s">
        <v>863</v>
      </c>
      <c r="C171" s="134"/>
      <c r="D171" s="44"/>
      <c r="E171" s="24"/>
      <c r="F171" s="135"/>
      <c r="G171" s="50" t="s">
        <v>1500</v>
      </c>
      <c r="H171" s="24"/>
    </row>
    <row r="172">
      <c r="A172" s="133" t="s">
        <v>805</v>
      </c>
      <c r="B172" s="136" t="s">
        <v>834</v>
      </c>
      <c r="C172" s="134"/>
      <c r="D172" s="44"/>
      <c r="E172" s="24"/>
      <c r="F172" s="135"/>
      <c r="G172" s="50" t="s">
        <v>1501</v>
      </c>
      <c r="H172" s="24"/>
    </row>
    <row r="173">
      <c r="A173" s="133" t="s">
        <v>805</v>
      </c>
      <c r="B173" s="136" t="s">
        <v>868</v>
      </c>
      <c r="C173" s="134" t="s">
        <v>1502</v>
      </c>
      <c r="D173" s="44" t="s">
        <v>1503</v>
      </c>
      <c r="E173" s="24"/>
      <c r="F173" s="135"/>
      <c r="G173" s="50" t="s">
        <v>1504</v>
      </c>
      <c r="H173" s="24"/>
    </row>
    <row r="174">
      <c r="A174" s="133" t="s">
        <v>805</v>
      </c>
      <c r="B174" s="139" t="s">
        <v>875</v>
      </c>
      <c r="C174" s="134"/>
      <c r="D174" s="44"/>
      <c r="E174" s="24"/>
      <c r="F174" s="135"/>
      <c r="G174" s="50" t="s">
        <v>1505</v>
      </c>
      <c r="H174" s="30"/>
    </row>
    <row r="175">
      <c r="A175" s="133" t="s">
        <v>805</v>
      </c>
      <c r="B175" s="133" t="s">
        <v>912</v>
      </c>
      <c r="C175" s="138"/>
      <c r="D175" s="135"/>
      <c r="E175" s="24"/>
      <c r="F175" s="135"/>
      <c r="G175" s="50" t="s">
        <v>1506</v>
      </c>
      <c r="H175" s="30" t="s">
        <v>916</v>
      </c>
    </row>
    <row r="176">
      <c r="A176" s="133" t="s">
        <v>922</v>
      </c>
      <c r="B176" s="139" t="s">
        <v>955</v>
      </c>
      <c r="C176" s="134"/>
      <c r="D176" s="44" t="s">
        <v>1507</v>
      </c>
      <c r="E176" s="24"/>
      <c r="F176" s="135"/>
      <c r="G176" s="50" t="s">
        <v>1508</v>
      </c>
      <c r="H176" s="30"/>
    </row>
    <row r="177">
      <c r="A177" s="133" t="s">
        <v>922</v>
      </c>
      <c r="B177" s="139" t="s">
        <v>923</v>
      </c>
      <c r="C177" s="134"/>
      <c r="D177" s="44"/>
      <c r="E177" s="24"/>
      <c r="F177" s="135"/>
      <c r="G177" s="50" t="s">
        <v>1509</v>
      </c>
      <c r="H177" s="30"/>
    </row>
    <row r="178">
      <c r="A178" s="133" t="s">
        <v>922</v>
      </c>
      <c r="B178" s="139" t="s">
        <v>932</v>
      </c>
      <c r="C178" s="134"/>
      <c r="D178" s="44"/>
      <c r="E178" s="24"/>
      <c r="F178" s="135"/>
      <c r="G178" s="50" t="s">
        <v>1510</v>
      </c>
      <c r="H178" s="30"/>
    </row>
    <row r="179">
      <c r="A179" s="133" t="s">
        <v>922</v>
      </c>
      <c r="B179" s="139" t="s">
        <v>928</v>
      </c>
      <c r="C179" s="134"/>
      <c r="D179" s="44"/>
      <c r="E179" s="24"/>
      <c r="F179" s="135"/>
      <c r="G179" s="50" t="s">
        <v>1511</v>
      </c>
      <c r="H179" s="30"/>
    </row>
    <row r="180">
      <c r="A180" s="133" t="s">
        <v>922</v>
      </c>
      <c r="B180" s="139" t="s">
        <v>937</v>
      </c>
      <c r="C180" s="134"/>
      <c r="D180" s="44"/>
      <c r="E180" s="24"/>
      <c r="F180" s="135"/>
      <c r="G180" s="50" t="s">
        <v>1512</v>
      </c>
      <c r="H180" s="30"/>
    </row>
    <row r="181">
      <c r="A181" s="17" t="s">
        <v>922</v>
      </c>
      <c r="B181" s="49" t="s">
        <v>805</v>
      </c>
      <c r="C181" s="134"/>
      <c r="D181" s="44"/>
      <c r="E181" s="24"/>
      <c r="F181" s="135"/>
      <c r="G181" s="50"/>
      <c r="H181" s="30"/>
    </row>
    <row r="182">
      <c r="A182" s="133" t="s">
        <v>922</v>
      </c>
      <c r="B182" s="139" t="s">
        <v>1513</v>
      </c>
      <c r="C182" s="134"/>
      <c r="D182" s="44"/>
      <c r="E182" s="24"/>
      <c r="F182" s="135"/>
      <c r="G182" s="50" t="s">
        <v>1514</v>
      </c>
      <c r="H182" s="30"/>
    </row>
    <row r="183">
      <c r="A183" s="133" t="s">
        <v>922</v>
      </c>
      <c r="B183" s="136" t="s">
        <v>947</v>
      </c>
      <c r="C183" s="134"/>
      <c r="D183" s="44"/>
      <c r="E183" s="24"/>
      <c r="F183" s="135"/>
      <c r="G183" s="50" t="s">
        <v>1515</v>
      </c>
      <c r="H183" s="30"/>
    </row>
    <row r="184">
      <c r="A184" s="133" t="s">
        <v>922</v>
      </c>
      <c r="B184" s="139" t="s">
        <v>951</v>
      </c>
      <c r="C184" s="134"/>
      <c r="D184" s="44"/>
      <c r="E184" s="24"/>
      <c r="F184" s="135"/>
      <c r="G184" s="50" t="s">
        <v>1516</v>
      </c>
      <c r="H184" s="30"/>
    </row>
    <row r="185">
      <c r="A185" s="133" t="s">
        <v>965</v>
      </c>
      <c r="B185" s="136" t="s">
        <v>966</v>
      </c>
      <c r="C185" s="134" t="s">
        <v>813</v>
      </c>
      <c r="D185" s="137" t="str">
        <f>HYPERLINK("https://docs.google.com/spreadsheets/d/1yJ30iVVvpmSvVAM-6IfTaepsuRYGQL49b_bLHPe5J7Q/edit#gid=53006494&amp;range=D165","See All")
</f>
        <v>See All</v>
      </c>
      <c r="E185" s="30"/>
      <c r="F185" s="44"/>
      <c r="G185" s="50" t="s">
        <v>1517</v>
      </c>
      <c r="H185" s="24"/>
    </row>
    <row r="186">
      <c r="A186" s="133" t="s">
        <v>965</v>
      </c>
      <c r="B186" s="136" t="s">
        <v>1080</v>
      </c>
      <c r="C186" s="134" t="s">
        <v>1518</v>
      </c>
      <c r="D186" s="44" t="s">
        <v>1519</v>
      </c>
      <c r="E186" s="24"/>
      <c r="F186" s="135"/>
      <c r="G186" s="50" t="s">
        <v>1520</v>
      </c>
      <c r="H186" s="120"/>
    </row>
    <row r="187">
      <c r="A187" s="133" t="s">
        <v>965</v>
      </c>
      <c r="B187" s="136" t="s">
        <v>969</v>
      </c>
      <c r="C187" s="134" t="s">
        <v>972</v>
      </c>
      <c r="D187" s="135"/>
      <c r="E187" s="24"/>
      <c r="F187" s="135"/>
      <c r="G187" s="50" t="s">
        <v>1521</v>
      </c>
      <c r="H187" s="24"/>
    </row>
    <row r="188">
      <c r="A188" s="133" t="s">
        <v>965</v>
      </c>
      <c r="B188" s="136" t="s">
        <v>1033</v>
      </c>
      <c r="C188" s="134" t="s">
        <v>813</v>
      </c>
      <c r="D188" s="137" t="str">
        <f>HYPERLINK("https://docs.google.com/spreadsheets/d/1yJ30iVVvpmSvVAM-6IfTaepsuRYGQL49b_bLHPe5J7Q/edit#gid=53006494&amp;range=D165","See All")
</f>
        <v>See All</v>
      </c>
      <c r="E188" s="24"/>
      <c r="F188" s="135"/>
      <c r="G188" s="50" t="s">
        <v>1522</v>
      </c>
      <c r="H188" s="30" t="s">
        <v>1303</v>
      </c>
    </row>
    <row r="189">
      <c r="A189" s="133" t="s">
        <v>965</v>
      </c>
      <c r="B189" s="136" t="s">
        <v>1086</v>
      </c>
      <c r="C189" s="21" t="s">
        <v>1090</v>
      </c>
      <c r="D189" s="44" t="s">
        <v>1523</v>
      </c>
      <c r="E189" s="24"/>
      <c r="F189" s="135"/>
      <c r="G189" s="50" t="s">
        <v>1524</v>
      </c>
      <c r="H189" s="30"/>
    </row>
    <row r="190">
      <c r="A190" s="133" t="s">
        <v>965</v>
      </c>
      <c r="B190" s="136" t="s">
        <v>975</v>
      </c>
      <c r="C190" s="134" t="s">
        <v>813</v>
      </c>
      <c r="D190" s="137" t="str">
        <f>HYPERLINK("https://docs.google.com/spreadsheets/d/1yJ30iVVvpmSvVAM-6IfTaepsuRYGQL49b_bLHPe5J7Q/edit#gid=53006494&amp;range=D159","See All")
</f>
        <v>See All</v>
      </c>
      <c r="E190" s="24"/>
      <c r="F190" s="135"/>
      <c r="G190" s="50" t="s">
        <v>1525</v>
      </c>
      <c r="H190" s="30" t="s">
        <v>1526</v>
      </c>
    </row>
    <row r="191">
      <c r="A191" s="133" t="s">
        <v>965</v>
      </c>
      <c r="B191" s="133" t="s">
        <v>980</v>
      </c>
      <c r="C191" s="134" t="s">
        <v>1527</v>
      </c>
      <c r="D191" s="44" t="s">
        <v>1528</v>
      </c>
      <c r="E191" s="30"/>
      <c r="F191" s="44"/>
      <c r="G191" s="50" t="s">
        <v>1529</v>
      </c>
      <c r="H191" s="30" t="s">
        <v>1530</v>
      </c>
    </row>
    <row r="192">
      <c r="A192" s="133" t="s">
        <v>965</v>
      </c>
      <c r="B192" s="139" t="s">
        <v>987</v>
      </c>
      <c r="C192" s="134" t="s">
        <v>1531</v>
      </c>
      <c r="D192" s="44" t="s">
        <v>1532</v>
      </c>
      <c r="E192" s="30" t="s">
        <v>991</v>
      </c>
      <c r="F192" s="44" t="s">
        <v>1533</v>
      </c>
      <c r="G192" s="50" t="s">
        <v>1534</v>
      </c>
      <c r="H192" s="30" t="s">
        <v>1535</v>
      </c>
    </row>
    <row r="193">
      <c r="A193" s="133" t="s">
        <v>965</v>
      </c>
      <c r="B193" s="139" t="s">
        <v>994</v>
      </c>
      <c r="C193" s="134" t="s">
        <v>1536</v>
      </c>
      <c r="D193" s="44" t="s">
        <v>1537</v>
      </c>
      <c r="E193" s="24"/>
      <c r="F193" s="135"/>
      <c r="G193" s="50" t="s">
        <v>1538</v>
      </c>
      <c r="H193" s="24"/>
    </row>
    <row r="194">
      <c r="A194" s="133" t="s">
        <v>965</v>
      </c>
      <c r="B194" s="136" t="s">
        <v>1094</v>
      </c>
      <c r="C194" s="134"/>
      <c r="D194" s="44" t="s">
        <v>1539</v>
      </c>
      <c r="E194" s="24"/>
      <c r="F194" s="135"/>
      <c r="G194" s="50" t="s">
        <v>1540</v>
      </c>
      <c r="H194" s="24"/>
    </row>
    <row r="195">
      <c r="A195" s="133" t="s">
        <v>965</v>
      </c>
      <c r="B195" s="139" t="s">
        <v>999</v>
      </c>
      <c r="C195" s="134"/>
      <c r="D195" s="44"/>
      <c r="E195" s="24"/>
      <c r="F195" s="135"/>
      <c r="G195" s="50" t="s">
        <v>1541</v>
      </c>
      <c r="H195" s="24"/>
    </row>
    <row r="196">
      <c r="A196" s="133" t="s">
        <v>965</v>
      </c>
      <c r="B196" s="139" t="s">
        <v>1003</v>
      </c>
      <c r="C196" s="134"/>
      <c r="D196" s="44"/>
      <c r="E196" s="24"/>
      <c r="F196" s="135"/>
      <c r="G196" s="50" t="s">
        <v>1542</v>
      </c>
      <c r="H196" s="24"/>
    </row>
    <row r="197">
      <c r="A197" s="133" t="s">
        <v>965</v>
      </c>
      <c r="B197" s="139" t="s">
        <v>1008</v>
      </c>
      <c r="C197" s="138"/>
      <c r="D197" s="135"/>
      <c r="E197" s="24"/>
      <c r="F197" s="135"/>
      <c r="G197" s="50" t="s">
        <v>1543</v>
      </c>
      <c r="H197" s="24"/>
    </row>
    <row r="198">
      <c r="A198" s="17" t="s">
        <v>965</v>
      </c>
      <c r="B198" s="59" t="s">
        <v>1012</v>
      </c>
      <c r="C198" s="134"/>
      <c r="D198" s="44"/>
      <c r="E198" s="24"/>
      <c r="F198" s="135"/>
      <c r="G198" s="50"/>
      <c r="H198" s="24"/>
    </row>
    <row r="199">
      <c r="A199" s="133" t="s">
        <v>965</v>
      </c>
      <c r="B199" s="139" t="s">
        <v>1039</v>
      </c>
      <c r="C199" s="134" t="s">
        <v>972</v>
      </c>
      <c r="D199" s="44" t="s">
        <v>1544</v>
      </c>
      <c r="E199" s="24"/>
      <c r="F199" s="135"/>
      <c r="G199" s="50" t="s">
        <v>1545</v>
      </c>
      <c r="H199" s="24"/>
    </row>
    <row r="200">
      <c r="A200" s="133" t="s">
        <v>965</v>
      </c>
      <c r="B200" s="139" t="s">
        <v>1045</v>
      </c>
      <c r="C200" s="138"/>
      <c r="D200" s="135"/>
      <c r="E200" s="24"/>
      <c r="F200" s="135"/>
      <c r="G200" s="50" t="s">
        <v>1546</v>
      </c>
      <c r="H200" s="24"/>
    </row>
    <row r="201">
      <c r="A201" s="133" t="s">
        <v>965</v>
      </c>
      <c r="B201" s="139" t="s">
        <v>1050</v>
      </c>
      <c r="C201" s="134" t="s">
        <v>1547</v>
      </c>
      <c r="D201" s="44" t="s">
        <v>1548</v>
      </c>
      <c r="E201" s="24"/>
      <c r="F201" s="135"/>
      <c r="G201" s="50" t="s">
        <v>1549</v>
      </c>
      <c r="H201" s="30"/>
    </row>
    <row r="202">
      <c r="A202" s="133" t="s">
        <v>965</v>
      </c>
      <c r="B202" s="139" t="s">
        <v>1016</v>
      </c>
      <c r="C202" s="134"/>
      <c r="D202" s="44"/>
      <c r="E202" s="24"/>
      <c r="F202" s="135"/>
      <c r="G202" s="50" t="s">
        <v>1550</v>
      </c>
      <c r="H202" s="30"/>
    </row>
    <row r="203">
      <c r="A203" s="133" t="s">
        <v>965</v>
      </c>
      <c r="B203" s="139" t="s">
        <v>1021</v>
      </c>
      <c r="C203" s="134"/>
      <c r="D203" s="44"/>
      <c r="E203" s="24"/>
      <c r="F203" s="135"/>
      <c r="G203" s="50" t="s">
        <v>1551</v>
      </c>
      <c r="H203" s="30"/>
    </row>
    <row r="204">
      <c r="A204" s="133" t="s">
        <v>965</v>
      </c>
      <c r="B204" s="139" t="s">
        <v>1025</v>
      </c>
      <c r="C204" s="134"/>
      <c r="D204" s="44"/>
      <c r="E204" s="24"/>
      <c r="F204" s="135"/>
      <c r="G204" s="50" t="s">
        <v>1552</v>
      </c>
      <c r="H204" s="30"/>
    </row>
    <row r="205">
      <c r="A205" s="133" t="s">
        <v>965</v>
      </c>
      <c r="B205" s="136" t="s">
        <v>1055</v>
      </c>
      <c r="C205" s="134"/>
      <c r="D205" s="44"/>
      <c r="E205" s="24"/>
      <c r="F205" s="135"/>
      <c r="G205" s="50" t="s">
        <v>1553</v>
      </c>
      <c r="H205" s="30"/>
    </row>
    <row r="206">
      <c r="A206" s="133" t="s">
        <v>965</v>
      </c>
      <c r="B206" s="139" t="s">
        <v>1059</v>
      </c>
      <c r="C206" s="134"/>
      <c r="D206" s="44"/>
      <c r="E206" s="24"/>
      <c r="F206" s="135"/>
      <c r="G206" s="50" t="s">
        <v>1554</v>
      </c>
      <c r="H206" s="30"/>
    </row>
    <row r="207">
      <c r="A207" s="133" t="s">
        <v>965</v>
      </c>
      <c r="B207" s="139" t="s">
        <v>1064</v>
      </c>
      <c r="C207" s="134"/>
      <c r="D207" s="44" t="s">
        <v>1555</v>
      </c>
      <c r="E207" s="24"/>
      <c r="F207" s="135"/>
      <c r="G207" s="50" t="s">
        <v>1556</v>
      </c>
      <c r="H207" s="30"/>
    </row>
    <row r="208">
      <c r="A208" s="133" t="s">
        <v>965</v>
      </c>
      <c r="B208" s="139" t="s">
        <v>1028</v>
      </c>
      <c r="C208" s="134"/>
      <c r="D208" s="44"/>
      <c r="E208" s="24"/>
      <c r="F208" s="135"/>
      <c r="G208" s="50" t="s">
        <v>1557</v>
      </c>
      <c r="H208" s="30"/>
    </row>
    <row r="209">
      <c r="A209" s="133" t="s">
        <v>1100</v>
      </c>
      <c r="B209" s="136" t="s">
        <v>1118</v>
      </c>
      <c r="C209" s="134" t="s">
        <v>1558</v>
      </c>
      <c r="D209" s="44" t="s">
        <v>1559</v>
      </c>
      <c r="E209" s="24"/>
      <c r="F209" s="135"/>
      <c r="G209" s="50" t="s">
        <v>1560</v>
      </c>
      <c r="H209" s="30"/>
    </row>
    <row r="210">
      <c r="A210" s="133" t="s">
        <v>1100</v>
      </c>
      <c r="B210" s="149" t="s">
        <v>1101</v>
      </c>
      <c r="C210" s="134" t="s">
        <v>1105</v>
      </c>
      <c r="D210" s="44" t="s">
        <v>1561</v>
      </c>
      <c r="E210" s="24"/>
      <c r="F210" s="135"/>
      <c r="G210" s="50" t="s">
        <v>1562</v>
      </c>
      <c r="H210" s="24"/>
    </row>
    <row r="211">
      <c r="A211" s="133" t="s">
        <v>1100</v>
      </c>
      <c r="B211" s="139" t="s">
        <v>1108</v>
      </c>
      <c r="C211" s="134" t="s">
        <v>1084</v>
      </c>
      <c r="D211" s="44" t="s">
        <v>1563</v>
      </c>
      <c r="E211" s="24"/>
      <c r="F211" s="135"/>
      <c r="G211" s="50" t="s">
        <v>1564</v>
      </c>
      <c r="H211" s="30"/>
    </row>
    <row r="212">
      <c r="A212" s="133" t="s">
        <v>1100</v>
      </c>
      <c r="B212" s="136" t="s">
        <v>1100</v>
      </c>
      <c r="C212" s="134" t="s">
        <v>1105</v>
      </c>
      <c r="D212" s="44" t="s">
        <v>1565</v>
      </c>
      <c r="E212" s="24"/>
      <c r="F212" s="135"/>
      <c r="G212" s="50" t="s">
        <v>1566</v>
      </c>
      <c r="H212" s="30"/>
    </row>
    <row r="213">
      <c r="A213" s="133" t="s">
        <v>1125</v>
      </c>
      <c r="B213" s="133" t="s">
        <v>1126</v>
      </c>
      <c r="C213" s="134" t="s">
        <v>1567</v>
      </c>
      <c r="D213" s="44" t="s">
        <v>1568</v>
      </c>
      <c r="E213" s="24"/>
      <c r="F213" s="135"/>
      <c r="G213" s="50" t="s">
        <v>1569</v>
      </c>
      <c r="H213" s="30" t="s">
        <v>1570</v>
      </c>
    </row>
    <row r="214">
      <c r="A214" s="133" t="s">
        <v>1125</v>
      </c>
      <c r="B214" s="136" t="s">
        <v>1133</v>
      </c>
      <c r="C214" s="134" t="s">
        <v>1567</v>
      </c>
      <c r="D214" s="137" t="str">
        <f t="shared" ref="D214:D217" si="2">HYPERLINK("https://docs.google.com/spreadsheets/d/1yJ30iVVvpmSvVAM-6IfTaepsuRYGQL49b_bLHPe5J7Q/edit#gid=53006494&amp;range=D186","See All")
</f>
        <v>See All</v>
      </c>
      <c r="E214" s="24"/>
      <c r="F214" s="135"/>
      <c r="G214" s="50" t="s">
        <v>1571</v>
      </c>
      <c r="H214" s="24"/>
    </row>
    <row r="215">
      <c r="A215" s="133" t="s">
        <v>1125</v>
      </c>
      <c r="B215" s="136" t="s">
        <v>1136</v>
      </c>
      <c r="C215" s="134" t="s">
        <v>1567</v>
      </c>
      <c r="D215" s="137" t="str">
        <f t="shared" si="2"/>
        <v>See All</v>
      </c>
      <c r="E215" s="24"/>
      <c r="F215" s="135"/>
      <c r="G215" s="50" t="s">
        <v>1572</v>
      </c>
      <c r="H215" s="24"/>
    </row>
    <row r="216">
      <c r="A216" s="133" t="s">
        <v>1125</v>
      </c>
      <c r="B216" s="136" t="s">
        <v>1140</v>
      </c>
      <c r="C216" s="134" t="s">
        <v>1567</v>
      </c>
      <c r="D216" s="137" t="str">
        <f t="shared" si="2"/>
        <v>See All</v>
      </c>
      <c r="E216" s="24"/>
      <c r="F216" s="135"/>
      <c r="G216" s="50" t="s">
        <v>1573</v>
      </c>
      <c r="H216" s="30" t="s">
        <v>1574</v>
      </c>
    </row>
    <row r="217">
      <c r="A217" s="133" t="s">
        <v>1125</v>
      </c>
      <c r="B217" s="136" t="s">
        <v>1145</v>
      </c>
      <c r="C217" s="134" t="s">
        <v>1567</v>
      </c>
      <c r="D217" s="137" t="str">
        <f t="shared" si="2"/>
        <v>See All</v>
      </c>
      <c r="E217" s="24"/>
      <c r="F217" s="135"/>
      <c r="G217" s="50" t="s">
        <v>1575</v>
      </c>
      <c r="H217" s="24"/>
    </row>
    <row r="218">
      <c r="A218" s="133" t="s">
        <v>1125</v>
      </c>
      <c r="B218" s="136" t="s">
        <v>1148</v>
      </c>
      <c r="C218" s="138"/>
      <c r="D218" s="135"/>
      <c r="E218" s="24"/>
      <c r="F218" s="135"/>
      <c r="G218" s="50" t="s">
        <v>1576</v>
      </c>
      <c r="H218" s="24"/>
    </row>
    <row r="219">
      <c r="A219" s="133" t="s">
        <v>1125</v>
      </c>
      <c r="B219" s="136" t="s">
        <v>1152</v>
      </c>
      <c r="C219" s="134"/>
      <c r="D219" s="44"/>
      <c r="E219" s="24"/>
      <c r="F219" s="135"/>
      <c r="G219" s="50" t="s">
        <v>1577</v>
      </c>
      <c r="H219" s="30"/>
    </row>
    <row r="220">
      <c r="A220" s="133" t="s">
        <v>1125</v>
      </c>
      <c r="B220" s="136" t="s">
        <v>1156</v>
      </c>
      <c r="C220" s="134"/>
      <c r="E220" s="24"/>
      <c r="F220" s="135"/>
      <c r="G220" s="50" t="s">
        <v>1578</v>
      </c>
      <c r="H220" s="30"/>
    </row>
    <row r="221">
      <c r="A221" s="133" t="s">
        <v>1579</v>
      </c>
      <c r="B221" s="133" t="s">
        <v>1580</v>
      </c>
      <c r="C221" s="138"/>
      <c r="D221" s="44"/>
      <c r="E221" s="30" t="s">
        <v>972</v>
      </c>
      <c r="F221" s="136" t="s">
        <v>1581</v>
      </c>
      <c r="G221" s="50" t="s">
        <v>1582</v>
      </c>
      <c r="H221" s="24"/>
    </row>
    <row r="222">
      <c r="A222" s="133" t="s">
        <v>1168</v>
      </c>
      <c r="B222" s="136" t="s">
        <v>1169</v>
      </c>
      <c r="C222" s="134" t="s">
        <v>1583</v>
      </c>
      <c r="D222" s="137" t="str">
        <f>HYPERLINK("https://docs.google.com/spreadsheets/d/1yJ30iVVvpmSvVAM-6IfTaepsuRYGQL49b_bLHPe5J7Q/edit#gid=53006494&amp;range=D212","See All")
</f>
        <v>See All</v>
      </c>
      <c r="E222" s="24"/>
      <c r="F222" s="135"/>
      <c r="G222" s="50" t="s">
        <v>1584</v>
      </c>
      <c r="H222" s="24"/>
    </row>
    <row r="223">
      <c r="A223" s="133" t="s">
        <v>1168</v>
      </c>
      <c r="B223" s="133" t="s">
        <v>1174</v>
      </c>
      <c r="C223" s="134" t="s">
        <v>1585</v>
      </c>
      <c r="D223" s="44" t="s">
        <v>1586</v>
      </c>
      <c r="E223" s="24"/>
      <c r="F223" s="135"/>
      <c r="G223" s="50" t="s">
        <v>1587</v>
      </c>
      <c r="H223" s="30" t="s">
        <v>1588</v>
      </c>
    </row>
    <row r="224">
      <c r="A224" s="133" t="s">
        <v>1168</v>
      </c>
      <c r="B224" s="136" t="s">
        <v>1179</v>
      </c>
      <c r="C224" s="134" t="s">
        <v>1583</v>
      </c>
      <c r="D224" s="137" t="str">
        <f t="shared" ref="D224:D230" si="3">HYPERLINK("https://docs.google.com/spreadsheets/d/1yJ30iVVvpmSvVAM-6IfTaepsuRYGQL49b_bLHPe5J7Q/edit#gid=53006494&amp;range=D212","See All")
</f>
        <v>See All</v>
      </c>
      <c r="E224" s="24"/>
      <c r="F224" s="135"/>
      <c r="G224" s="80"/>
      <c r="H224" s="24"/>
    </row>
    <row r="225">
      <c r="A225" s="133" t="s">
        <v>1168</v>
      </c>
      <c r="B225" s="136" t="s">
        <v>1182</v>
      </c>
      <c r="C225" s="134" t="s">
        <v>1583</v>
      </c>
      <c r="D225" s="137" t="str">
        <f t="shared" si="3"/>
        <v>See All</v>
      </c>
      <c r="E225" s="24"/>
      <c r="F225" s="135"/>
      <c r="G225" s="50" t="s">
        <v>1589</v>
      </c>
      <c r="H225" s="24"/>
    </row>
    <row r="226">
      <c r="A226" s="133" t="s">
        <v>1168</v>
      </c>
      <c r="B226" s="136" t="s">
        <v>1186</v>
      </c>
      <c r="C226" s="134" t="s">
        <v>1583</v>
      </c>
      <c r="D226" s="137" t="str">
        <f t="shared" si="3"/>
        <v>See All</v>
      </c>
      <c r="E226" s="24"/>
      <c r="F226" s="135"/>
      <c r="G226" s="50" t="s">
        <v>1590</v>
      </c>
      <c r="H226" s="24"/>
    </row>
    <row r="227">
      <c r="A227" s="133" t="s">
        <v>1168</v>
      </c>
      <c r="B227" s="136" t="s">
        <v>1190</v>
      </c>
      <c r="C227" s="134" t="s">
        <v>1583</v>
      </c>
      <c r="D227" s="137" t="str">
        <f t="shared" si="3"/>
        <v>See All</v>
      </c>
      <c r="E227" s="24"/>
      <c r="F227" s="135"/>
      <c r="G227" s="50" t="s">
        <v>1591</v>
      </c>
      <c r="H227" s="24"/>
    </row>
    <row r="228">
      <c r="A228" s="133" t="s">
        <v>1168</v>
      </c>
      <c r="B228" s="150" t="s">
        <v>1195</v>
      </c>
      <c r="C228" s="134" t="s">
        <v>1583</v>
      </c>
      <c r="D228" s="137" t="str">
        <f t="shared" si="3"/>
        <v>See All</v>
      </c>
      <c r="E228" s="24"/>
      <c r="F228" s="135"/>
      <c r="G228" s="50" t="s">
        <v>1592</v>
      </c>
      <c r="H228" s="24"/>
    </row>
    <row r="229">
      <c r="A229" s="133" t="s">
        <v>1168</v>
      </c>
      <c r="B229" s="150" t="s">
        <v>1593</v>
      </c>
      <c r="C229" s="134" t="s">
        <v>1583</v>
      </c>
      <c r="D229" s="137" t="str">
        <f t="shared" si="3"/>
        <v>See All</v>
      </c>
      <c r="E229" s="24"/>
      <c r="F229" s="135"/>
      <c r="G229" s="50" t="s">
        <v>1594</v>
      </c>
      <c r="H229" s="24"/>
    </row>
    <row r="230">
      <c r="A230" s="133" t="s">
        <v>1168</v>
      </c>
      <c r="B230" s="150" t="s">
        <v>1199</v>
      </c>
      <c r="C230" s="134" t="s">
        <v>1583</v>
      </c>
      <c r="D230" s="137" t="str">
        <f t="shared" si="3"/>
        <v>See All</v>
      </c>
      <c r="E230" s="24"/>
      <c r="F230" s="135"/>
      <c r="G230" s="50" t="s">
        <v>1595</v>
      </c>
      <c r="H230" s="24"/>
    </row>
    <row r="231">
      <c r="A231" s="133" t="s">
        <v>1168</v>
      </c>
      <c r="B231" s="150" t="s">
        <v>1202</v>
      </c>
      <c r="C231" s="134" t="s">
        <v>1583</v>
      </c>
      <c r="D231" s="135"/>
      <c r="E231" s="24"/>
      <c r="F231" s="24"/>
      <c r="G231" s="50" t="s">
        <v>1596</v>
      </c>
      <c r="H231" s="24"/>
    </row>
    <row r="232">
      <c r="A232" s="133" t="s">
        <v>1168</v>
      </c>
      <c r="B232" s="150" t="s">
        <v>1597</v>
      </c>
      <c r="C232" s="134"/>
      <c r="D232" s="44"/>
      <c r="E232" s="24"/>
      <c r="F232" s="24"/>
      <c r="G232" s="50"/>
      <c r="H232" s="24"/>
    </row>
    <row r="233">
      <c r="A233" s="151" t="s">
        <v>1211</v>
      </c>
      <c r="B233" s="152" t="s">
        <v>1212</v>
      </c>
      <c r="C233" s="153" t="s">
        <v>1583</v>
      </c>
      <c r="D233" s="154" t="str">
        <f>HYPERLINK("https://docs.google.com/spreadsheets/d/1yJ30iVVvpmSvVAM-6IfTaepsuRYGQL49b_bLHPe5J7Q/edit#gid=53006494&amp;range=D212","See All")
</f>
        <v>See All</v>
      </c>
      <c r="E233" s="155"/>
      <c r="F233" s="155"/>
      <c r="G233" s="156" t="s">
        <v>1598</v>
      </c>
      <c r="H233" s="155"/>
    </row>
    <row r="234">
      <c r="A234" s="157" t="s">
        <v>965</v>
      </c>
      <c r="B234" s="158" t="s">
        <v>1071</v>
      </c>
      <c r="C234" s="30" t="s">
        <v>1075</v>
      </c>
      <c r="D234" s="30" t="s">
        <v>1599</v>
      </c>
      <c r="E234" s="24" t="s">
        <v>972</v>
      </c>
      <c r="F234" s="155" t="s">
        <v>1600</v>
      </c>
      <c r="G234" s="159" t="s">
        <v>1601</v>
      </c>
      <c r="H234" s="24"/>
    </row>
  </sheetData>
  <autoFilter ref="$A$1:$H$234">
    <sortState ref="A1:H234">
      <sortCondition ref="A1:A234"/>
      <sortCondition ref="B1:B234"/>
    </sortState>
  </autoFilter>
  <hyperlinks>
    <hyperlink display="See all (Municipal Water District of Orange County)" location="2. Climate Strategies!D124" ref="D142"/>
  </hyperlink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0.29"/>
    <col customWidth="1" min="2" max="2" width="79.86"/>
  </cols>
  <sheetData>
    <row r="1">
      <c r="A1" s="160" t="s">
        <v>1602</v>
      </c>
      <c r="B1" s="161"/>
    </row>
    <row r="2">
      <c r="A2" s="162" t="s">
        <v>1603</v>
      </c>
      <c r="B2" s="163" t="s">
        <v>1604</v>
      </c>
    </row>
    <row r="3">
      <c r="A3" s="162" t="s">
        <v>1605</v>
      </c>
      <c r="B3" s="164" t="s">
        <v>1606</v>
      </c>
    </row>
    <row r="4">
      <c r="A4" s="162" t="s">
        <v>1607</v>
      </c>
      <c r="B4" s="164" t="s">
        <v>1608</v>
      </c>
    </row>
    <row r="5">
      <c r="A5" s="162" t="s">
        <v>1609</v>
      </c>
      <c r="B5" s="164" t="s">
        <v>1610</v>
      </c>
    </row>
    <row r="6">
      <c r="A6" s="162" t="s">
        <v>1611</v>
      </c>
      <c r="B6" s="164" t="s">
        <v>1612</v>
      </c>
    </row>
    <row r="7">
      <c r="A7" s="162" t="s">
        <v>1613</v>
      </c>
      <c r="B7" s="164" t="s">
        <v>1614</v>
      </c>
    </row>
    <row r="8">
      <c r="A8" s="162" t="s">
        <v>1615</v>
      </c>
      <c r="B8" s="164" t="s">
        <v>1616</v>
      </c>
    </row>
    <row r="9" ht="26.25" customHeight="1">
      <c r="A9" s="162" t="s">
        <v>1617</v>
      </c>
      <c r="B9" s="165" t="s">
        <v>1618</v>
      </c>
    </row>
    <row r="10">
      <c r="A10" s="162" t="s">
        <v>1619</v>
      </c>
      <c r="B10" s="165" t="s">
        <v>1620</v>
      </c>
    </row>
    <row r="11">
      <c r="A11" s="160" t="s">
        <v>1621</v>
      </c>
      <c r="B11" s="166"/>
    </row>
    <row r="12">
      <c r="A12" s="162" t="s">
        <v>1622</v>
      </c>
      <c r="B12" s="164" t="s">
        <v>1623</v>
      </c>
    </row>
    <row r="13">
      <c r="A13" s="162" t="s">
        <v>1624</v>
      </c>
      <c r="B13" s="167" t="s">
        <v>1625</v>
      </c>
    </row>
    <row r="14">
      <c r="A14" s="162" t="s">
        <v>1626</v>
      </c>
      <c r="B14" s="164" t="s">
        <v>1627</v>
      </c>
    </row>
    <row r="15">
      <c r="A15" s="162" t="s">
        <v>1628</v>
      </c>
      <c r="B15" s="164" t="s">
        <v>1629</v>
      </c>
    </row>
    <row r="16" ht="15.0" customHeight="1">
      <c r="A16" s="162" t="s">
        <v>1630</v>
      </c>
      <c r="B16" s="164" t="s">
        <v>1631</v>
      </c>
    </row>
    <row r="17">
      <c r="A17" s="162" t="s">
        <v>1632</v>
      </c>
      <c r="B17" s="163" t="s">
        <v>1633</v>
      </c>
    </row>
    <row r="18">
      <c r="A18" s="162" t="s">
        <v>1634</v>
      </c>
      <c r="B18" s="164" t="s">
        <v>1635</v>
      </c>
    </row>
    <row r="19">
      <c r="A19" s="160" t="s">
        <v>1636</v>
      </c>
      <c r="B19" s="166"/>
    </row>
    <row r="20">
      <c r="A20" s="162" t="s">
        <v>1637</v>
      </c>
      <c r="B20" s="164" t="s">
        <v>1638</v>
      </c>
    </row>
    <row r="21">
      <c r="A21" s="168" t="s">
        <v>1639</v>
      </c>
      <c r="B21" s="169" t="s">
        <v>1640</v>
      </c>
    </row>
    <row r="22">
      <c r="A22" s="162" t="s">
        <v>1641</v>
      </c>
      <c r="B22" s="170" t="s">
        <v>1642</v>
      </c>
    </row>
    <row r="23">
      <c r="A23" s="162" t="s">
        <v>1643</v>
      </c>
      <c r="B23" s="164" t="s">
        <v>1644</v>
      </c>
    </row>
    <row r="24">
      <c r="A24" s="162" t="s">
        <v>1645</v>
      </c>
      <c r="B24" s="164" t="s">
        <v>1646</v>
      </c>
    </row>
    <row r="25">
      <c r="A25" s="162" t="s">
        <v>1647</v>
      </c>
      <c r="B25" s="164" t="s">
        <v>1648</v>
      </c>
    </row>
    <row r="26">
      <c r="A26" s="162" t="s">
        <v>1649</v>
      </c>
      <c r="B26" s="164" t="s">
        <v>1650</v>
      </c>
    </row>
    <row r="27">
      <c r="A27" s="171" t="s">
        <v>1651</v>
      </c>
      <c r="B27" s="172" t="s">
        <v>1652</v>
      </c>
    </row>
  </sheetData>
  <hyperlinks>
    <hyperlink r:id="rId1" ref="B2"/>
    <hyperlink r:id="rId2" ref="B3"/>
    <hyperlink r:id="rId3" ref="B4"/>
    <hyperlink r:id="rId4" ref="B5"/>
    <hyperlink r:id="rId5" ref="B6"/>
    <hyperlink r:id="rId6" ref="B7"/>
    <hyperlink r:id="rId7" ref="B8"/>
    <hyperlink r:id="rId8" ref="B9"/>
    <hyperlink r:id="rId9" ref="B10"/>
    <hyperlink r:id="rId10" ref="B12"/>
    <hyperlink r:id="rId11" ref="B14"/>
    <hyperlink r:id="rId12" ref="B15"/>
    <hyperlink r:id="rId13" ref="B16"/>
    <hyperlink r:id="rId14" ref="B17"/>
    <hyperlink r:id="rId15" ref="B18"/>
    <hyperlink r:id="rId16" ref="B20"/>
    <hyperlink r:id="rId17" ref="B21"/>
    <hyperlink r:id="rId18" ref="B22"/>
    <hyperlink r:id="rId19" ref="B23"/>
    <hyperlink r:id="rId20" ref="B24"/>
    <hyperlink r:id="rId21" ref="B25"/>
    <hyperlink r:id="rId22" ref="B26"/>
    <hyperlink r:id="rId23" ref="B27"/>
  </hyperlinks>
  <drawing r:id="rId2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5.14"/>
    <col customWidth="1" min="2" max="2" width="24.71"/>
    <col customWidth="1" min="3" max="3" width="28.57"/>
    <col customWidth="1" min="4" max="4" width="16.14"/>
    <col customWidth="1" min="5" max="6" width="12.43"/>
    <col customWidth="1" min="7" max="7" width="24.86"/>
    <col customWidth="1" min="8" max="8" width="16.71"/>
    <col customWidth="1" min="9" max="9" width="11.14"/>
    <col customWidth="1" min="10" max="10" width="12.57"/>
    <col customWidth="1" min="11" max="11" width="16.71"/>
    <col customWidth="1" min="12" max="12" width="18.57"/>
    <col customWidth="1" min="13" max="13" width="18.71"/>
    <col customWidth="1" min="14" max="14" width="23.0"/>
    <col customWidth="1" min="16" max="16" width="18.43"/>
    <col customWidth="1" min="17" max="18" width="23.14"/>
    <col customWidth="1" min="19" max="19" width="23.29"/>
    <col customWidth="1" min="20" max="20" width="17.0"/>
    <col customWidth="1" min="21" max="21" width="45.43"/>
    <col customWidth="1" min="22" max="22" width="27.71"/>
  </cols>
  <sheetData>
    <row r="1" ht="69.75" customHeight="1">
      <c r="A1" s="173" t="s">
        <v>4</v>
      </c>
      <c r="B1" s="173" t="s">
        <v>5</v>
      </c>
      <c r="C1" s="174" t="s">
        <v>6</v>
      </c>
      <c r="D1" s="175" t="s">
        <v>7</v>
      </c>
      <c r="E1" s="175" t="s">
        <v>8</v>
      </c>
      <c r="F1" s="175" t="s">
        <v>9</v>
      </c>
      <c r="G1" s="176" t="s">
        <v>10</v>
      </c>
      <c r="H1" s="177" t="s">
        <v>1653</v>
      </c>
      <c r="I1" s="178" t="s">
        <v>12</v>
      </c>
      <c r="J1" s="178" t="s">
        <v>13</v>
      </c>
      <c r="K1" s="178" t="s">
        <v>14</v>
      </c>
      <c r="L1" s="178" t="s">
        <v>15</v>
      </c>
      <c r="M1" s="179" t="s">
        <v>16</v>
      </c>
      <c r="N1" s="180" t="s">
        <v>1654</v>
      </c>
      <c r="O1" s="180" t="s">
        <v>18</v>
      </c>
      <c r="P1" s="180" t="s">
        <v>15</v>
      </c>
      <c r="Q1" s="181" t="s">
        <v>19</v>
      </c>
      <c r="R1" s="182" t="s">
        <v>1655</v>
      </c>
      <c r="S1" s="183" t="s">
        <v>1656</v>
      </c>
      <c r="T1" s="184" t="s">
        <v>22</v>
      </c>
      <c r="U1" s="185" t="s">
        <v>23</v>
      </c>
      <c r="V1" s="186" t="s">
        <v>24</v>
      </c>
    </row>
    <row r="2">
      <c r="A2" s="187" t="s">
        <v>79</v>
      </c>
      <c r="B2" s="188" t="s">
        <v>89</v>
      </c>
      <c r="C2" s="189" t="s">
        <v>90</v>
      </c>
      <c r="D2" s="190" t="s">
        <v>32</v>
      </c>
      <c r="E2" s="190" t="s">
        <v>32</v>
      </c>
      <c r="F2" s="190" t="s">
        <v>32</v>
      </c>
      <c r="G2" s="191"/>
      <c r="H2" s="192" t="s">
        <v>28</v>
      </c>
      <c r="I2" s="193" t="s">
        <v>1657</v>
      </c>
      <c r="J2" s="194" t="s">
        <v>32</v>
      </c>
      <c r="K2" s="195"/>
      <c r="L2" s="191"/>
      <c r="M2" s="196" t="s">
        <v>32</v>
      </c>
      <c r="N2" s="194" t="s">
        <v>32</v>
      </c>
      <c r="O2" s="197"/>
      <c r="P2" s="191"/>
      <c r="Q2" s="198" t="s">
        <v>28</v>
      </c>
      <c r="R2" s="196" t="s">
        <v>28</v>
      </c>
      <c r="S2" s="199" t="s">
        <v>32</v>
      </c>
      <c r="T2" s="200" t="s">
        <v>32</v>
      </c>
      <c r="U2" s="201" t="s">
        <v>1658</v>
      </c>
      <c r="V2" s="202"/>
    </row>
    <row r="3">
      <c r="A3" s="187" t="s">
        <v>79</v>
      </c>
      <c r="B3" s="188" t="s">
        <v>92</v>
      </c>
      <c r="C3" s="189" t="s">
        <v>1659</v>
      </c>
      <c r="D3" s="190" t="s">
        <v>32</v>
      </c>
      <c r="E3" s="190" t="s">
        <v>32</v>
      </c>
      <c r="F3" s="190" t="s">
        <v>32</v>
      </c>
      <c r="G3" s="191"/>
      <c r="H3" s="192" t="s">
        <v>28</v>
      </c>
      <c r="I3" s="193">
        <v>2016.0</v>
      </c>
      <c r="J3" s="194" t="s">
        <v>28</v>
      </c>
      <c r="K3" s="193" t="s">
        <v>95</v>
      </c>
      <c r="L3" s="203" t="str">
        <f>HYPERLINK("https://docs.google.com/spreadsheets/d/1yJ30iVVvpmSvVAM-6IfTaepsuRYGQL49b_bLHPe5J7Q/edit#gid=53006494&amp;range=D9","See All")</f>
        <v>See All</v>
      </c>
      <c r="M3" s="196" t="s">
        <v>32</v>
      </c>
      <c r="N3" s="194" t="s">
        <v>32</v>
      </c>
      <c r="O3" s="204"/>
      <c r="P3" s="191"/>
      <c r="Q3" s="198" t="s">
        <v>28</v>
      </c>
      <c r="R3" s="196" t="s">
        <v>32</v>
      </c>
      <c r="S3" s="199" t="s">
        <v>32</v>
      </c>
      <c r="T3" s="200" t="s">
        <v>32</v>
      </c>
      <c r="U3" s="201" t="s">
        <v>1660</v>
      </c>
      <c r="V3" s="197"/>
    </row>
    <row r="4">
      <c r="A4" s="187" t="s">
        <v>107</v>
      </c>
      <c r="B4" s="188" t="s">
        <v>108</v>
      </c>
      <c r="C4" s="189" t="s">
        <v>109</v>
      </c>
      <c r="D4" s="205" t="s">
        <v>32</v>
      </c>
      <c r="E4" s="205" t="s">
        <v>32</v>
      </c>
      <c r="F4" s="205" t="s">
        <v>32</v>
      </c>
      <c r="G4" s="191"/>
      <c r="H4" s="206" t="s">
        <v>32</v>
      </c>
      <c r="I4" s="195"/>
      <c r="J4" s="190"/>
      <c r="K4" s="195"/>
      <c r="L4" s="191"/>
      <c r="M4" s="196" t="s">
        <v>32</v>
      </c>
      <c r="N4" s="194" t="s">
        <v>32</v>
      </c>
      <c r="O4" s="197"/>
      <c r="P4" s="191"/>
      <c r="Q4" s="198" t="s">
        <v>28</v>
      </c>
      <c r="R4" s="196" t="s">
        <v>28</v>
      </c>
      <c r="S4" s="199" t="s">
        <v>32</v>
      </c>
      <c r="T4" s="200" t="s">
        <v>32</v>
      </c>
      <c r="U4" s="201" t="s">
        <v>1661</v>
      </c>
      <c r="V4" s="197"/>
    </row>
    <row r="5">
      <c r="A5" s="187" t="s">
        <v>118</v>
      </c>
      <c r="B5" s="207" t="s">
        <v>172</v>
      </c>
      <c r="C5" s="189" t="s">
        <v>1662</v>
      </c>
      <c r="D5" s="190" t="s">
        <v>32</v>
      </c>
      <c r="E5" s="190" t="s">
        <v>32</v>
      </c>
      <c r="F5" s="190" t="s">
        <v>32</v>
      </c>
      <c r="G5" s="191"/>
      <c r="H5" s="192" t="s">
        <v>32</v>
      </c>
      <c r="I5" s="193"/>
      <c r="J5" s="194"/>
      <c r="K5" s="193"/>
      <c r="L5" s="188"/>
      <c r="M5" s="196" t="s">
        <v>32</v>
      </c>
      <c r="N5" s="194" t="s">
        <v>32</v>
      </c>
      <c r="O5" s="197"/>
      <c r="P5" s="191"/>
      <c r="Q5" s="198" t="s">
        <v>28</v>
      </c>
      <c r="R5" s="196" t="s">
        <v>32</v>
      </c>
      <c r="S5" s="199" t="s">
        <v>32</v>
      </c>
      <c r="T5" s="200" t="s">
        <v>32</v>
      </c>
      <c r="U5" s="201" t="s">
        <v>1663</v>
      </c>
      <c r="V5" s="197"/>
    </row>
    <row r="6">
      <c r="A6" s="187" t="s">
        <v>118</v>
      </c>
      <c r="B6" s="207" t="s">
        <v>175</v>
      </c>
      <c r="C6" s="189" t="s">
        <v>1664</v>
      </c>
      <c r="D6" s="190" t="s">
        <v>32</v>
      </c>
      <c r="E6" s="190" t="s">
        <v>32</v>
      </c>
      <c r="F6" s="190" t="s">
        <v>32</v>
      </c>
      <c r="G6" s="191"/>
      <c r="H6" s="206" t="s">
        <v>32</v>
      </c>
      <c r="I6" s="195"/>
      <c r="J6" s="190"/>
      <c r="K6" s="195"/>
      <c r="L6" s="188"/>
      <c r="M6" s="196" t="s">
        <v>32</v>
      </c>
      <c r="N6" s="194" t="s">
        <v>32</v>
      </c>
      <c r="O6" s="197"/>
      <c r="P6" s="191"/>
      <c r="Q6" s="198" t="s">
        <v>28</v>
      </c>
      <c r="R6" s="196" t="s">
        <v>32</v>
      </c>
      <c r="S6" s="199" t="s">
        <v>32</v>
      </c>
      <c r="T6" s="200" t="s">
        <v>28</v>
      </c>
      <c r="U6" s="208" t="s">
        <v>1665</v>
      </c>
      <c r="V6" s="197"/>
    </row>
    <row r="7">
      <c r="A7" s="187" t="s">
        <v>118</v>
      </c>
      <c r="B7" s="207" t="s">
        <v>430</v>
      </c>
      <c r="C7" s="189" t="s">
        <v>431</v>
      </c>
      <c r="D7" s="190" t="s">
        <v>28</v>
      </c>
      <c r="E7" s="205" t="s">
        <v>28</v>
      </c>
      <c r="F7" s="190" t="s">
        <v>32</v>
      </c>
      <c r="G7" s="188" t="s">
        <v>432</v>
      </c>
      <c r="H7" s="206" t="s">
        <v>32</v>
      </c>
      <c r="I7" s="195"/>
      <c r="J7" s="190"/>
      <c r="K7" s="195"/>
      <c r="L7" s="188"/>
      <c r="M7" s="196" t="s">
        <v>28</v>
      </c>
      <c r="N7" s="194" t="s">
        <v>156</v>
      </c>
      <c r="O7" s="204" t="s">
        <v>434</v>
      </c>
      <c r="P7" s="203" t="str">
        <f>HYPERLINK("https://docs.google.com/spreadsheets/d/1yJ30iVVvpmSvVAM-6IfTaepsuRYGQL49b_bLHPe5J7Q/edit#gid=53006494&amp;range=F22","See All")
</f>
        <v>See All</v>
      </c>
      <c r="Q7" s="198" t="s">
        <v>28</v>
      </c>
      <c r="R7" s="196" t="s">
        <v>32</v>
      </c>
      <c r="S7" s="199" t="s">
        <v>32</v>
      </c>
      <c r="T7" s="200" t="s">
        <v>32</v>
      </c>
      <c r="U7" s="201" t="s">
        <v>1666</v>
      </c>
      <c r="V7" s="204" t="s">
        <v>1260</v>
      </c>
    </row>
    <row r="8">
      <c r="A8" s="187" t="s">
        <v>118</v>
      </c>
      <c r="B8" s="207" t="s">
        <v>198</v>
      </c>
      <c r="C8" s="189" t="s">
        <v>1667</v>
      </c>
      <c r="D8" s="190" t="s">
        <v>32</v>
      </c>
      <c r="E8" s="190" t="s">
        <v>32</v>
      </c>
      <c r="F8" s="190" t="s">
        <v>32</v>
      </c>
      <c r="G8" s="191"/>
      <c r="H8" s="206" t="s">
        <v>32</v>
      </c>
      <c r="I8" s="195"/>
      <c r="J8" s="190"/>
      <c r="K8" s="195"/>
      <c r="L8" s="188"/>
      <c r="M8" s="196" t="s">
        <v>32</v>
      </c>
      <c r="N8" s="194" t="s">
        <v>32</v>
      </c>
      <c r="O8" s="197"/>
      <c r="P8" s="191"/>
      <c r="Q8" s="198" t="s">
        <v>28</v>
      </c>
      <c r="R8" s="196" t="s">
        <v>32</v>
      </c>
      <c r="S8" s="199" t="s">
        <v>32</v>
      </c>
      <c r="T8" s="200" t="s">
        <v>32</v>
      </c>
      <c r="U8" s="201" t="s">
        <v>1668</v>
      </c>
      <c r="V8" s="204"/>
    </row>
    <row r="9">
      <c r="A9" s="187" t="s">
        <v>118</v>
      </c>
      <c r="B9" s="187" t="s">
        <v>1669</v>
      </c>
      <c r="C9" s="189" t="s">
        <v>1670</v>
      </c>
      <c r="D9" s="194" t="s">
        <v>28</v>
      </c>
      <c r="E9" s="194" t="s">
        <v>28</v>
      </c>
      <c r="F9" s="194" t="s">
        <v>32</v>
      </c>
      <c r="G9" s="188" t="s">
        <v>1671</v>
      </c>
      <c r="H9" s="196"/>
      <c r="I9" s="193"/>
      <c r="J9" s="194"/>
      <c r="K9" s="193"/>
      <c r="L9" s="188"/>
      <c r="M9" s="196" t="s">
        <v>28</v>
      </c>
      <c r="N9" s="194" t="s">
        <v>156</v>
      </c>
      <c r="O9" s="197"/>
      <c r="P9" s="191"/>
      <c r="Q9" s="198" t="s">
        <v>28</v>
      </c>
      <c r="R9" s="196" t="s">
        <v>28</v>
      </c>
      <c r="S9" s="209" t="s">
        <v>32</v>
      </c>
      <c r="T9" s="198" t="s">
        <v>28</v>
      </c>
      <c r="U9" s="210" t="s">
        <v>1672</v>
      </c>
      <c r="V9" s="204" t="s">
        <v>1673</v>
      </c>
    </row>
    <row r="10">
      <c r="A10" s="187" t="s">
        <v>118</v>
      </c>
      <c r="B10" s="207" t="s">
        <v>218</v>
      </c>
      <c r="C10" s="189" t="s">
        <v>1674</v>
      </c>
      <c r="D10" s="190" t="s">
        <v>32</v>
      </c>
      <c r="E10" s="190" t="s">
        <v>32</v>
      </c>
      <c r="F10" s="190" t="s">
        <v>32</v>
      </c>
      <c r="G10" s="191"/>
      <c r="H10" s="206" t="s">
        <v>32</v>
      </c>
      <c r="I10" s="195"/>
      <c r="J10" s="190"/>
      <c r="K10" s="195"/>
      <c r="L10" s="188"/>
      <c r="M10" s="196" t="s">
        <v>32</v>
      </c>
      <c r="N10" s="194" t="s">
        <v>32</v>
      </c>
      <c r="O10" s="197"/>
      <c r="P10" s="191"/>
      <c r="Q10" s="198" t="s">
        <v>28</v>
      </c>
      <c r="R10" s="196" t="s">
        <v>32</v>
      </c>
      <c r="S10" s="199" t="s">
        <v>32</v>
      </c>
      <c r="T10" s="200" t="s">
        <v>32</v>
      </c>
      <c r="U10" s="201" t="s">
        <v>1675</v>
      </c>
      <c r="V10" s="204"/>
    </row>
    <row r="11">
      <c r="A11" s="187" t="s">
        <v>118</v>
      </c>
      <c r="B11" s="207" t="s">
        <v>228</v>
      </c>
      <c r="C11" s="189" t="s">
        <v>1676</v>
      </c>
      <c r="D11" s="190" t="s">
        <v>32</v>
      </c>
      <c r="E11" s="190" t="s">
        <v>32</v>
      </c>
      <c r="F11" s="190" t="s">
        <v>32</v>
      </c>
      <c r="G11" s="191"/>
      <c r="H11" s="192" t="s">
        <v>32</v>
      </c>
      <c r="I11" s="193"/>
      <c r="J11" s="194"/>
      <c r="K11" s="193"/>
      <c r="L11" s="188"/>
      <c r="M11" s="196" t="s">
        <v>32</v>
      </c>
      <c r="N11" s="194" t="s">
        <v>32</v>
      </c>
      <c r="O11" s="197"/>
      <c r="P11" s="191"/>
      <c r="Q11" s="198" t="s">
        <v>28</v>
      </c>
      <c r="R11" s="196" t="s">
        <v>28</v>
      </c>
      <c r="S11" s="199" t="s">
        <v>32</v>
      </c>
      <c r="T11" s="200" t="s">
        <v>32</v>
      </c>
      <c r="U11" s="201" t="s">
        <v>1677</v>
      </c>
      <c r="V11" s="197"/>
    </row>
    <row r="12">
      <c r="A12" s="187" t="s">
        <v>118</v>
      </c>
      <c r="B12" s="207" t="s">
        <v>540</v>
      </c>
      <c r="C12" s="189" t="s">
        <v>1678</v>
      </c>
      <c r="D12" s="205" t="s">
        <v>28</v>
      </c>
      <c r="E12" s="205" t="s">
        <v>28</v>
      </c>
      <c r="F12" s="205" t="s">
        <v>28</v>
      </c>
      <c r="G12" s="188" t="s">
        <v>456</v>
      </c>
      <c r="H12" s="192" t="s">
        <v>32</v>
      </c>
      <c r="I12" s="195"/>
      <c r="J12" s="190"/>
      <c r="K12" s="195"/>
      <c r="L12" s="191"/>
      <c r="M12" s="196" t="s">
        <v>32</v>
      </c>
      <c r="N12" s="194" t="s">
        <v>32</v>
      </c>
      <c r="O12" s="197"/>
      <c r="P12" s="191"/>
      <c r="Q12" s="198" t="s">
        <v>28</v>
      </c>
      <c r="R12" s="196" t="s">
        <v>32</v>
      </c>
      <c r="S12" s="211" t="s">
        <v>32</v>
      </c>
      <c r="T12" s="200" t="s">
        <v>32</v>
      </c>
      <c r="U12" s="201" t="s">
        <v>1679</v>
      </c>
      <c r="V12" s="204" t="s">
        <v>1680</v>
      </c>
    </row>
    <row r="13">
      <c r="A13" s="187" t="s">
        <v>118</v>
      </c>
      <c r="B13" s="207" t="s">
        <v>237</v>
      </c>
      <c r="C13" s="189" t="s">
        <v>1681</v>
      </c>
      <c r="D13" s="190" t="s">
        <v>32</v>
      </c>
      <c r="E13" s="190" t="s">
        <v>32</v>
      </c>
      <c r="F13" s="190" t="s">
        <v>32</v>
      </c>
      <c r="G13" s="191"/>
      <c r="H13" s="206" t="s">
        <v>32</v>
      </c>
      <c r="I13" s="195"/>
      <c r="J13" s="190"/>
      <c r="K13" s="195"/>
      <c r="L13" s="188"/>
      <c r="M13" s="196" t="s">
        <v>32</v>
      </c>
      <c r="N13" s="194" t="s">
        <v>32</v>
      </c>
      <c r="O13" s="197"/>
      <c r="P13" s="191"/>
      <c r="Q13" s="198" t="s">
        <v>28</v>
      </c>
      <c r="R13" s="196" t="s">
        <v>32</v>
      </c>
      <c r="S13" s="199" t="s">
        <v>32</v>
      </c>
      <c r="T13" s="200" t="s">
        <v>32</v>
      </c>
      <c r="U13" s="201" t="s">
        <v>1682</v>
      </c>
      <c r="V13" s="204"/>
    </row>
    <row r="14">
      <c r="A14" s="187" t="s">
        <v>118</v>
      </c>
      <c r="B14" s="207" t="s">
        <v>544</v>
      </c>
      <c r="C14" s="189" t="s">
        <v>1683</v>
      </c>
      <c r="D14" s="205" t="s">
        <v>28</v>
      </c>
      <c r="E14" s="205" t="s">
        <v>28</v>
      </c>
      <c r="F14" s="205" t="s">
        <v>28</v>
      </c>
      <c r="G14" s="188" t="s">
        <v>456</v>
      </c>
      <c r="H14" s="206" t="s">
        <v>32</v>
      </c>
      <c r="I14" s="195"/>
      <c r="J14" s="190"/>
      <c r="K14" s="195"/>
      <c r="L14" s="191"/>
      <c r="M14" s="196" t="s">
        <v>32</v>
      </c>
      <c r="N14" s="194" t="s">
        <v>32</v>
      </c>
      <c r="O14" s="197"/>
      <c r="P14" s="191"/>
      <c r="Q14" s="198" t="s">
        <v>28</v>
      </c>
      <c r="R14" s="196" t="s">
        <v>32</v>
      </c>
      <c r="S14" s="211" t="s">
        <v>32</v>
      </c>
      <c r="T14" s="200" t="s">
        <v>32</v>
      </c>
      <c r="U14" s="201" t="s">
        <v>1684</v>
      </c>
      <c r="V14" s="197"/>
    </row>
    <row r="15">
      <c r="A15" s="187" t="s">
        <v>118</v>
      </c>
      <c r="B15" s="207" t="s">
        <v>243</v>
      </c>
      <c r="C15" s="189" t="s">
        <v>1685</v>
      </c>
      <c r="D15" s="190" t="s">
        <v>32</v>
      </c>
      <c r="E15" s="190" t="s">
        <v>32</v>
      </c>
      <c r="F15" s="190" t="s">
        <v>32</v>
      </c>
      <c r="G15" s="191"/>
      <c r="H15" s="192" t="s">
        <v>28</v>
      </c>
      <c r="I15" s="193">
        <v>2004.0</v>
      </c>
      <c r="J15" s="194" t="s">
        <v>32</v>
      </c>
      <c r="K15" s="195"/>
      <c r="L15" s="188"/>
      <c r="M15" s="196" t="s">
        <v>32</v>
      </c>
      <c r="N15" s="194" t="s">
        <v>32</v>
      </c>
      <c r="O15" s="197"/>
      <c r="P15" s="191"/>
      <c r="Q15" s="198" t="s">
        <v>28</v>
      </c>
      <c r="R15" s="196" t="s">
        <v>32</v>
      </c>
      <c r="S15" s="199" t="s">
        <v>32</v>
      </c>
      <c r="T15" s="200" t="s">
        <v>32</v>
      </c>
      <c r="U15" s="201" t="s">
        <v>1686</v>
      </c>
      <c r="V15" s="204" t="s">
        <v>1303</v>
      </c>
    </row>
    <row r="16">
      <c r="A16" s="187" t="s">
        <v>118</v>
      </c>
      <c r="B16" s="207" t="s">
        <v>550</v>
      </c>
      <c r="C16" s="189" t="s">
        <v>1687</v>
      </c>
      <c r="D16" s="205" t="s">
        <v>28</v>
      </c>
      <c r="E16" s="205" t="s">
        <v>28</v>
      </c>
      <c r="F16" s="205" t="s">
        <v>28</v>
      </c>
      <c r="G16" s="188" t="s">
        <v>552</v>
      </c>
      <c r="H16" s="206" t="s">
        <v>32</v>
      </c>
      <c r="I16" s="195"/>
      <c r="J16" s="190"/>
      <c r="K16" s="195"/>
      <c r="L16" s="191"/>
      <c r="M16" s="196" t="s">
        <v>32</v>
      </c>
      <c r="N16" s="194" t="s">
        <v>32</v>
      </c>
      <c r="O16" s="197"/>
      <c r="P16" s="191"/>
      <c r="Q16" s="198" t="s">
        <v>28</v>
      </c>
      <c r="R16" s="196" t="s">
        <v>32</v>
      </c>
      <c r="S16" s="211" t="s">
        <v>32</v>
      </c>
      <c r="T16" s="200" t="s">
        <v>32</v>
      </c>
      <c r="U16" s="201" t="s">
        <v>1688</v>
      </c>
      <c r="V16" s="197"/>
    </row>
    <row r="17">
      <c r="A17" s="187" t="s">
        <v>118</v>
      </c>
      <c r="B17" s="207" t="s">
        <v>265</v>
      </c>
      <c r="C17" s="189" t="s">
        <v>1689</v>
      </c>
      <c r="D17" s="190" t="s">
        <v>32</v>
      </c>
      <c r="E17" s="190" t="s">
        <v>32</v>
      </c>
      <c r="F17" s="190" t="s">
        <v>32</v>
      </c>
      <c r="G17" s="191"/>
      <c r="H17" s="192" t="s">
        <v>28</v>
      </c>
      <c r="I17" s="193">
        <v>2017.0</v>
      </c>
      <c r="J17" s="194" t="s">
        <v>32</v>
      </c>
      <c r="K17" s="193"/>
      <c r="L17" s="188"/>
      <c r="M17" s="196" t="s">
        <v>32</v>
      </c>
      <c r="N17" s="194" t="s">
        <v>32</v>
      </c>
      <c r="O17" s="197"/>
      <c r="P17" s="191"/>
      <c r="Q17" s="198" t="s">
        <v>28</v>
      </c>
      <c r="R17" s="196" t="s">
        <v>32</v>
      </c>
      <c r="S17" s="199" t="s">
        <v>32</v>
      </c>
      <c r="T17" s="200" t="s">
        <v>28</v>
      </c>
      <c r="U17" s="201" t="s">
        <v>1690</v>
      </c>
      <c r="V17" s="197"/>
    </row>
    <row r="18">
      <c r="A18" s="187" t="s">
        <v>118</v>
      </c>
      <c r="B18" s="207" t="s">
        <v>274</v>
      </c>
      <c r="C18" s="189" t="s">
        <v>1691</v>
      </c>
      <c r="D18" s="190" t="s">
        <v>32</v>
      </c>
      <c r="E18" s="190" t="s">
        <v>32</v>
      </c>
      <c r="F18" s="190" t="s">
        <v>32</v>
      </c>
      <c r="G18" s="191"/>
      <c r="H18" s="192" t="s">
        <v>28</v>
      </c>
      <c r="I18" s="193">
        <v>2018.0</v>
      </c>
      <c r="J18" s="194" t="s">
        <v>28</v>
      </c>
      <c r="K18" s="193" t="s">
        <v>277</v>
      </c>
      <c r="L18" s="203" t="str">
        <f>HYPERLINK("https://docs.google.com/spreadsheets/d/1yJ30iVVvpmSvVAM-6IfTaepsuRYGQL49b_bLHPe5J7Q/edit#gid=53006494&amp;range=D55","See All")</f>
        <v>See All</v>
      </c>
      <c r="M18" s="196" t="s">
        <v>32</v>
      </c>
      <c r="N18" s="194" t="s">
        <v>32</v>
      </c>
      <c r="O18" s="197"/>
      <c r="P18" s="191"/>
      <c r="Q18" s="198" t="s">
        <v>32</v>
      </c>
      <c r="R18" s="196" t="s">
        <v>32</v>
      </c>
      <c r="S18" s="199" t="s">
        <v>32</v>
      </c>
      <c r="T18" s="200" t="s">
        <v>28</v>
      </c>
      <c r="U18" s="201" t="s">
        <v>1692</v>
      </c>
      <c r="V18" s="204"/>
    </row>
    <row r="19">
      <c r="A19" s="187" t="s">
        <v>118</v>
      </c>
      <c r="B19" s="207" t="s">
        <v>561</v>
      </c>
      <c r="C19" s="189" t="s">
        <v>562</v>
      </c>
      <c r="D19" s="205" t="s">
        <v>28</v>
      </c>
      <c r="E19" s="205" t="s">
        <v>28</v>
      </c>
      <c r="F19" s="205" t="s">
        <v>28</v>
      </c>
      <c r="G19" s="188" t="s">
        <v>456</v>
      </c>
      <c r="H19" s="192" t="s">
        <v>28</v>
      </c>
      <c r="I19" s="193">
        <v>2015.0</v>
      </c>
      <c r="J19" s="194" t="s">
        <v>28</v>
      </c>
      <c r="K19" s="193" t="s">
        <v>1322</v>
      </c>
      <c r="L19" s="203" t="str">
        <f>HYPERLINK("https://docs.google.com/spreadsheets/d/1yJ30iVVvpmSvVAM-6IfTaepsuRYGQL49b_bLHPe5J7Q/edit#gid=53006494&amp;range=D57'","See All")</f>
        <v>See All</v>
      </c>
      <c r="M19" s="196" t="s">
        <v>32</v>
      </c>
      <c r="N19" s="194" t="s">
        <v>32</v>
      </c>
      <c r="O19" s="197"/>
      <c r="P19" s="191"/>
      <c r="Q19" s="198" t="s">
        <v>28</v>
      </c>
      <c r="R19" s="196" t="s">
        <v>32</v>
      </c>
      <c r="S19" s="211" t="s">
        <v>32</v>
      </c>
      <c r="T19" s="200" t="s">
        <v>32</v>
      </c>
      <c r="U19" s="201" t="s">
        <v>1693</v>
      </c>
      <c r="V19" s="204" t="s">
        <v>1694</v>
      </c>
    </row>
    <row r="20">
      <c r="A20" s="212" t="s">
        <v>118</v>
      </c>
      <c r="B20" s="213" t="s">
        <v>128</v>
      </c>
      <c r="C20" s="214" t="s">
        <v>1695</v>
      </c>
      <c r="D20" s="215" t="s">
        <v>1696</v>
      </c>
      <c r="E20" s="216" t="s">
        <v>32</v>
      </c>
      <c r="F20" s="216" t="s">
        <v>32</v>
      </c>
      <c r="G20" s="217"/>
      <c r="H20" s="218" t="s">
        <v>28</v>
      </c>
      <c r="I20" s="219">
        <v>2017.0</v>
      </c>
      <c r="J20" s="215" t="s">
        <v>28</v>
      </c>
      <c r="K20" s="219" t="s">
        <v>1330</v>
      </c>
      <c r="L20" s="220" t="str">
        <f>HYPERLINK("https://docs.google.com/spreadsheets/d/1yJ30iVVvpmSvVAM-6IfTaepsuRYGQL49b_bLHPe5J7Q/edit#gid=53006494&amp;range=D59","See All")</f>
        <v>See All</v>
      </c>
      <c r="M20" s="221" t="s">
        <v>32</v>
      </c>
      <c r="N20" s="215" t="s">
        <v>133</v>
      </c>
      <c r="O20" s="222"/>
      <c r="P20" s="217"/>
      <c r="Q20" s="223" t="s">
        <v>28</v>
      </c>
      <c r="R20" s="224" t="s">
        <v>32</v>
      </c>
      <c r="S20" s="225" t="s">
        <v>32</v>
      </c>
      <c r="T20" s="226" t="s">
        <v>28</v>
      </c>
      <c r="U20" s="227" t="s">
        <v>1697</v>
      </c>
      <c r="V20" s="228" t="s">
        <v>1333</v>
      </c>
    </row>
    <row r="21">
      <c r="A21" s="187" t="s">
        <v>118</v>
      </c>
      <c r="B21" s="207" t="s">
        <v>292</v>
      </c>
      <c r="C21" s="189" t="s">
        <v>1698</v>
      </c>
      <c r="D21" s="190" t="s">
        <v>32</v>
      </c>
      <c r="E21" s="190" t="s">
        <v>32</v>
      </c>
      <c r="F21" s="190" t="s">
        <v>32</v>
      </c>
      <c r="G21" s="191"/>
      <c r="H21" s="206" t="s">
        <v>32</v>
      </c>
      <c r="I21" s="195"/>
      <c r="J21" s="190"/>
      <c r="K21" s="195"/>
      <c r="L21" s="188"/>
      <c r="M21" s="196" t="s">
        <v>32</v>
      </c>
      <c r="N21" s="194" t="s">
        <v>32</v>
      </c>
      <c r="O21" s="197"/>
      <c r="P21" s="191"/>
      <c r="Q21" s="198" t="s">
        <v>28</v>
      </c>
      <c r="R21" s="196" t="s">
        <v>32</v>
      </c>
      <c r="S21" s="199" t="s">
        <v>32</v>
      </c>
      <c r="T21" s="200" t="s">
        <v>32</v>
      </c>
      <c r="U21" s="201" t="s">
        <v>1699</v>
      </c>
      <c r="V21" s="204"/>
    </row>
    <row r="22">
      <c r="A22" s="187" t="s">
        <v>118</v>
      </c>
      <c r="B22" s="207" t="s">
        <v>301</v>
      </c>
      <c r="C22" s="189" t="s">
        <v>1700</v>
      </c>
      <c r="D22" s="190" t="s">
        <v>32</v>
      </c>
      <c r="E22" s="190" t="s">
        <v>32</v>
      </c>
      <c r="F22" s="190" t="s">
        <v>32</v>
      </c>
      <c r="G22" s="191"/>
      <c r="H22" s="206" t="s">
        <v>32</v>
      </c>
      <c r="I22" s="195"/>
      <c r="J22" s="190"/>
      <c r="K22" s="195"/>
      <c r="L22" s="188"/>
      <c r="M22" s="196" t="s">
        <v>32</v>
      </c>
      <c r="N22" s="194" t="s">
        <v>32</v>
      </c>
      <c r="O22" s="197"/>
      <c r="P22" s="191"/>
      <c r="Q22" s="198" t="s">
        <v>28</v>
      </c>
      <c r="R22" s="196" t="s">
        <v>32</v>
      </c>
      <c r="S22" s="199" t="s">
        <v>32</v>
      </c>
      <c r="T22" s="200" t="s">
        <v>32</v>
      </c>
      <c r="U22" s="201" t="s">
        <v>1701</v>
      </c>
      <c r="V22" s="204"/>
    </row>
    <row r="23">
      <c r="A23" s="187" t="s">
        <v>118</v>
      </c>
      <c r="B23" s="207" t="s">
        <v>309</v>
      </c>
      <c r="C23" s="189" t="s">
        <v>1702</v>
      </c>
      <c r="D23" s="190" t="s">
        <v>32</v>
      </c>
      <c r="E23" s="190" t="s">
        <v>32</v>
      </c>
      <c r="F23" s="190" t="s">
        <v>32</v>
      </c>
      <c r="G23" s="191"/>
      <c r="H23" s="192" t="s">
        <v>28</v>
      </c>
      <c r="I23" s="193">
        <v>2017.0</v>
      </c>
      <c r="J23" s="194" t="s">
        <v>32</v>
      </c>
      <c r="K23" s="195"/>
      <c r="L23" s="188"/>
      <c r="M23" s="196" t="s">
        <v>32</v>
      </c>
      <c r="N23" s="194" t="s">
        <v>32</v>
      </c>
      <c r="O23" s="197"/>
      <c r="P23" s="191"/>
      <c r="Q23" s="198" t="s">
        <v>28</v>
      </c>
      <c r="R23" s="196" t="s">
        <v>32</v>
      </c>
      <c r="S23" s="199" t="s">
        <v>32</v>
      </c>
      <c r="T23" s="200" t="s">
        <v>32</v>
      </c>
      <c r="U23" s="201" t="s">
        <v>1703</v>
      </c>
      <c r="V23" s="204"/>
    </row>
    <row r="24">
      <c r="A24" s="187" t="s">
        <v>118</v>
      </c>
      <c r="B24" s="207" t="s">
        <v>474</v>
      </c>
      <c r="C24" s="189" t="s">
        <v>1704</v>
      </c>
      <c r="D24" s="190" t="s">
        <v>28</v>
      </c>
      <c r="E24" s="205" t="s">
        <v>28</v>
      </c>
      <c r="F24" s="190" t="s">
        <v>32</v>
      </c>
      <c r="G24" s="191"/>
      <c r="H24" s="192" t="s">
        <v>32</v>
      </c>
      <c r="I24" s="193"/>
      <c r="J24" s="194"/>
      <c r="K24" s="193"/>
      <c r="L24" s="188"/>
      <c r="M24" s="196" t="s">
        <v>32</v>
      </c>
      <c r="N24" s="194" t="s">
        <v>32</v>
      </c>
      <c r="O24" s="197"/>
      <c r="P24" s="191"/>
      <c r="Q24" s="198" t="s">
        <v>32</v>
      </c>
      <c r="R24" s="196" t="s">
        <v>32</v>
      </c>
      <c r="S24" s="199" t="s">
        <v>32</v>
      </c>
      <c r="T24" s="200" t="s">
        <v>32</v>
      </c>
      <c r="U24" s="201" t="s">
        <v>1705</v>
      </c>
      <c r="V24" s="204"/>
    </row>
    <row r="25">
      <c r="A25" s="187" t="s">
        <v>118</v>
      </c>
      <c r="B25" s="207" t="s">
        <v>313</v>
      </c>
      <c r="C25" s="189" t="s">
        <v>1706</v>
      </c>
      <c r="D25" s="190" t="s">
        <v>32</v>
      </c>
      <c r="E25" s="190" t="s">
        <v>32</v>
      </c>
      <c r="F25" s="190" t="s">
        <v>32</v>
      </c>
      <c r="G25" s="191"/>
      <c r="H25" s="206" t="s">
        <v>32</v>
      </c>
      <c r="I25" s="195"/>
      <c r="J25" s="190"/>
      <c r="K25" s="195"/>
      <c r="L25" s="188"/>
      <c r="M25" s="196" t="s">
        <v>32</v>
      </c>
      <c r="N25" s="194" t="s">
        <v>32</v>
      </c>
      <c r="O25" s="197"/>
      <c r="P25" s="191"/>
      <c r="Q25" s="198" t="s">
        <v>28</v>
      </c>
      <c r="R25" s="196" t="s">
        <v>32</v>
      </c>
      <c r="S25" s="199" t="s">
        <v>32</v>
      </c>
      <c r="T25" s="200" t="s">
        <v>32</v>
      </c>
      <c r="U25" s="201" t="s">
        <v>1707</v>
      </c>
      <c r="V25" s="204"/>
    </row>
    <row r="26">
      <c r="A26" s="187" t="s">
        <v>118</v>
      </c>
      <c r="B26" s="207" t="s">
        <v>136</v>
      </c>
      <c r="C26" s="189" t="s">
        <v>1708</v>
      </c>
      <c r="D26" s="190" t="s">
        <v>32</v>
      </c>
      <c r="E26" s="190" t="s">
        <v>32</v>
      </c>
      <c r="F26" s="190" t="s">
        <v>32</v>
      </c>
      <c r="G26" s="191"/>
      <c r="H26" s="206" t="s">
        <v>32</v>
      </c>
      <c r="I26" s="195"/>
      <c r="J26" s="190"/>
      <c r="K26" s="195"/>
      <c r="L26" s="188"/>
      <c r="M26" s="196" t="s">
        <v>32</v>
      </c>
      <c r="N26" s="194" t="s">
        <v>32</v>
      </c>
      <c r="O26" s="197"/>
      <c r="P26" s="191"/>
      <c r="Q26" s="198" t="s">
        <v>28</v>
      </c>
      <c r="R26" s="196" t="s">
        <v>32</v>
      </c>
      <c r="S26" s="199" t="s">
        <v>32</v>
      </c>
      <c r="T26" s="200" t="s">
        <v>32</v>
      </c>
      <c r="U26" s="201" t="s">
        <v>1709</v>
      </c>
      <c r="V26" s="204"/>
    </row>
    <row r="27">
      <c r="A27" s="187" t="s">
        <v>118</v>
      </c>
      <c r="B27" s="188" t="s">
        <v>323</v>
      </c>
      <c r="C27" s="189" t="s">
        <v>1710</v>
      </c>
      <c r="D27" s="205" t="s">
        <v>32</v>
      </c>
      <c r="E27" s="190" t="s">
        <v>32</v>
      </c>
      <c r="F27" s="205" t="s">
        <v>32</v>
      </c>
      <c r="G27" s="191"/>
      <c r="H27" s="192" t="s">
        <v>28</v>
      </c>
      <c r="I27" s="193">
        <v>2011.0</v>
      </c>
      <c r="J27" s="194" t="s">
        <v>32</v>
      </c>
      <c r="K27" s="193"/>
      <c r="L27" s="188"/>
      <c r="M27" s="196" t="s">
        <v>32</v>
      </c>
      <c r="N27" s="194" t="s">
        <v>32</v>
      </c>
      <c r="O27" s="197"/>
      <c r="P27" s="191"/>
      <c r="Q27" s="198" t="s">
        <v>32</v>
      </c>
      <c r="R27" s="196" t="s">
        <v>32</v>
      </c>
      <c r="S27" s="211" t="s">
        <v>32</v>
      </c>
      <c r="T27" s="200" t="s">
        <v>28</v>
      </c>
      <c r="U27" s="201" t="s">
        <v>1711</v>
      </c>
      <c r="V27" s="197"/>
    </row>
    <row r="28">
      <c r="A28" s="187" t="s">
        <v>118</v>
      </c>
      <c r="B28" s="207" t="s">
        <v>327</v>
      </c>
      <c r="C28" s="189" t="s">
        <v>1712</v>
      </c>
      <c r="D28" s="190" t="s">
        <v>32</v>
      </c>
      <c r="E28" s="190" t="s">
        <v>32</v>
      </c>
      <c r="F28" s="190" t="s">
        <v>32</v>
      </c>
      <c r="G28" s="191"/>
      <c r="H28" s="192" t="s">
        <v>32</v>
      </c>
      <c r="I28" s="193"/>
      <c r="J28" s="194"/>
      <c r="K28" s="193"/>
      <c r="L28" s="188"/>
      <c r="M28" s="196" t="s">
        <v>32</v>
      </c>
      <c r="N28" s="194" t="s">
        <v>32</v>
      </c>
      <c r="O28" s="197"/>
      <c r="P28" s="191"/>
      <c r="Q28" s="198" t="s">
        <v>28</v>
      </c>
      <c r="R28" s="196" t="s">
        <v>33</v>
      </c>
      <c r="S28" s="199" t="s">
        <v>32</v>
      </c>
      <c r="T28" s="200" t="s">
        <v>28</v>
      </c>
      <c r="U28" s="201" t="s">
        <v>1713</v>
      </c>
      <c r="V28" s="204"/>
    </row>
    <row r="29">
      <c r="A29" s="187" t="s">
        <v>118</v>
      </c>
      <c r="B29" s="207" t="s">
        <v>338</v>
      </c>
      <c r="C29" s="189" t="s">
        <v>339</v>
      </c>
      <c r="D29" s="190" t="s">
        <v>32</v>
      </c>
      <c r="E29" s="190" t="s">
        <v>32</v>
      </c>
      <c r="F29" s="190" t="s">
        <v>32</v>
      </c>
      <c r="G29" s="191"/>
      <c r="H29" s="192" t="s">
        <v>28</v>
      </c>
      <c r="I29" s="193">
        <v>2017.0</v>
      </c>
      <c r="J29" s="194" t="s">
        <v>32</v>
      </c>
      <c r="K29" s="193"/>
      <c r="L29" s="188"/>
      <c r="M29" s="196" t="s">
        <v>32</v>
      </c>
      <c r="N29" s="194" t="s">
        <v>32</v>
      </c>
      <c r="O29" s="197"/>
      <c r="P29" s="191"/>
      <c r="Q29" s="198" t="s">
        <v>28</v>
      </c>
      <c r="R29" s="196" t="s">
        <v>32</v>
      </c>
      <c r="S29" s="199" t="s">
        <v>32</v>
      </c>
      <c r="T29" s="200" t="s">
        <v>32</v>
      </c>
      <c r="U29" s="201" t="s">
        <v>1714</v>
      </c>
      <c r="V29" s="204"/>
    </row>
    <row r="30">
      <c r="A30" s="187" t="s">
        <v>118</v>
      </c>
      <c r="B30" s="188" t="s">
        <v>1715</v>
      </c>
      <c r="C30" s="189" t="s">
        <v>1716</v>
      </c>
      <c r="D30" s="194" t="s">
        <v>32</v>
      </c>
      <c r="E30" s="194" t="s">
        <v>32</v>
      </c>
      <c r="F30" s="194" t="s">
        <v>32</v>
      </c>
      <c r="G30" s="191"/>
      <c r="H30" s="196" t="s">
        <v>32</v>
      </c>
      <c r="I30" s="193"/>
      <c r="J30" s="194"/>
      <c r="K30" s="195"/>
      <c r="L30" s="188"/>
      <c r="M30" s="196" t="s">
        <v>32</v>
      </c>
      <c r="N30" s="194" t="s">
        <v>32</v>
      </c>
      <c r="O30" s="197"/>
      <c r="P30" s="191"/>
      <c r="Q30" s="198" t="s">
        <v>28</v>
      </c>
      <c r="R30" s="196" t="s">
        <v>32</v>
      </c>
      <c r="S30" s="209" t="s">
        <v>32</v>
      </c>
      <c r="T30" s="198" t="s">
        <v>32</v>
      </c>
      <c r="U30" s="201" t="s">
        <v>1717</v>
      </c>
      <c r="V30" s="204"/>
    </row>
    <row r="31" ht="122.25" customHeight="1">
      <c r="A31" s="187" t="s">
        <v>118</v>
      </c>
      <c r="B31" s="207" t="s">
        <v>361</v>
      </c>
      <c r="C31" s="189" t="s">
        <v>362</v>
      </c>
      <c r="D31" s="194" t="s">
        <v>32</v>
      </c>
      <c r="E31" s="194" t="s">
        <v>32</v>
      </c>
      <c r="F31" s="194" t="s">
        <v>32</v>
      </c>
      <c r="G31" s="191"/>
      <c r="H31" s="192" t="s">
        <v>28</v>
      </c>
      <c r="I31" s="193">
        <v>2004.0</v>
      </c>
      <c r="J31" s="194" t="s">
        <v>32</v>
      </c>
      <c r="K31" s="195"/>
      <c r="L31" s="188"/>
      <c r="M31" s="196" t="s">
        <v>32</v>
      </c>
      <c r="N31" s="194" t="s">
        <v>32</v>
      </c>
      <c r="O31" s="197"/>
      <c r="P31" s="191"/>
      <c r="Q31" s="198" t="s">
        <v>28</v>
      </c>
      <c r="R31" s="196" t="s">
        <v>32</v>
      </c>
      <c r="S31" s="199" t="s">
        <v>32</v>
      </c>
      <c r="T31" s="200" t="s">
        <v>32</v>
      </c>
      <c r="U31" s="201" t="s">
        <v>1718</v>
      </c>
      <c r="V31" s="204"/>
    </row>
    <row r="32">
      <c r="A32" s="187" t="s">
        <v>118</v>
      </c>
      <c r="B32" s="207" t="s">
        <v>374</v>
      </c>
      <c r="C32" s="189" t="s">
        <v>375</v>
      </c>
      <c r="D32" s="190" t="s">
        <v>32</v>
      </c>
      <c r="E32" s="190" t="s">
        <v>32</v>
      </c>
      <c r="F32" s="190" t="s">
        <v>32</v>
      </c>
      <c r="G32" s="191"/>
      <c r="H32" s="192" t="s">
        <v>32</v>
      </c>
      <c r="I32" s="193"/>
      <c r="J32" s="194"/>
      <c r="K32" s="193"/>
      <c r="L32" s="188"/>
      <c r="M32" s="196" t="s">
        <v>32</v>
      </c>
      <c r="N32" s="194" t="s">
        <v>32</v>
      </c>
      <c r="O32" s="197"/>
      <c r="P32" s="191"/>
      <c r="Q32" s="198" t="s">
        <v>28</v>
      </c>
      <c r="R32" s="196" t="s">
        <v>32</v>
      </c>
      <c r="S32" s="199" t="s">
        <v>32</v>
      </c>
      <c r="T32" s="200" t="s">
        <v>32</v>
      </c>
      <c r="U32" s="201" t="s">
        <v>1719</v>
      </c>
      <c r="V32" s="204"/>
    </row>
    <row r="33">
      <c r="A33" s="187" t="s">
        <v>118</v>
      </c>
      <c r="B33" s="207" t="s">
        <v>378</v>
      </c>
      <c r="C33" s="189" t="s">
        <v>1720</v>
      </c>
      <c r="D33" s="190" t="s">
        <v>32</v>
      </c>
      <c r="E33" s="190" t="s">
        <v>32</v>
      </c>
      <c r="F33" s="190" t="s">
        <v>32</v>
      </c>
      <c r="G33" s="191"/>
      <c r="H33" s="192" t="s">
        <v>28</v>
      </c>
      <c r="I33" s="193">
        <v>2017.0</v>
      </c>
      <c r="J33" s="194" t="s">
        <v>28</v>
      </c>
      <c r="K33" s="193" t="s">
        <v>1381</v>
      </c>
      <c r="L33" s="203" t="str">
        <f>HYPERLINK("https://docs.google.com/spreadsheets/d/1yJ30iVVvpmSvVAM-6IfTaepsuRYGQL49b_bLHPe5J7Q/edit#gid=53006494&amp;range=D91","See All")</f>
        <v>See All</v>
      </c>
      <c r="M33" s="196" t="s">
        <v>32</v>
      </c>
      <c r="N33" s="194" t="s">
        <v>32</v>
      </c>
      <c r="O33" s="197"/>
      <c r="P33" s="191"/>
      <c r="Q33" s="198" t="s">
        <v>28</v>
      </c>
      <c r="R33" s="196" t="s">
        <v>32</v>
      </c>
      <c r="S33" s="199" t="s">
        <v>32</v>
      </c>
      <c r="T33" s="200" t="s">
        <v>32</v>
      </c>
      <c r="U33" s="201" t="s">
        <v>1721</v>
      </c>
      <c r="V33" s="204"/>
    </row>
    <row r="34">
      <c r="A34" s="187" t="s">
        <v>118</v>
      </c>
      <c r="B34" s="188" t="s">
        <v>519</v>
      </c>
      <c r="C34" s="189" t="s">
        <v>1722</v>
      </c>
      <c r="D34" s="205" t="s">
        <v>28</v>
      </c>
      <c r="E34" s="205" t="s">
        <v>28</v>
      </c>
      <c r="F34" s="205" t="s">
        <v>32</v>
      </c>
      <c r="G34" s="188" t="s">
        <v>521</v>
      </c>
      <c r="H34" s="192" t="s">
        <v>28</v>
      </c>
      <c r="I34" s="193">
        <v>2016.0</v>
      </c>
      <c r="J34" s="194" t="s">
        <v>28</v>
      </c>
      <c r="K34" s="193" t="s">
        <v>1388</v>
      </c>
      <c r="L34" s="229" t="str">
        <f>HYPERLINK("https://docs.google.com/spreadsheets/d/1yJ30iVVvpmSvVAM-6IfTaepsuRYGQL49b_bLHPe5J7Q/edit#gid=53006494&amp;range=D94","See All")</f>
        <v>See All</v>
      </c>
      <c r="M34" s="196" t="s">
        <v>32</v>
      </c>
      <c r="N34" s="194" t="s">
        <v>32</v>
      </c>
      <c r="O34" s="197"/>
      <c r="P34" s="191"/>
      <c r="Q34" s="198" t="s">
        <v>32</v>
      </c>
      <c r="R34" s="196" t="s">
        <v>32</v>
      </c>
      <c r="S34" s="211" t="s">
        <v>32</v>
      </c>
      <c r="T34" s="200" t="s">
        <v>28</v>
      </c>
      <c r="U34" s="201" t="s">
        <v>1723</v>
      </c>
      <c r="V34" s="197"/>
    </row>
    <row r="35">
      <c r="A35" s="187" t="s">
        <v>118</v>
      </c>
      <c r="B35" s="188" t="s">
        <v>399</v>
      </c>
      <c r="C35" s="189" t="s">
        <v>1724</v>
      </c>
      <c r="D35" s="205" t="s">
        <v>32</v>
      </c>
      <c r="E35" s="190" t="s">
        <v>32</v>
      </c>
      <c r="F35" s="205" t="s">
        <v>32</v>
      </c>
      <c r="G35" s="191"/>
      <c r="H35" s="192" t="s">
        <v>28</v>
      </c>
      <c r="I35" s="193">
        <v>2015.0</v>
      </c>
      <c r="J35" s="194" t="s">
        <v>32</v>
      </c>
      <c r="K35" s="195"/>
      <c r="L35" s="188"/>
      <c r="M35" s="196" t="s">
        <v>32</v>
      </c>
      <c r="N35" s="194" t="s">
        <v>32</v>
      </c>
      <c r="O35" s="197"/>
      <c r="P35" s="191"/>
      <c r="Q35" s="198" t="s">
        <v>28</v>
      </c>
      <c r="R35" s="196" t="s">
        <v>32</v>
      </c>
      <c r="S35" s="211" t="s">
        <v>32</v>
      </c>
      <c r="T35" s="200" t="s">
        <v>28</v>
      </c>
      <c r="U35" s="201" t="s">
        <v>1725</v>
      </c>
      <c r="V35" s="204"/>
    </row>
    <row r="36">
      <c r="A36" s="187" t="s">
        <v>622</v>
      </c>
      <c r="B36" s="188" t="s">
        <v>627</v>
      </c>
      <c r="C36" s="189" t="s">
        <v>1726</v>
      </c>
      <c r="D36" s="205" t="s">
        <v>32</v>
      </c>
      <c r="E36" s="205" t="s">
        <v>32</v>
      </c>
      <c r="F36" s="205" t="s">
        <v>32</v>
      </c>
      <c r="G36" s="188"/>
      <c r="H36" s="192" t="s">
        <v>28</v>
      </c>
      <c r="I36" s="193">
        <v>2017.0</v>
      </c>
      <c r="J36" s="194" t="s">
        <v>28</v>
      </c>
      <c r="K36" s="193" t="s">
        <v>1411</v>
      </c>
      <c r="L36" s="203" t="str">
        <f>HYPERLINK("https://docs.google.com/spreadsheets/d/1yJ30iVVvpmSvVAM-6IfTaepsuRYGQL49b_bLHPe5J7Q/edit#gid=53006494&amp;range=D107","See All - Water District Strategies")</f>
        <v>See All - Water District Strategies</v>
      </c>
      <c r="M36" s="196" t="s">
        <v>32</v>
      </c>
      <c r="N36" s="194" t="s">
        <v>32</v>
      </c>
      <c r="O36" s="204"/>
      <c r="P36" s="188"/>
      <c r="Q36" s="198" t="s">
        <v>28</v>
      </c>
      <c r="R36" s="206" t="s">
        <v>32</v>
      </c>
      <c r="S36" s="209" t="s">
        <v>32</v>
      </c>
      <c r="T36" s="200" t="s">
        <v>32</v>
      </c>
      <c r="U36" s="201" t="s">
        <v>1413</v>
      </c>
      <c r="V36" s="204"/>
    </row>
    <row r="37">
      <c r="A37" s="187" t="s">
        <v>622</v>
      </c>
      <c r="B37" s="188" t="s">
        <v>632</v>
      </c>
      <c r="C37" s="189" t="s">
        <v>1727</v>
      </c>
      <c r="D37" s="205" t="s">
        <v>32</v>
      </c>
      <c r="E37" s="205" t="s">
        <v>32</v>
      </c>
      <c r="F37" s="205" t="s">
        <v>32</v>
      </c>
      <c r="G37" s="188"/>
      <c r="H37" s="192" t="s">
        <v>28</v>
      </c>
      <c r="I37" s="193">
        <v>2018.0</v>
      </c>
      <c r="J37" s="194" t="s">
        <v>1728</v>
      </c>
      <c r="K37" s="193" t="s">
        <v>1414</v>
      </c>
      <c r="L37" s="203" t="str">
        <f>HYPERLINK("https://docs.google.com/spreadsheets/d/1yJ30iVVvpmSvVAM-6IfTaepsuRYGQL49b_bLHPe5J7Q/edit#gid=53006494&amp;range=D108","See All - Water District Strategies")</f>
        <v>See All - Water District Strategies</v>
      </c>
      <c r="M37" s="196" t="s">
        <v>32</v>
      </c>
      <c r="N37" s="194" t="s">
        <v>32</v>
      </c>
      <c r="O37" s="204"/>
      <c r="P37" s="188"/>
      <c r="Q37" s="198" t="s">
        <v>28</v>
      </c>
      <c r="R37" s="206" t="s">
        <v>32</v>
      </c>
      <c r="S37" s="199" t="s">
        <v>32</v>
      </c>
      <c r="T37" s="200" t="s">
        <v>32</v>
      </c>
      <c r="U37" s="201" t="s">
        <v>1729</v>
      </c>
      <c r="V37" s="204"/>
    </row>
    <row r="38">
      <c r="A38" s="187" t="s">
        <v>622</v>
      </c>
      <c r="B38" s="188" t="s">
        <v>656</v>
      </c>
      <c r="C38" s="189" t="s">
        <v>1730</v>
      </c>
      <c r="D38" s="205" t="s">
        <v>32</v>
      </c>
      <c r="E38" s="205" t="s">
        <v>32</v>
      </c>
      <c r="F38" s="205" t="s">
        <v>32</v>
      </c>
      <c r="G38" s="188"/>
      <c r="H38" s="192" t="s">
        <v>28</v>
      </c>
      <c r="I38" s="193">
        <v>2018.0</v>
      </c>
      <c r="J38" s="194" t="s">
        <v>1731</v>
      </c>
      <c r="K38" s="193" t="s">
        <v>652</v>
      </c>
      <c r="L38" s="203" t="str">
        <f>HYPERLINK("https://docs.google.com/spreadsheets/d/1yJ30iVVvpmSvVAM-6IfTaepsuRYGQL49b_bLHPe5J7Q/edit#gid=53006494&amp;range=D112","See All - Water District Strategies")</f>
        <v>See All - Water District Strategies</v>
      </c>
      <c r="M38" s="196" t="s">
        <v>32</v>
      </c>
      <c r="N38" s="194" t="s">
        <v>32</v>
      </c>
      <c r="O38" s="204"/>
      <c r="P38" s="188"/>
      <c r="Q38" s="198" t="s">
        <v>28</v>
      </c>
      <c r="R38" s="206" t="s">
        <v>32</v>
      </c>
      <c r="S38" s="199" t="s">
        <v>32</v>
      </c>
      <c r="T38" s="200" t="s">
        <v>32</v>
      </c>
      <c r="U38" s="201" t="s">
        <v>1732</v>
      </c>
      <c r="V38" s="204"/>
    </row>
    <row r="39">
      <c r="A39" s="187" t="s">
        <v>622</v>
      </c>
      <c r="B39" s="188" t="s">
        <v>663</v>
      </c>
      <c r="C39" s="189" t="s">
        <v>1733</v>
      </c>
      <c r="D39" s="205" t="s">
        <v>32</v>
      </c>
      <c r="E39" s="205" t="s">
        <v>32</v>
      </c>
      <c r="F39" s="205" t="s">
        <v>32</v>
      </c>
      <c r="G39" s="188"/>
      <c r="H39" s="192" t="s">
        <v>28</v>
      </c>
      <c r="I39" s="193">
        <v>2017.0</v>
      </c>
      <c r="J39" s="194" t="s">
        <v>28</v>
      </c>
      <c r="K39" s="193" t="s">
        <v>1432</v>
      </c>
      <c r="L39" s="203" t="str">
        <f>HYPERLINK("https://docs.google.com/spreadsheets/d/1yJ30iVVvpmSvVAM-6IfTaepsuRYGQL49b_bLHPe5J7Q/edit#gid=53006494&amp;range=D113","See All - Water District Strategies")</f>
        <v>See All - Water District Strategies</v>
      </c>
      <c r="M39" s="196" t="s">
        <v>32</v>
      </c>
      <c r="N39" s="194" t="s">
        <v>32</v>
      </c>
      <c r="O39" s="204"/>
      <c r="P39" s="188"/>
      <c r="Q39" s="198" t="s">
        <v>28</v>
      </c>
      <c r="R39" s="196" t="s">
        <v>32</v>
      </c>
      <c r="S39" s="199" t="s">
        <v>32</v>
      </c>
      <c r="T39" s="200" t="s">
        <v>32</v>
      </c>
      <c r="U39" s="201" t="s">
        <v>1434</v>
      </c>
      <c r="V39" s="204" t="s">
        <v>1734</v>
      </c>
    </row>
    <row r="40">
      <c r="A40" s="187" t="s">
        <v>622</v>
      </c>
      <c r="B40" s="207" t="s">
        <v>787</v>
      </c>
      <c r="C40" s="189" t="s">
        <v>1735</v>
      </c>
      <c r="D40" s="205" t="s">
        <v>28</v>
      </c>
      <c r="E40" s="205" t="s">
        <v>28</v>
      </c>
      <c r="F40" s="205" t="s">
        <v>32</v>
      </c>
      <c r="G40" s="188" t="s">
        <v>789</v>
      </c>
      <c r="H40" s="192" t="s">
        <v>28</v>
      </c>
      <c r="I40" s="193">
        <v>2015.0</v>
      </c>
      <c r="J40" s="194" t="s">
        <v>1736</v>
      </c>
      <c r="K40" s="193" t="s">
        <v>1418</v>
      </c>
      <c r="L40" s="203" t="str">
        <f t="shared" ref="L40:L41" si="1">HYPERLINK("https://docs.google.com/spreadsheets/d/1yJ30iVVvpmSvVAM-6IfTaepsuRYGQL49b_bLHPe5J7Q/edit#gid=53006494&amp;range=D104","See All")</f>
        <v>See All</v>
      </c>
      <c r="M40" s="196" t="s">
        <v>32</v>
      </c>
      <c r="N40" s="194" t="s">
        <v>32</v>
      </c>
      <c r="O40" s="204"/>
      <c r="P40" s="188"/>
      <c r="Q40" s="198" t="s">
        <v>28</v>
      </c>
      <c r="R40" s="206" t="s">
        <v>32</v>
      </c>
      <c r="S40" s="199" t="s">
        <v>32</v>
      </c>
      <c r="T40" s="200" t="s">
        <v>32</v>
      </c>
      <c r="U40" s="201" t="s">
        <v>1737</v>
      </c>
      <c r="V40" s="204"/>
    </row>
    <row r="41">
      <c r="A41" s="187" t="s">
        <v>622</v>
      </c>
      <c r="B41" s="207" t="s">
        <v>728</v>
      </c>
      <c r="C41" s="189" t="s">
        <v>1738</v>
      </c>
      <c r="D41" s="205" t="s">
        <v>32</v>
      </c>
      <c r="E41" s="205" t="s">
        <v>32</v>
      </c>
      <c r="F41" s="205" t="s">
        <v>32</v>
      </c>
      <c r="G41" s="188"/>
      <c r="H41" s="192" t="s">
        <v>28</v>
      </c>
      <c r="I41" s="193">
        <v>2015.0</v>
      </c>
      <c r="J41" s="194" t="s">
        <v>1736</v>
      </c>
      <c r="K41" s="193" t="s">
        <v>1418</v>
      </c>
      <c r="L41" s="203" t="str">
        <f t="shared" si="1"/>
        <v>See All</v>
      </c>
      <c r="M41" s="196" t="s">
        <v>32</v>
      </c>
      <c r="N41" s="194" t="s">
        <v>32</v>
      </c>
      <c r="O41" s="204"/>
      <c r="P41" s="188"/>
      <c r="Q41" s="198" t="s">
        <v>28</v>
      </c>
      <c r="R41" s="206" t="s">
        <v>32</v>
      </c>
      <c r="S41" s="199" t="s">
        <v>32</v>
      </c>
      <c r="T41" s="200" t="s">
        <v>32</v>
      </c>
      <c r="U41" s="201"/>
      <c r="V41" s="204"/>
    </row>
    <row r="42">
      <c r="A42" s="187" t="s">
        <v>622</v>
      </c>
      <c r="B42" s="207" t="s">
        <v>741</v>
      </c>
      <c r="C42" s="189" t="s">
        <v>1739</v>
      </c>
      <c r="D42" s="205" t="s">
        <v>32</v>
      </c>
      <c r="E42" s="205" t="s">
        <v>32</v>
      </c>
      <c r="F42" s="205" t="s">
        <v>32</v>
      </c>
      <c r="G42" s="188"/>
      <c r="H42" s="192" t="s">
        <v>28</v>
      </c>
      <c r="I42" s="193">
        <v>2018.0</v>
      </c>
      <c r="J42" s="194" t="s">
        <v>1731</v>
      </c>
      <c r="K42" s="193" t="s">
        <v>652</v>
      </c>
      <c r="L42" s="203" t="str">
        <f>HYPERLINK("https://docs.google.com/spreadsheets/d/1yJ30iVVvpmSvVAM-6IfTaepsuRYGQL49b_bLHPe5J7Q/edit#gid=53006494&amp;range=D131","See All - Water District Strategies")</f>
        <v>See All - Water District Strategies</v>
      </c>
      <c r="M42" s="196" t="s">
        <v>32</v>
      </c>
      <c r="N42" s="194" t="s">
        <v>32</v>
      </c>
      <c r="O42" s="204"/>
      <c r="P42" s="188"/>
      <c r="Q42" s="198" t="s">
        <v>28</v>
      </c>
      <c r="R42" s="196" t="s">
        <v>32</v>
      </c>
      <c r="S42" s="199" t="s">
        <v>32</v>
      </c>
      <c r="T42" s="200" t="s">
        <v>32</v>
      </c>
      <c r="U42" s="201" t="s">
        <v>1740</v>
      </c>
      <c r="V42" s="204"/>
    </row>
    <row r="43">
      <c r="A43" s="187" t="s">
        <v>799</v>
      </c>
      <c r="B43" s="188" t="s">
        <v>800</v>
      </c>
      <c r="C43" s="189" t="s">
        <v>801</v>
      </c>
      <c r="D43" s="205" t="s">
        <v>32</v>
      </c>
      <c r="E43" s="190" t="s">
        <v>32</v>
      </c>
      <c r="F43" s="205" t="s">
        <v>32</v>
      </c>
      <c r="G43" s="191"/>
      <c r="H43" s="192" t="s">
        <v>28</v>
      </c>
      <c r="I43" s="193">
        <v>2018.0</v>
      </c>
      <c r="J43" s="194" t="s">
        <v>1741</v>
      </c>
      <c r="K43" s="193" t="s">
        <v>1408</v>
      </c>
      <c r="L43" s="203" t="str">
        <f>HYPERLINK("https://docs.google.com/spreadsheets/d/1yJ30iVVvpmSvVAM-6IfTaepsuRYGQL49b_bLHPe5J7Q/edit#gid=53006494&amp;range=D105","See All - Water District Strategies")</f>
        <v>See All - Water District Strategies</v>
      </c>
      <c r="M43" s="196" t="s">
        <v>32</v>
      </c>
      <c r="N43" s="194" t="s">
        <v>32</v>
      </c>
      <c r="O43" s="197"/>
      <c r="P43" s="191"/>
      <c r="Q43" s="198" t="s">
        <v>28</v>
      </c>
      <c r="R43" s="196" t="s">
        <v>32</v>
      </c>
      <c r="S43" s="199" t="s">
        <v>32</v>
      </c>
      <c r="T43" s="200" t="s">
        <v>32</v>
      </c>
      <c r="U43" s="201" t="s">
        <v>1742</v>
      </c>
      <c r="V43" s="204"/>
    </row>
    <row r="44">
      <c r="A44" s="187" t="s">
        <v>805</v>
      </c>
      <c r="B44" s="188" t="s">
        <v>838</v>
      </c>
      <c r="C44" s="189" t="s">
        <v>1743</v>
      </c>
      <c r="D44" s="190" t="s">
        <v>28</v>
      </c>
      <c r="E44" s="205" t="s">
        <v>28</v>
      </c>
      <c r="F44" s="190" t="s">
        <v>32</v>
      </c>
      <c r="G44" s="188" t="s">
        <v>840</v>
      </c>
      <c r="H44" s="192" t="s">
        <v>28</v>
      </c>
      <c r="I44" s="193" t="s">
        <v>1744</v>
      </c>
      <c r="J44" s="194" t="s">
        <v>28</v>
      </c>
      <c r="K44" s="193" t="s">
        <v>813</v>
      </c>
      <c r="L44" s="203" t="str">
        <f t="shared" ref="L44:L45" si="2">HYPERLINK("https://docs.google.com/spreadsheets/d/1yJ30iVVvpmSvVAM-6IfTaepsuRYGQL49b_bLHPe5J7Q/edit#gid=53006494&amp;range=D134","See All")</f>
        <v>See All</v>
      </c>
      <c r="M44" s="196" t="s">
        <v>32</v>
      </c>
      <c r="N44" s="194" t="s">
        <v>32</v>
      </c>
      <c r="O44" s="197"/>
      <c r="P44" s="191"/>
      <c r="Q44" s="198" t="s">
        <v>28</v>
      </c>
      <c r="R44" s="196" t="s">
        <v>32</v>
      </c>
      <c r="S44" s="199" t="s">
        <v>32</v>
      </c>
      <c r="T44" s="200" t="s">
        <v>32</v>
      </c>
      <c r="U44" s="201" t="s">
        <v>1745</v>
      </c>
      <c r="V44" s="204" t="s">
        <v>1482</v>
      </c>
    </row>
    <row r="45">
      <c r="A45" s="187" t="s">
        <v>805</v>
      </c>
      <c r="B45" s="188" t="s">
        <v>842</v>
      </c>
      <c r="C45" s="189" t="s">
        <v>1746</v>
      </c>
      <c r="D45" s="190" t="s">
        <v>28</v>
      </c>
      <c r="E45" s="205" t="s">
        <v>28</v>
      </c>
      <c r="F45" s="190" t="s">
        <v>32</v>
      </c>
      <c r="G45" s="188" t="s">
        <v>1747</v>
      </c>
      <c r="H45" s="192" t="s">
        <v>28</v>
      </c>
      <c r="I45" s="193" t="s">
        <v>1744</v>
      </c>
      <c r="J45" s="194" t="s">
        <v>28</v>
      </c>
      <c r="K45" s="193" t="s">
        <v>813</v>
      </c>
      <c r="L45" s="203" t="str">
        <f t="shared" si="2"/>
        <v>See All</v>
      </c>
      <c r="M45" s="196" t="s">
        <v>32</v>
      </c>
      <c r="N45" s="194" t="s">
        <v>32</v>
      </c>
      <c r="O45" s="197"/>
      <c r="P45" s="191"/>
      <c r="Q45" s="198" t="s">
        <v>28</v>
      </c>
      <c r="R45" s="196" t="s">
        <v>32</v>
      </c>
      <c r="S45" s="199" t="s">
        <v>32</v>
      </c>
      <c r="T45" s="200" t="s">
        <v>32</v>
      </c>
      <c r="U45" s="201" t="s">
        <v>1748</v>
      </c>
      <c r="V45" s="197"/>
    </row>
    <row r="46">
      <c r="A46" s="187" t="s">
        <v>805</v>
      </c>
      <c r="B46" s="207" t="s">
        <v>894</v>
      </c>
      <c r="C46" s="189" t="s">
        <v>895</v>
      </c>
      <c r="D46" s="190" t="s">
        <v>28</v>
      </c>
      <c r="E46" s="205" t="s">
        <v>28</v>
      </c>
      <c r="F46" s="190" t="s">
        <v>32</v>
      </c>
      <c r="G46" s="188" t="s">
        <v>1749</v>
      </c>
      <c r="H46" s="192" t="s">
        <v>28</v>
      </c>
      <c r="I46" s="193">
        <v>2012.0</v>
      </c>
      <c r="J46" s="194" t="s">
        <v>32</v>
      </c>
      <c r="K46" s="193"/>
      <c r="L46" s="188"/>
      <c r="M46" s="196" t="s">
        <v>32</v>
      </c>
      <c r="N46" s="194" t="s">
        <v>32</v>
      </c>
      <c r="O46" s="197"/>
      <c r="P46" s="191"/>
      <c r="Q46" s="198" t="s">
        <v>28</v>
      </c>
      <c r="R46" s="196" t="s">
        <v>32</v>
      </c>
      <c r="S46" s="199" t="s">
        <v>32</v>
      </c>
      <c r="T46" s="200" t="s">
        <v>32</v>
      </c>
      <c r="U46" s="201" t="s">
        <v>1750</v>
      </c>
      <c r="V46" s="204" t="s">
        <v>1751</v>
      </c>
    </row>
    <row r="47">
      <c r="A47" s="187" t="s">
        <v>805</v>
      </c>
      <c r="B47" s="188" t="s">
        <v>868</v>
      </c>
      <c r="C47" s="189" t="s">
        <v>1752</v>
      </c>
      <c r="D47" s="190" t="s">
        <v>28</v>
      </c>
      <c r="E47" s="205" t="s">
        <v>28</v>
      </c>
      <c r="F47" s="190" t="s">
        <v>32</v>
      </c>
      <c r="G47" s="188" t="s">
        <v>870</v>
      </c>
      <c r="H47" s="192" t="s">
        <v>28</v>
      </c>
      <c r="I47" s="193">
        <v>2017.0</v>
      </c>
      <c r="J47" s="194" t="s">
        <v>28</v>
      </c>
      <c r="K47" s="193" t="s">
        <v>1502</v>
      </c>
      <c r="L47" s="203" t="str">
        <f>HYPERLINK("https://docs.google.com/spreadsheets/d/1yJ30iVVvpmSvVAM-6IfTaepsuRYGQL49b_bLHPe5J7Q/edit#gid=53006494&amp;range=D148","See All")</f>
        <v>See All</v>
      </c>
      <c r="M47" s="196" t="s">
        <v>32</v>
      </c>
      <c r="N47" s="194" t="s">
        <v>32</v>
      </c>
      <c r="O47" s="197"/>
      <c r="P47" s="191"/>
      <c r="Q47" s="198" t="s">
        <v>28</v>
      </c>
      <c r="R47" s="196" t="s">
        <v>32</v>
      </c>
      <c r="S47" s="199" t="s">
        <v>32</v>
      </c>
      <c r="T47" s="200" t="s">
        <v>28</v>
      </c>
      <c r="U47" s="201" t="s">
        <v>1753</v>
      </c>
      <c r="V47" s="197"/>
    </row>
    <row r="48">
      <c r="A48" s="187" t="s">
        <v>805</v>
      </c>
      <c r="B48" s="207" t="s">
        <v>922</v>
      </c>
      <c r="C48" s="189" t="s">
        <v>1754</v>
      </c>
      <c r="D48" s="194" t="s">
        <v>28</v>
      </c>
      <c r="E48" s="194" t="s">
        <v>28</v>
      </c>
      <c r="F48" s="194" t="s">
        <v>28</v>
      </c>
      <c r="G48" s="188" t="s">
        <v>1755</v>
      </c>
      <c r="H48" s="192" t="s">
        <v>28</v>
      </c>
      <c r="I48" s="193">
        <v>2018.0</v>
      </c>
      <c r="J48" s="194" t="s">
        <v>28</v>
      </c>
      <c r="K48" s="193" t="s">
        <v>813</v>
      </c>
      <c r="L48" s="203" t="str">
        <f>HYPERLINK("https://docs.google.com/spreadsheets/d/1yJ30iVVvpmSvVAM-6IfTaepsuRYGQL49b_bLHPe5J7Q/edit#gid=53006494&amp;range=D134","See All")</f>
        <v>See All</v>
      </c>
      <c r="M48" s="196" t="s">
        <v>32</v>
      </c>
      <c r="N48" s="194" t="s">
        <v>32</v>
      </c>
      <c r="O48" s="197"/>
      <c r="P48" s="191"/>
      <c r="Q48" s="230" t="s">
        <v>28</v>
      </c>
      <c r="R48" s="231" t="s">
        <v>28</v>
      </c>
      <c r="S48" s="209" t="s">
        <v>32</v>
      </c>
      <c r="T48" s="200" t="s">
        <v>32</v>
      </c>
      <c r="U48" s="210" t="s">
        <v>1756</v>
      </c>
      <c r="V48" s="204"/>
    </row>
    <row r="49">
      <c r="A49" s="187" t="s">
        <v>965</v>
      </c>
      <c r="B49" s="188" t="s">
        <v>966</v>
      </c>
      <c r="C49" s="232"/>
      <c r="D49" s="190" t="s">
        <v>32</v>
      </c>
      <c r="E49" s="190" t="s">
        <v>32</v>
      </c>
      <c r="F49" s="190" t="s">
        <v>32</v>
      </c>
      <c r="G49" s="191"/>
      <c r="H49" s="192" t="s">
        <v>28</v>
      </c>
      <c r="I49" s="193" t="s">
        <v>1757</v>
      </c>
      <c r="J49" s="194" t="s">
        <v>28</v>
      </c>
      <c r="K49" s="193" t="s">
        <v>984</v>
      </c>
      <c r="L49" s="203" t="str">
        <f>HYPERLINK("https://docs.google.com/spreadsheets/d/1yJ30iVVvpmSvVAM-6IfTaepsuRYGQL49b_bLHPe5J7Q/edit#gid=53006494&amp;range=D159","See All")
</f>
        <v>See All</v>
      </c>
      <c r="M49" s="196" t="s">
        <v>32</v>
      </c>
      <c r="N49" s="194" t="s">
        <v>32</v>
      </c>
      <c r="O49" s="204"/>
      <c r="P49" s="188"/>
      <c r="Q49" s="198" t="s">
        <v>28</v>
      </c>
      <c r="R49" s="196" t="s">
        <v>32</v>
      </c>
      <c r="S49" s="199" t="s">
        <v>32</v>
      </c>
      <c r="T49" s="200" t="s">
        <v>32</v>
      </c>
      <c r="U49" s="201" t="s">
        <v>1758</v>
      </c>
      <c r="V49" s="197"/>
    </row>
    <row r="50">
      <c r="A50" s="187" t="s">
        <v>965</v>
      </c>
      <c r="B50" s="188" t="s">
        <v>969</v>
      </c>
      <c r="C50" s="189" t="s">
        <v>1759</v>
      </c>
      <c r="D50" s="190" t="s">
        <v>32</v>
      </c>
      <c r="E50" s="190" t="s">
        <v>32</v>
      </c>
      <c r="F50" s="190" t="s">
        <v>32</v>
      </c>
      <c r="G50" s="191"/>
      <c r="H50" s="206" t="s">
        <v>32</v>
      </c>
      <c r="I50" s="195"/>
      <c r="J50" s="190"/>
      <c r="K50" s="195"/>
      <c r="L50" s="191"/>
      <c r="M50" s="196" t="s">
        <v>32</v>
      </c>
      <c r="N50" s="194" t="s">
        <v>32</v>
      </c>
      <c r="O50" s="197"/>
      <c r="P50" s="191"/>
      <c r="Q50" s="198" t="s">
        <v>28</v>
      </c>
      <c r="R50" s="206" t="s">
        <v>32</v>
      </c>
      <c r="S50" s="199" t="s">
        <v>32</v>
      </c>
      <c r="T50" s="200" t="s">
        <v>32</v>
      </c>
      <c r="U50" s="201" t="s">
        <v>1760</v>
      </c>
      <c r="V50" s="197"/>
    </row>
    <row r="51">
      <c r="A51" s="187" t="s">
        <v>965</v>
      </c>
      <c r="B51" s="207" t="s">
        <v>987</v>
      </c>
      <c r="C51" s="189" t="s">
        <v>1761</v>
      </c>
      <c r="D51" s="190" t="s">
        <v>32</v>
      </c>
      <c r="E51" s="190" t="s">
        <v>32</v>
      </c>
      <c r="F51" s="190" t="s">
        <v>32</v>
      </c>
      <c r="G51" s="191"/>
      <c r="H51" s="192" t="s">
        <v>28</v>
      </c>
      <c r="I51" s="193" t="s">
        <v>1757</v>
      </c>
      <c r="J51" s="194" t="s">
        <v>28</v>
      </c>
      <c r="K51" s="193" t="s">
        <v>984</v>
      </c>
      <c r="L51" s="203" t="str">
        <f>HYPERLINK("https://docs.google.com/spreadsheets/d/1yJ30iVVvpmSvVAM-6IfTaepsuRYGQL49b_bLHPe5J7Q/edit#gid=53006494&amp;range=D159","See All")
</f>
        <v>See All</v>
      </c>
      <c r="M51" s="196" t="s">
        <v>28</v>
      </c>
      <c r="N51" s="194" t="s">
        <v>156</v>
      </c>
      <c r="O51" s="204" t="s">
        <v>991</v>
      </c>
      <c r="P51" s="203" t="str">
        <f>HYPERLINK("https://docs.google.com/spreadsheets/d/1yJ30iVVvpmSvVAM-6IfTaepsuRYGQL49b_bLHPe5J7Q/edit#gid=53006494&amp;range=F166","See All")</f>
        <v>See All</v>
      </c>
      <c r="Q51" s="198" t="s">
        <v>28</v>
      </c>
      <c r="R51" s="196" t="s">
        <v>28</v>
      </c>
      <c r="S51" s="211" t="s">
        <v>28</v>
      </c>
      <c r="T51" s="200" t="s">
        <v>32</v>
      </c>
      <c r="U51" s="201" t="s">
        <v>1762</v>
      </c>
      <c r="V51" s="204" t="s">
        <v>1535</v>
      </c>
    </row>
    <row r="52">
      <c r="A52" s="187" t="s">
        <v>965</v>
      </c>
      <c r="B52" s="207" t="s">
        <v>1008</v>
      </c>
      <c r="C52" s="189" t="s">
        <v>1009</v>
      </c>
      <c r="D52" s="190" t="s">
        <v>32</v>
      </c>
      <c r="E52" s="190" t="s">
        <v>32</v>
      </c>
      <c r="F52" s="190" t="s">
        <v>32</v>
      </c>
      <c r="G52" s="191"/>
      <c r="H52" s="192" t="s">
        <v>28</v>
      </c>
      <c r="I52" s="193">
        <v>2012.0</v>
      </c>
      <c r="J52" s="194" t="s">
        <v>32</v>
      </c>
      <c r="K52" s="195"/>
      <c r="L52" s="191"/>
      <c r="M52" s="196" t="s">
        <v>32</v>
      </c>
      <c r="N52" s="194" t="s">
        <v>32</v>
      </c>
      <c r="O52" s="197"/>
      <c r="P52" s="191"/>
      <c r="Q52" s="198" t="s">
        <v>28</v>
      </c>
      <c r="R52" s="196" t="s">
        <v>32</v>
      </c>
      <c r="S52" s="199" t="s">
        <v>32</v>
      </c>
      <c r="T52" s="200" t="s">
        <v>28</v>
      </c>
      <c r="U52" s="201" t="s">
        <v>1763</v>
      </c>
      <c r="V52" s="197"/>
    </row>
    <row r="53">
      <c r="A53" s="187" t="s">
        <v>965</v>
      </c>
      <c r="B53" s="207" t="s">
        <v>1039</v>
      </c>
      <c r="C53" s="189" t="s">
        <v>1764</v>
      </c>
      <c r="D53" s="190" t="s">
        <v>28</v>
      </c>
      <c r="E53" s="205" t="s">
        <v>28</v>
      </c>
      <c r="F53" s="190" t="s">
        <v>32</v>
      </c>
      <c r="G53" s="188" t="s">
        <v>1041</v>
      </c>
      <c r="H53" s="192" t="s">
        <v>28</v>
      </c>
      <c r="I53" s="193">
        <v>2011.0</v>
      </c>
      <c r="J53" s="194" t="s">
        <v>32</v>
      </c>
      <c r="K53" s="195"/>
      <c r="L53" s="191"/>
      <c r="M53" s="196" t="s">
        <v>32</v>
      </c>
      <c r="N53" s="194" t="s">
        <v>32</v>
      </c>
      <c r="O53" s="197"/>
      <c r="P53" s="191"/>
      <c r="Q53" s="198" t="s">
        <v>28</v>
      </c>
      <c r="R53" s="196" t="s">
        <v>32</v>
      </c>
      <c r="S53" s="199" t="s">
        <v>32</v>
      </c>
      <c r="T53" s="200" t="s">
        <v>32</v>
      </c>
      <c r="U53" s="201" t="s">
        <v>1765</v>
      </c>
      <c r="V53" s="197"/>
    </row>
    <row r="54">
      <c r="A54" s="187" t="s">
        <v>965</v>
      </c>
      <c r="B54" s="207" t="s">
        <v>1016</v>
      </c>
      <c r="C54" s="189" t="s">
        <v>1766</v>
      </c>
      <c r="D54" s="190" t="s">
        <v>32</v>
      </c>
      <c r="E54" s="190" t="s">
        <v>32</v>
      </c>
      <c r="F54" s="190" t="s">
        <v>32</v>
      </c>
      <c r="G54" s="191"/>
      <c r="H54" s="192" t="s">
        <v>28</v>
      </c>
      <c r="I54" s="193">
        <v>2012.0</v>
      </c>
      <c r="J54" s="194" t="s">
        <v>32</v>
      </c>
      <c r="K54" s="193"/>
      <c r="L54" s="188"/>
      <c r="M54" s="196" t="s">
        <v>32</v>
      </c>
      <c r="N54" s="194" t="s">
        <v>32</v>
      </c>
      <c r="O54" s="197"/>
      <c r="P54" s="191"/>
      <c r="Q54" s="198" t="s">
        <v>28</v>
      </c>
      <c r="R54" s="196" t="s">
        <v>32</v>
      </c>
      <c r="S54" s="199" t="s">
        <v>32</v>
      </c>
      <c r="T54" s="200" t="s">
        <v>32</v>
      </c>
      <c r="U54" s="201" t="s">
        <v>1767</v>
      </c>
      <c r="V54" s="204"/>
    </row>
    <row r="55">
      <c r="A55" s="187" t="s">
        <v>965</v>
      </c>
      <c r="B55" s="207" t="s">
        <v>1021</v>
      </c>
      <c r="C55" s="189" t="s">
        <v>1768</v>
      </c>
      <c r="D55" s="190" t="s">
        <v>32</v>
      </c>
      <c r="E55" s="190" t="s">
        <v>32</v>
      </c>
      <c r="F55" s="190" t="s">
        <v>32</v>
      </c>
      <c r="G55" s="191"/>
      <c r="H55" s="192" t="s">
        <v>28</v>
      </c>
      <c r="I55" s="193" t="s">
        <v>1769</v>
      </c>
      <c r="J55" s="194" t="s">
        <v>28</v>
      </c>
      <c r="K55" s="193" t="s">
        <v>984</v>
      </c>
      <c r="L55" s="203" t="str">
        <f t="shared" ref="L55:L56" si="3">HYPERLINK("https://docs.google.com/spreadsheets/d/1yJ30iVVvpmSvVAM-6IfTaepsuRYGQL49b_bLHPe5J7Q/edit#gid=53006494&amp;range=D159","See All")
</f>
        <v>See All</v>
      </c>
      <c r="M55" s="196" t="s">
        <v>32</v>
      </c>
      <c r="N55" s="194" t="s">
        <v>32</v>
      </c>
      <c r="O55" s="197"/>
      <c r="P55" s="191"/>
      <c r="Q55" s="198" t="s">
        <v>28</v>
      </c>
      <c r="R55" s="196" t="s">
        <v>32</v>
      </c>
      <c r="S55" s="199" t="s">
        <v>32</v>
      </c>
      <c r="T55" s="200" t="s">
        <v>32</v>
      </c>
      <c r="U55" s="201" t="s">
        <v>1770</v>
      </c>
      <c r="V55" s="204"/>
    </row>
    <row r="56">
      <c r="A56" s="187" t="s">
        <v>965</v>
      </c>
      <c r="B56" s="188" t="s">
        <v>1055</v>
      </c>
      <c r="C56" s="189" t="s">
        <v>1771</v>
      </c>
      <c r="D56" s="190" t="s">
        <v>28</v>
      </c>
      <c r="E56" s="205" t="s">
        <v>28</v>
      </c>
      <c r="F56" s="190" t="s">
        <v>32</v>
      </c>
      <c r="G56" s="188" t="s">
        <v>1772</v>
      </c>
      <c r="H56" s="192" t="s">
        <v>28</v>
      </c>
      <c r="I56" s="193" t="s">
        <v>1769</v>
      </c>
      <c r="J56" s="194" t="s">
        <v>28</v>
      </c>
      <c r="K56" s="193" t="s">
        <v>984</v>
      </c>
      <c r="L56" s="203" t="str">
        <f t="shared" si="3"/>
        <v>See All</v>
      </c>
      <c r="M56" s="196" t="s">
        <v>32</v>
      </c>
      <c r="N56" s="194" t="s">
        <v>32</v>
      </c>
      <c r="O56" s="197"/>
      <c r="P56" s="191"/>
      <c r="Q56" s="198" t="s">
        <v>28</v>
      </c>
      <c r="R56" s="196" t="s">
        <v>32</v>
      </c>
      <c r="S56" s="199" t="s">
        <v>32</v>
      </c>
      <c r="T56" s="200" t="s">
        <v>32</v>
      </c>
      <c r="U56" s="201" t="s">
        <v>1773</v>
      </c>
      <c r="V56" s="204"/>
    </row>
    <row r="57">
      <c r="A57" s="187" t="s">
        <v>965</v>
      </c>
      <c r="B57" s="207" t="s">
        <v>1059</v>
      </c>
      <c r="C57" s="189" t="s">
        <v>1774</v>
      </c>
      <c r="D57" s="190" t="s">
        <v>28</v>
      </c>
      <c r="E57" s="205" t="s">
        <v>28</v>
      </c>
      <c r="F57" s="190" t="s">
        <v>32</v>
      </c>
      <c r="G57" s="188" t="s">
        <v>1061</v>
      </c>
      <c r="H57" s="192" t="s">
        <v>28</v>
      </c>
      <c r="I57" s="193" t="s">
        <v>1769</v>
      </c>
      <c r="J57" s="194" t="s">
        <v>28</v>
      </c>
      <c r="K57" s="193" t="s">
        <v>984</v>
      </c>
      <c r="L57" s="203" t="str">
        <f>HYPERLINK("https://docs.google.com/spreadsheets/d/1yJ30iVVvpmSvVAM-6IfTaepsuRYGQL49b_bLHPe5J7Q/edit#gid=53006494&amp;range=D165","See All")
</f>
        <v>See All</v>
      </c>
      <c r="M57" s="196" t="s">
        <v>32</v>
      </c>
      <c r="N57" s="194" t="s">
        <v>32</v>
      </c>
      <c r="O57" s="197"/>
      <c r="P57" s="191"/>
      <c r="Q57" s="198" t="s">
        <v>28</v>
      </c>
      <c r="R57" s="206" t="s">
        <v>32</v>
      </c>
      <c r="S57" s="199" t="s">
        <v>32</v>
      </c>
      <c r="T57" s="200" t="s">
        <v>32</v>
      </c>
      <c r="U57" s="201" t="s">
        <v>1775</v>
      </c>
      <c r="V57" s="204"/>
    </row>
    <row r="58">
      <c r="A58" s="187" t="s">
        <v>1125</v>
      </c>
      <c r="B58" s="187" t="s">
        <v>1776</v>
      </c>
      <c r="C58" s="189" t="s">
        <v>1777</v>
      </c>
      <c r="D58" s="205" t="s">
        <v>28</v>
      </c>
      <c r="E58" s="205" t="s">
        <v>28</v>
      </c>
      <c r="F58" s="205" t="s">
        <v>28</v>
      </c>
      <c r="G58" s="188" t="s">
        <v>1778</v>
      </c>
      <c r="H58" s="192" t="s">
        <v>28</v>
      </c>
      <c r="I58" s="193">
        <v>2018.0</v>
      </c>
      <c r="J58" s="194" t="s">
        <v>28</v>
      </c>
      <c r="K58" s="193" t="s">
        <v>1130</v>
      </c>
      <c r="L58" s="203" t="str">
        <f t="shared" ref="L58:L63" si="4">HYPERLINK("https://docs.google.com/spreadsheets/d/1yJ30iVVvpmSvVAM-6IfTaepsuRYGQL49b_bLHPe5J7Q/edit#gid=53006494&amp;range=D186","See All")
</f>
        <v>See All</v>
      </c>
      <c r="M58" s="196" t="s">
        <v>32</v>
      </c>
      <c r="N58" s="194" t="s">
        <v>32</v>
      </c>
      <c r="O58" s="197"/>
      <c r="P58" s="191"/>
      <c r="Q58" s="230" t="s">
        <v>28</v>
      </c>
      <c r="R58" s="231" t="s">
        <v>32</v>
      </c>
      <c r="S58" s="209" t="s">
        <v>32</v>
      </c>
      <c r="T58" s="200" t="s">
        <v>32</v>
      </c>
      <c r="U58" s="201" t="s">
        <v>1779</v>
      </c>
      <c r="V58" s="204" t="s">
        <v>1780</v>
      </c>
    </row>
    <row r="59">
      <c r="A59" s="187" t="s">
        <v>1125</v>
      </c>
      <c r="B59" s="188" t="s">
        <v>1136</v>
      </c>
      <c r="C59" s="189" t="s">
        <v>1781</v>
      </c>
      <c r="D59" s="205" t="s">
        <v>28</v>
      </c>
      <c r="E59" s="205" t="s">
        <v>28</v>
      </c>
      <c r="F59" s="205" t="s">
        <v>28</v>
      </c>
      <c r="G59" s="188" t="s">
        <v>1782</v>
      </c>
      <c r="H59" s="192" t="s">
        <v>28</v>
      </c>
      <c r="I59" s="193" t="s">
        <v>1783</v>
      </c>
      <c r="J59" s="194" t="s">
        <v>28</v>
      </c>
      <c r="K59" s="193" t="s">
        <v>1130</v>
      </c>
      <c r="L59" s="203" t="str">
        <f t="shared" si="4"/>
        <v>See All</v>
      </c>
      <c r="M59" s="196" t="s">
        <v>32</v>
      </c>
      <c r="N59" s="194" t="s">
        <v>32</v>
      </c>
      <c r="O59" s="197"/>
      <c r="P59" s="191"/>
      <c r="Q59" s="198" t="s">
        <v>28</v>
      </c>
      <c r="R59" s="196" t="s">
        <v>32</v>
      </c>
      <c r="S59" s="199" t="s">
        <v>32</v>
      </c>
      <c r="T59" s="200" t="s">
        <v>32</v>
      </c>
      <c r="U59" s="201" t="s">
        <v>1784</v>
      </c>
      <c r="V59" s="197"/>
    </row>
    <row r="60">
      <c r="A60" s="187" t="s">
        <v>1125</v>
      </c>
      <c r="B60" s="188" t="s">
        <v>1140</v>
      </c>
      <c r="C60" s="189" t="s">
        <v>1141</v>
      </c>
      <c r="D60" s="205" t="s">
        <v>28</v>
      </c>
      <c r="E60" s="205" t="s">
        <v>28</v>
      </c>
      <c r="F60" s="205" t="s">
        <v>28</v>
      </c>
      <c r="G60" s="188" t="s">
        <v>1785</v>
      </c>
      <c r="H60" s="192" t="s">
        <v>28</v>
      </c>
      <c r="I60" s="193" t="s">
        <v>1783</v>
      </c>
      <c r="J60" s="194" t="s">
        <v>28</v>
      </c>
      <c r="K60" s="193" t="s">
        <v>1130</v>
      </c>
      <c r="L60" s="203" t="str">
        <f t="shared" si="4"/>
        <v>See All</v>
      </c>
      <c r="M60" s="196" t="s">
        <v>32</v>
      </c>
      <c r="N60" s="194" t="s">
        <v>32</v>
      </c>
      <c r="O60" s="197"/>
      <c r="P60" s="191"/>
      <c r="Q60" s="198" t="s">
        <v>28</v>
      </c>
      <c r="R60" s="206" t="s">
        <v>32</v>
      </c>
      <c r="S60" s="199" t="s">
        <v>32</v>
      </c>
      <c r="T60" s="200" t="s">
        <v>32</v>
      </c>
      <c r="U60" s="201" t="s">
        <v>1786</v>
      </c>
      <c r="V60" s="204" t="s">
        <v>1574</v>
      </c>
    </row>
    <row r="61">
      <c r="A61" s="187" t="s">
        <v>1125</v>
      </c>
      <c r="B61" s="188" t="s">
        <v>1145</v>
      </c>
      <c r="C61" s="189" t="s">
        <v>1146</v>
      </c>
      <c r="D61" s="205" t="s">
        <v>28</v>
      </c>
      <c r="E61" s="205" t="s">
        <v>28</v>
      </c>
      <c r="F61" s="205" t="s">
        <v>28</v>
      </c>
      <c r="G61" s="188" t="s">
        <v>1787</v>
      </c>
      <c r="H61" s="192" t="s">
        <v>28</v>
      </c>
      <c r="I61" s="193" t="s">
        <v>1158</v>
      </c>
      <c r="J61" s="194" t="s">
        <v>28</v>
      </c>
      <c r="K61" s="193" t="s">
        <v>1130</v>
      </c>
      <c r="L61" s="203" t="str">
        <f t="shared" si="4"/>
        <v>See All</v>
      </c>
      <c r="M61" s="196" t="s">
        <v>32</v>
      </c>
      <c r="N61" s="194" t="s">
        <v>32</v>
      </c>
      <c r="O61" s="197"/>
      <c r="P61" s="191"/>
      <c r="Q61" s="198" t="s">
        <v>28</v>
      </c>
      <c r="R61" s="206" t="s">
        <v>32</v>
      </c>
      <c r="S61" s="199" t="s">
        <v>32</v>
      </c>
      <c r="T61" s="200" t="s">
        <v>32</v>
      </c>
      <c r="U61" s="201" t="s">
        <v>1788</v>
      </c>
      <c r="V61" s="197"/>
    </row>
    <row r="62">
      <c r="A62" s="187" t="s">
        <v>1125</v>
      </c>
      <c r="B62" s="188" t="s">
        <v>1148</v>
      </c>
      <c r="C62" s="189" t="s">
        <v>1789</v>
      </c>
      <c r="D62" s="205" t="s">
        <v>28</v>
      </c>
      <c r="E62" s="205" t="s">
        <v>28</v>
      </c>
      <c r="F62" s="205" t="s">
        <v>28</v>
      </c>
      <c r="G62" s="188" t="s">
        <v>1790</v>
      </c>
      <c r="H62" s="192" t="s">
        <v>28</v>
      </c>
      <c r="I62" s="193" t="s">
        <v>1158</v>
      </c>
      <c r="J62" s="194" t="s">
        <v>28</v>
      </c>
      <c r="K62" s="193" t="s">
        <v>1130</v>
      </c>
      <c r="L62" s="203" t="str">
        <f t="shared" si="4"/>
        <v>See All</v>
      </c>
      <c r="M62" s="196" t="s">
        <v>28</v>
      </c>
      <c r="N62" s="194" t="s">
        <v>124</v>
      </c>
      <c r="O62" s="197"/>
      <c r="P62" s="191"/>
      <c r="Q62" s="198" t="s">
        <v>28</v>
      </c>
      <c r="R62" s="196" t="s">
        <v>32</v>
      </c>
      <c r="S62" s="199" t="s">
        <v>32</v>
      </c>
      <c r="T62" s="200" t="s">
        <v>32</v>
      </c>
      <c r="U62" s="201" t="s">
        <v>1791</v>
      </c>
      <c r="V62" s="197"/>
    </row>
    <row r="63">
      <c r="A63" s="187" t="s">
        <v>1125</v>
      </c>
      <c r="B63" s="188" t="s">
        <v>1152</v>
      </c>
      <c r="C63" s="189" t="s">
        <v>1153</v>
      </c>
      <c r="D63" s="205" t="s">
        <v>28</v>
      </c>
      <c r="E63" s="205" t="s">
        <v>28</v>
      </c>
      <c r="F63" s="205" t="s">
        <v>28</v>
      </c>
      <c r="G63" s="188" t="s">
        <v>1792</v>
      </c>
      <c r="H63" s="192" t="s">
        <v>28</v>
      </c>
      <c r="I63" s="193" t="s">
        <v>1158</v>
      </c>
      <c r="J63" s="194" t="s">
        <v>28</v>
      </c>
      <c r="K63" s="193" t="s">
        <v>1130</v>
      </c>
      <c r="L63" s="203" t="str">
        <f t="shared" si="4"/>
        <v>See All</v>
      </c>
      <c r="M63" s="196" t="s">
        <v>32</v>
      </c>
      <c r="N63" s="194" t="s">
        <v>32</v>
      </c>
      <c r="O63" s="197"/>
      <c r="P63" s="191"/>
      <c r="Q63" s="198" t="s">
        <v>28</v>
      </c>
      <c r="R63" s="196" t="s">
        <v>32</v>
      </c>
      <c r="S63" s="199" t="s">
        <v>32</v>
      </c>
      <c r="T63" s="200" t="s">
        <v>28</v>
      </c>
      <c r="U63" s="201" t="s">
        <v>1793</v>
      </c>
      <c r="V63" s="204"/>
    </row>
    <row r="64">
      <c r="A64" s="233" t="s">
        <v>1168</v>
      </c>
      <c r="B64" s="234" t="s">
        <v>1190</v>
      </c>
      <c r="C64" s="235" t="s">
        <v>1794</v>
      </c>
      <c r="D64" s="236" t="s">
        <v>32</v>
      </c>
      <c r="E64" s="236" t="s">
        <v>32</v>
      </c>
      <c r="F64" s="236" t="s">
        <v>32</v>
      </c>
      <c r="G64" s="237"/>
      <c r="H64" s="238" t="s">
        <v>28</v>
      </c>
      <c r="I64" s="239" t="s">
        <v>1795</v>
      </c>
      <c r="J64" s="240" t="s">
        <v>28</v>
      </c>
      <c r="K64" s="239" t="s">
        <v>1585</v>
      </c>
      <c r="L64" s="241" t="str">
        <f>HYPERLINK("https://docs.google.com/spreadsheets/d/1yJ30iVVvpmSvVAM-6IfTaepsuRYGQL49b_bLHPe5J7Q/edit#gid=53006494&amp;range=D195","See All")
</f>
        <v>See All</v>
      </c>
      <c r="M64" s="242" t="s">
        <v>32</v>
      </c>
      <c r="N64" s="240" t="s">
        <v>32</v>
      </c>
      <c r="O64" s="243"/>
      <c r="P64" s="237"/>
      <c r="Q64" s="244" t="s">
        <v>28</v>
      </c>
      <c r="R64" s="242" t="s">
        <v>33</v>
      </c>
      <c r="S64" s="245" t="s">
        <v>32</v>
      </c>
      <c r="T64" s="246" t="s">
        <v>32</v>
      </c>
      <c r="U64" s="247" t="s">
        <v>1796</v>
      </c>
      <c r="V64" s="243"/>
    </row>
    <row r="65">
      <c r="A65" s="187"/>
      <c r="B65" s="248"/>
      <c r="C65" s="188"/>
      <c r="D65" s="190"/>
      <c r="E65" s="190"/>
      <c r="F65" s="190"/>
      <c r="G65" s="191"/>
      <c r="H65" s="205"/>
      <c r="I65" s="193"/>
      <c r="J65" s="194"/>
      <c r="K65" s="193"/>
      <c r="L65" s="188"/>
      <c r="M65" s="194"/>
      <c r="N65" s="194"/>
      <c r="O65" s="197"/>
      <c r="P65" s="191"/>
      <c r="Q65" s="198"/>
      <c r="R65" s="194"/>
      <c r="S65" s="190"/>
      <c r="T65" s="205"/>
      <c r="U65" s="188"/>
      <c r="V65" s="197"/>
    </row>
    <row r="66">
      <c r="A66" s="187"/>
      <c r="B66" s="248"/>
      <c r="C66" s="188"/>
      <c r="D66" s="190"/>
      <c r="E66" s="190"/>
      <c r="F66" s="190"/>
      <c r="G66" s="191"/>
      <c r="H66" s="205"/>
      <c r="I66" s="193"/>
      <c r="J66" s="194"/>
      <c r="K66" s="193"/>
      <c r="L66" s="188"/>
      <c r="M66" s="194"/>
      <c r="N66" s="194"/>
      <c r="O66" s="197"/>
      <c r="P66" s="191"/>
      <c r="Q66" s="198"/>
      <c r="R66" s="194"/>
      <c r="S66" s="190"/>
      <c r="T66" s="205"/>
      <c r="U66" s="188"/>
      <c r="V66" s="197"/>
    </row>
    <row r="67">
      <c r="A67" s="187"/>
      <c r="B67" s="248"/>
      <c r="C67" s="188"/>
      <c r="D67" s="190"/>
      <c r="E67" s="190"/>
      <c r="F67" s="190"/>
      <c r="G67" s="191"/>
      <c r="H67" s="205"/>
      <c r="I67" s="193"/>
      <c r="J67" s="194"/>
      <c r="K67" s="193"/>
      <c r="L67" s="188"/>
      <c r="M67" s="194"/>
      <c r="N67" s="194"/>
      <c r="O67" s="197"/>
      <c r="P67" s="191"/>
      <c r="Q67" s="198"/>
      <c r="R67" s="194"/>
      <c r="S67" s="190"/>
      <c r="T67" s="205"/>
      <c r="U67" s="188"/>
      <c r="V67" s="197"/>
    </row>
    <row r="68">
      <c r="A68" s="187"/>
      <c r="B68" s="248"/>
      <c r="C68" s="188"/>
      <c r="D68" s="190"/>
      <c r="E68" s="190"/>
      <c r="F68" s="190"/>
      <c r="G68" s="191"/>
      <c r="H68" s="205"/>
      <c r="I68" s="193"/>
      <c r="J68" s="194"/>
      <c r="K68" s="193"/>
      <c r="L68" s="188"/>
      <c r="M68" s="194"/>
      <c r="N68" s="194"/>
      <c r="O68" s="197"/>
      <c r="P68" s="191"/>
      <c r="Q68" s="198"/>
      <c r="R68" s="194"/>
      <c r="S68" s="190"/>
      <c r="T68" s="205"/>
      <c r="U68" s="188"/>
      <c r="V68" s="197"/>
    </row>
    <row r="69">
      <c r="A69" s="187"/>
      <c r="B69" s="248"/>
      <c r="C69" s="188"/>
      <c r="D69" s="190"/>
      <c r="E69" s="190"/>
      <c r="F69" s="190"/>
      <c r="G69" s="191"/>
      <c r="H69" s="205"/>
      <c r="I69" s="193"/>
      <c r="J69" s="194"/>
      <c r="K69" s="193"/>
      <c r="L69" s="188"/>
      <c r="M69" s="194"/>
      <c r="N69" s="194"/>
      <c r="O69" s="197"/>
      <c r="P69" s="191"/>
      <c r="Q69" s="198"/>
      <c r="R69" s="194"/>
      <c r="S69" s="190"/>
      <c r="T69" s="205"/>
      <c r="U69" s="188"/>
      <c r="V69" s="197"/>
    </row>
    <row r="70">
      <c r="A70" s="187"/>
      <c r="B70" s="248"/>
      <c r="C70" s="188"/>
      <c r="D70" s="190"/>
      <c r="E70" s="190"/>
      <c r="F70" s="190"/>
      <c r="G70" s="191"/>
      <c r="H70" s="205"/>
      <c r="I70" s="193"/>
      <c r="J70" s="194"/>
      <c r="K70" s="193"/>
      <c r="L70" s="188"/>
      <c r="M70" s="194"/>
      <c r="N70" s="194"/>
      <c r="O70" s="197"/>
      <c r="P70" s="191"/>
      <c r="Q70" s="198"/>
      <c r="R70" s="194"/>
      <c r="S70" s="190"/>
      <c r="T70" s="205"/>
      <c r="U70" s="188"/>
      <c r="V70" s="197"/>
    </row>
    <row r="71">
      <c r="A71" s="187"/>
      <c r="B71" s="248"/>
      <c r="C71" s="188"/>
      <c r="D71" s="190"/>
      <c r="E71" s="190"/>
      <c r="F71" s="190"/>
      <c r="G71" s="191"/>
      <c r="H71" s="205"/>
      <c r="I71" s="193"/>
      <c r="J71" s="194"/>
      <c r="K71" s="193"/>
      <c r="L71" s="188"/>
      <c r="M71" s="194"/>
      <c r="N71" s="194"/>
      <c r="O71" s="197"/>
      <c r="P71" s="191"/>
      <c r="Q71" s="198"/>
      <c r="R71" s="194"/>
      <c r="S71" s="190"/>
      <c r="T71" s="205"/>
      <c r="U71" s="188"/>
      <c r="V71" s="197"/>
    </row>
    <row r="72">
      <c r="A72" s="187"/>
      <c r="B72" s="248"/>
      <c r="C72" s="188"/>
      <c r="D72" s="190"/>
      <c r="E72" s="190"/>
      <c r="F72" s="190"/>
      <c r="G72" s="191"/>
      <c r="H72" s="205"/>
      <c r="I72" s="193"/>
      <c r="J72" s="194"/>
      <c r="K72" s="193"/>
      <c r="L72" s="188"/>
      <c r="M72" s="194"/>
      <c r="N72" s="194"/>
      <c r="O72" s="197"/>
      <c r="P72" s="191"/>
      <c r="Q72" s="198"/>
      <c r="R72" s="194"/>
      <c r="S72" s="190"/>
      <c r="T72" s="205"/>
      <c r="U72" s="188"/>
      <c r="V72" s="197"/>
    </row>
    <row r="73">
      <c r="A73" s="187"/>
      <c r="B73" s="248"/>
      <c r="C73" s="188"/>
      <c r="D73" s="190"/>
      <c r="E73" s="190"/>
      <c r="F73" s="190"/>
      <c r="G73" s="191"/>
      <c r="H73" s="205"/>
      <c r="I73" s="193"/>
      <c r="J73" s="194"/>
      <c r="K73" s="193"/>
      <c r="L73" s="188"/>
      <c r="M73" s="194"/>
      <c r="N73" s="194"/>
      <c r="O73" s="197"/>
      <c r="P73" s="191"/>
      <c r="Q73" s="198"/>
      <c r="R73" s="194"/>
      <c r="S73" s="190"/>
      <c r="T73" s="205"/>
      <c r="U73" s="188"/>
      <c r="V73" s="197"/>
    </row>
    <row r="74">
      <c r="A74" s="187"/>
      <c r="B74" s="248"/>
      <c r="C74" s="188"/>
      <c r="D74" s="190"/>
      <c r="E74" s="190"/>
      <c r="F74" s="190"/>
      <c r="G74" s="191"/>
      <c r="H74" s="205"/>
      <c r="I74" s="193"/>
      <c r="J74" s="194"/>
      <c r="K74" s="193"/>
      <c r="L74" s="188"/>
      <c r="M74" s="194"/>
      <c r="N74" s="194"/>
      <c r="O74" s="197"/>
      <c r="P74" s="191"/>
      <c r="Q74" s="198"/>
      <c r="R74" s="194"/>
      <c r="S74" s="190"/>
      <c r="T74" s="205"/>
      <c r="U74" s="188"/>
      <c r="V74" s="197"/>
    </row>
    <row r="75">
      <c r="A75" s="187"/>
      <c r="B75" s="248"/>
      <c r="C75" s="188"/>
      <c r="D75" s="190"/>
      <c r="E75" s="190"/>
      <c r="F75" s="190"/>
      <c r="G75" s="191"/>
      <c r="H75" s="205"/>
      <c r="I75" s="193"/>
      <c r="J75" s="194"/>
      <c r="K75" s="193"/>
      <c r="L75" s="188"/>
      <c r="M75" s="194"/>
      <c r="N75" s="194"/>
      <c r="O75" s="197"/>
      <c r="P75" s="191"/>
      <c r="Q75" s="194"/>
      <c r="R75" s="194"/>
      <c r="S75" s="190"/>
      <c r="T75" s="205"/>
      <c r="U75" s="188"/>
      <c r="V75" s="197"/>
    </row>
  </sheetData>
  <autoFilter ref="$A$1:$V$64">
    <sortState ref="A1:V64">
      <sortCondition ref="A1:A64"/>
      <sortCondition ref="B1:B64"/>
    </sortState>
  </autoFilter>
  <customSheetViews>
    <customSheetView guid="{922CD42D-8A91-445C-A670-3D19C799D5E9}" filter="1" showAutoFilter="1">
      <autoFilter ref="$A$1:$V$64">
        <filterColumn colId="3">
          <filters>
            <filter val="Yes"/>
          </filters>
        </filterColumn>
      </autoFilter>
    </customSheetView>
  </customSheetViews>
  <hyperlinks>
    <hyperlink r:id="rId1" ref="U9"/>
    <hyperlink r:id="rId2" ref="U48"/>
  </hyperlinks>
  <drawing r:id="rId3"/>
</worksheet>
</file>