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wdp" ContentType="image/vnd.ms-photo"/>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62.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030" codeName="{7A2D7E96-6E34-419A-AE5F-296B3A7E7977}"/>
  <workbookPr showInkAnnotation="0" codeName="ThisWorkbook" autoCompressPictures="0"/>
  <bookViews>
    <workbookView xWindow="52160" yWindow="6100" windowWidth="28720" windowHeight="17560" tabRatio="920" activeTab="3"/>
  </bookViews>
  <sheets>
    <sheet name="Work Order" sheetId="2" r:id="rId1"/>
    <sheet name="Sketch" sheetId="3" r:id="rId2"/>
    <sheet name="Basic Report" sheetId="4" r:id="rId3"/>
    <sheet name="Expert Input" sheetId="5" r:id="rId4"/>
    <sheet name="Expert Report PG 1" sheetId="14" r:id="rId5"/>
    <sheet name="Expert Report PG 2+" sheetId="15" r:id="rId6"/>
    <sheet name="Symbol Legend" sheetId="8" r:id="rId7"/>
    <sheet name="Xactimate" sheetId="17" r:id="rId8"/>
    <sheet name="Explanations" sheetId="7" r:id="rId9"/>
    <sheet name="Invoice" sheetId="13" r:id="rId10"/>
    <sheet name="Reference Lists" sheetId="10" r:id="rId11"/>
    <sheet name="Ref Explanations" sheetId="11" r:id="rId12"/>
    <sheet name="Contact List" sheetId="12" r:id="rId13"/>
  </sheets>
  <definedNames>
    <definedName name="_xlnm._FilterDatabase" localSheetId="12" hidden="1">'Contact List'!$A$1:$E$586</definedName>
    <definedName name="_xlnm._FilterDatabase" localSheetId="10" hidden="1">'Reference Lists'!$A$1:$D$1</definedName>
    <definedName name="Adjuster">'Work Order'!$D$7</definedName>
    <definedName name="ClaimNo">'Work Order'!$B$10</definedName>
    <definedName name="Date">'Work Order'!$D$9</definedName>
    <definedName name="InsCo">'Work Order'!$D$8</definedName>
    <definedName name="PHAddress">'Work Order'!$B$8</definedName>
    <definedName name="PHCity">'Work Order'!$B$9</definedName>
    <definedName name="Policyholder">'Work Order'!$B$7</definedName>
    <definedName name="_xlnm.Print_Area" localSheetId="2">'Basic Report'!$C$1:$F$38</definedName>
    <definedName name="_xlnm.Print_Area" localSheetId="4">'Expert Report PG 1'!$A$1:$J$31</definedName>
    <definedName name="_xlnm.Print_Area" localSheetId="5">'Expert Report PG 2+'!$A$1:$A$41</definedName>
    <definedName name="_xlnm.Print_Area" localSheetId="9">Invoice!$A$1:$F$40</definedName>
    <definedName name="_xlnm.Print_Area" localSheetId="1">Sketch!$A$1:$DB$86</definedName>
    <definedName name="_xlnm.Print_Titles" localSheetId="5">'Expert Report PG 2+'!$1:$3</definedName>
    <definedName name="_xlnm.Print_Titles" localSheetId="8">Explanations!$1:$3</definedName>
    <definedName name="_xlnm.Print_Titles" localSheetId="7">Xactimate!$1:$5</definedName>
    <definedName name="Time">'Work Order'!$D$10</definedName>
    <definedName name="windtabs" localSheetId="11">'Reference Lists'!#REF!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 i="5" l="1"/>
  <c r="O10" i="14"/>
  <c r="G12" i="14"/>
  <c r="G13" i="14"/>
  <c r="A22" i="14"/>
  <c r="B30" i="5"/>
  <c r="B31" i="5"/>
  <c r="B32" i="5"/>
  <c r="B33" i="5"/>
  <c r="B34" i="5"/>
  <c r="B35" i="5"/>
  <c r="B36" i="5"/>
  <c r="D30" i="5"/>
  <c r="D31" i="5"/>
  <c r="D32" i="5"/>
  <c r="D33" i="5"/>
  <c r="D34" i="5"/>
  <c r="D35" i="5"/>
  <c r="D36" i="5"/>
  <c r="D29" i="5"/>
  <c r="D22" i="5"/>
  <c r="F22" i="5"/>
  <c r="D5" i="5"/>
  <c r="E5" i="5"/>
  <c r="D6" i="5"/>
  <c r="E6" i="5"/>
  <c r="D7" i="5"/>
  <c r="E7" i="5"/>
  <c r="D8" i="5"/>
  <c r="E8" i="5"/>
  <c r="E9" i="5"/>
  <c r="E10" i="5"/>
  <c r="E11" i="5"/>
  <c r="E12" i="5"/>
  <c r="D13" i="5"/>
  <c r="E13" i="5"/>
  <c r="D14" i="5"/>
  <c r="E14" i="5"/>
  <c r="D15" i="5"/>
  <c r="E15" i="5"/>
  <c r="D16" i="5"/>
  <c r="E16" i="5"/>
  <c r="E17" i="5"/>
  <c r="E18" i="5"/>
  <c r="E19" i="5"/>
  <c r="D20" i="5"/>
  <c r="E20" i="5"/>
  <c r="D21" i="5"/>
  <c r="E21" i="5"/>
  <c r="E22" i="5"/>
  <c r="A12" i="14"/>
  <c r="D38" i="5"/>
  <c r="F38" i="5"/>
  <c r="D26" i="5"/>
  <c r="E26" i="5"/>
  <c r="D45" i="5"/>
  <c r="E45" i="5"/>
  <c r="E29" i="5"/>
  <c r="D37" i="5"/>
  <c r="E37" i="5"/>
  <c r="E38" i="5"/>
  <c r="A13" i="13"/>
  <c r="A12" i="13"/>
  <c r="A11" i="13"/>
  <c r="E10" i="13"/>
  <c r="BI3" i="3"/>
  <c r="H17" i="14"/>
  <c r="D69" i="5"/>
  <c r="D56" i="5"/>
  <c r="F8" i="4"/>
  <c r="B3" i="12"/>
  <c r="A3" i="10"/>
  <c r="B4" i="12"/>
  <c r="A4" i="10"/>
  <c r="B5" i="12"/>
  <c r="A5" i="10"/>
  <c r="B6" i="12"/>
  <c r="A6" i="10"/>
  <c r="B7" i="12"/>
  <c r="A7" i="10"/>
  <c r="B8" i="12"/>
  <c r="A8" i="10"/>
  <c r="B9" i="12"/>
  <c r="A9" i="10"/>
  <c r="B10" i="12"/>
  <c r="A10" i="10"/>
  <c r="B11" i="12"/>
  <c r="A11" i="10"/>
  <c r="B12" i="12"/>
  <c r="A12" i="10"/>
  <c r="B13" i="12"/>
  <c r="A13" i="10"/>
  <c r="B14" i="12"/>
  <c r="A14" i="10"/>
  <c r="B15" i="12"/>
  <c r="A15" i="10"/>
  <c r="B16" i="12"/>
  <c r="A16" i="10"/>
  <c r="B17" i="12"/>
  <c r="A17" i="10"/>
  <c r="B18" i="12"/>
  <c r="A18" i="10"/>
  <c r="B19" i="12"/>
  <c r="A19" i="10"/>
  <c r="B20" i="12"/>
  <c r="A20" i="10"/>
  <c r="B21" i="12"/>
  <c r="A21" i="10"/>
  <c r="B22" i="12"/>
  <c r="A22" i="10"/>
  <c r="B23" i="12"/>
  <c r="A23" i="10"/>
  <c r="B24" i="12"/>
  <c r="A24" i="10"/>
  <c r="B25" i="12"/>
  <c r="A25" i="10"/>
  <c r="B26" i="12"/>
  <c r="A26" i="10"/>
  <c r="B27" i="12"/>
  <c r="A27" i="10"/>
  <c r="B28" i="12"/>
  <c r="A28" i="10"/>
  <c r="B29" i="12"/>
  <c r="A29" i="10"/>
  <c r="B30" i="12"/>
  <c r="A30" i="10"/>
  <c r="B31" i="12"/>
  <c r="A31" i="10"/>
  <c r="B32" i="12"/>
  <c r="A32" i="10"/>
  <c r="B33" i="12"/>
  <c r="A33" i="10"/>
  <c r="B34" i="12"/>
  <c r="A34" i="10"/>
  <c r="B35" i="12"/>
  <c r="A35" i="10"/>
  <c r="B36" i="12"/>
  <c r="A36" i="10"/>
  <c r="B37" i="12"/>
  <c r="A37" i="10"/>
  <c r="B38" i="12"/>
  <c r="A38" i="10"/>
  <c r="B39" i="12"/>
  <c r="A39" i="10"/>
  <c r="B40" i="12"/>
  <c r="A40" i="10"/>
  <c r="B41" i="12"/>
  <c r="A41" i="10"/>
  <c r="B42" i="12"/>
  <c r="A42" i="10"/>
  <c r="B43" i="12"/>
  <c r="A43" i="10"/>
  <c r="B44" i="12"/>
  <c r="A44" i="10"/>
  <c r="B45" i="12"/>
  <c r="A45" i="10"/>
  <c r="B46" i="12"/>
  <c r="A46" i="10"/>
  <c r="B47" i="12"/>
  <c r="A47" i="10"/>
  <c r="B48" i="12"/>
  <c r="A48" i="10"/>
  <c r="B49" i="12"/>
  <c r="A49" i="10"/>
  <c r="B50" i="12"/>
  <c r="A50" i="10"/>
  <c r="B51" i="12"/>
  <c r="A51" i="10"/>
  <c r="B52" i="12"/>
  <c r="A52" i="10"/>
  <c r="B53" i="12"/>
  <c r="A53" i="10"/>
  <c r="B54" i="12"/>
  <c r="A54" i="10"/>
  <c r="B55" i="12"/>
  <c r="A55" i="10"/>
  <c r="B56" i="12"/>
  <c r="A56" i="10"/>
  <c r="B57" i="12"/>
  <c r="A57" i="10"/>
  <c r="B58" i="12"/>
  <c r="A58" i="10"/>
  <c r="B59" i="12"/>
  <c r="A59" i="10"/>
  <c r="B60" i="12"/>
  <c r="A60" i="10"/>
  <c r="B61" i="12"/>
  <c r="A61" i="10"/>
  <c r="B62" i="12"/>
  <c r="A62" i="10"/>
  <c r="B63" i="12"/>
  <c r="A63" i="10"/>
  <c r="B64" i="12"/>
  <c r="A64" i="10"/>
  <c r="B65" i="12"/>
  <c r="A65" i="10"/>
  <c r="B66" i="12"/>
  <c r="A66" i="10"/>
  <c r="B67" i="12"/>
  <c r="A67" i="10"/>
  <c r="B68" i="12"/>
  <c r="A68" i="10"/>
  <c r="B69" i="12"/>
  <c r="A69" i="10"/>
  <c r="B70" i="12"/>
  <c r="A70" i="10"/>
  <c r="B71" i="12"/>
  <c r="A71" i="10"/>
  <c r="B72" i="12"/>
  <c r="A72" i="10"/>
  <c r="B73" i="12"/>
  <c r="A73" i="10"/>
  <c r="B74" i="12"/>
  <c r="A74" i="10"/>
  <c r="B75" i="12"/>
  <c r="A75" i="10"/>
  <c r="B76" i="12"/>
  <c r="A76" i="10"/>
  <c r="B77" i="12"/>
  <c r="A77" i="10"/>
  <c r="B78" i="12"/>
  <c r="A78" i="10"/>
  <c r="B79" i="12"/>
  <c r="A79" i="10"/>
  <c r="B80" i="12"/>
  <c r="A80" i="10"/>
  <c r="B81" i="12"/>
  <c r="A81" i="10"/>
  <c r="B82" i="12"/>
  <c r="A82" i="10"/>
  <c r="B83" i="12"/>
  <c r="A83" i="10"/>
  <c r="B84" i="12"/>
  <c r="A84" i="10"/>
  <c r="B85" i="12"/>
  <c r="A85" i="10"/>
  <c r="B86" i="12"/>
  <c r="A86" i="10"/>
  <c r="B87" i="12"/>
  <c r="A87" i="10"/>
  <c r="B88" i="12"/>
  <c r="A88" i="10"/>
  <c r="B89" i="12"/>
  <c r="A89" i="10"/>
  <c r="B90" i="12"/>
  <c r="A90" i="10"/>
  <c r="B91" i="12"/>
  <c r="A91" i="10"/>
  <c r="B92" i="12"/>
  <c r="A92" i="10"/>
  <c r="B93" i="12"/>
  <c r="A93" i="10"/>
  <c r="B94" i="12"/>
  <c r="A94" i="10"/>
  <c r="B95" i="12"/>
  <c r="A95" i="10"/>
  <c r="B96" i="12"/>
  <c r="A96" i="10"/>
  <c r="B97" i="12"/>
  <c r="A97" i="10"/>
  <c r="B98" i="12"/>
  <c r="A98" i="10"/>
  <c r="B99" i="12"/>
  <c r="A99" i="10"/>
  <c r="B100" i="12"/>
  <c r="A100" i="10"/>
  <c r="B101" i="12"/>
  <c r="A101" i="10"/>
  <c r="B102" i="12"/>
  <c r="A102" i="10"/>
  <c r="B103" i="12"/>
  <c r="A103" i="10"/>
  <c r="B104" i="12"/>
  <c r="A104" i="10"/>
  <c r="B105" i="12"/>
  <c r="A105" i="10"/>
  <c r="B106" i="12"/>
  <c r="A106" i="10"/>
  <c r="B107" i="12"/>
  <c r="A107" i="10"/>
  <c r="B108" i="12"/>
  <c r="A108" i="10"/>
  <c r="B109" i="12"/>
  <c r="A109" i="10"/>
  <c r="B110" i="12"/>
  <c r="A110" i="10"/>
  <c r="B111" i="12"/>
  <c r="A111" i="10"/>
  <c r="B112" i="12"/>
  <c r="A112" i="10"/>
  <c r="B113" i="12"/>
  <c r="A113" i="10"/>
  <c r="B114" i="12"/>
  <c r="A114" i="10"/>
  <c r="B115" i="12"/>
  <c r="A115" i="10"/>
  <c r="B116" i="12"/>
  <c r="A116" i="10"/>
  <c r="B117" i="12"/>
  <c r="A117" i="10"/>
  <c r="B118" i="12"/>
  <c r="A118" i="10"/>
  <c r="B119" i="12"/>
  <c r="A119" i="10"/>
  <c r="B120" i="12"/>
  <c r="A120" i="10"/>
  <c r="B121" i="12"/>
  <c r="A121" i="10"/>
  <c r="B122" i="12"/>
  <c r="A122" i="10"/>
  <c r="B123" i="12"/>
  <c r="A123" i="10"/>
  <c r="B124" i="12"/>
  <c r="A124" i="10"/>
  <c r="B125" i="12"/>
  <c r="A125" i="10"/>
  <c r="B126" i="12"/>
  <c r="A126" i="10"/>
  <c r="B127" i="12"/>
  <c r="A127" i="10"/>
  <c r="B128" i="12"/>
  <c r="A128" i="10"/>
  <c r="B129" i="12"/>
  <c r="A129" i="10"/>
  <c r="B130" i="12"/>
  <c r="A130" i="10"/>
  <c r="B131" i="12"/>
  <c r="A131" i="10"/>
  <c r="B132" i="12"/>
  <c r="A132" i="10"/>
  <c r="B133" i="12"/>
  <c r="A133" i="10"/>
  <c r="B134" i="12"/>
  <c r="A134" i="10"/>
  <c r="B135" i="12"/>
  <c r="A135" i="10"/>
  <c r="B136" i="12"/>
  <c r="A136" i="10"/>
  <c r="B137" i="12"/>
  <c r="A137" i="10"/>
  <c r="B138" i="12"/>
  <c r="A138" i="10"/>
  <c r="B139" i="12"/>
  <c r="A139" i="10"/>
  <c r="B140" i="12"/>
  <c r="A140" i="10"/>
  <c r="B141" i="12"/>
  <c r="A141" i="10"/>
  <c r="B142" i="12"/>
  <c r="A142" i="10"/>
  <c r="B143" i="12"/>
  <c r="A143" i="10"/>
  <c r="B144" i="12"/>
  <c r="A144" i="10"/>
  <c r="B145" i="12"/>
  <c r="A145" i="10"/>
  <c r="B146" i="12"/>
  <c r="A146" i="10"/>
  <c r="B147" i="12"/>
  <c r="A147" i="10"/>
  <c r="B148" i="12"/>
  <c r="A148" i="10"/>
  <c r="B149" i="12"/>
  <c r="A149" i="10"/>
  <c r="B150" i="12"/>
  <c r="A150" i="10"/>
  <c r="B151" i="12"/>
  <c r="A151" i="10"/>
  <c r="B152" i="12"/>
  <c r="A152" i="10"/>
  <c r="B153" i="12"/>
  <c r="A153" i="10"/>
  <c r="B154" i="12"/>
  <c r="A154" i="10"/>
  <c r="B155" i="12"/>
  <c r="A155" i="10"/>
  <c r="B156" i="12"/>
  <c r="A156" i="10"/>
  <c r="B157" i="12"/>
  <c r="A157" i="10"/>
  <c r="B158" i="12"/>
  <c r="A158" i="10"/>
  <c r="B159" i="12"/>
  <c r="A159" i="10"/>
  <c r="B160" i="12"/>
  <c r="A160" i="10"/>
  <c r="B161" i="12"/>
  <c r="A161" i="10"/>
  <c r="B162" i="12"/>
  <c r="A162" i="10"/>
  <c r="B163" i="12"/>
  <c r="A163" i="10"/>
  <c r="B164" i="12"/>
  <c r="A164" i="10"/>
  <c r="B165" i="12"/>
  <c r="A165" i="10"/>
  <c r="B166" i="12"/>
  <c r="A166" i="10"/>
  <c r="B167" i="12"/>
  <c r="A167" i="10"/>
  <c r="B168" i="12"/>
  <c r="A168" i="10"/>
  <c r="B169" i="12"/>
  <c r="A169" i="10"/>
  <c r="B170" i="12"/>
  <c r="A170" i="10"/>
  <c r="B171" i="12"/>
  <c r="A171" i="10"/>
  <c r="B172" i="12"/>
  <c r="A172" i="10"/>
  <c r="B173" i="12"/>
  <c r="A173" i="10"/>
  <c r="B174" i="12"/>
  <c r="A174" i="10"/>
  <c r="B175" i="12"/>
  <c r="A175" i="10"/>
  <c r="B176" i="12"/>
  <c r="A176" i="10"/>
  <c r="B177" i="12"/>
  <c r="A177" i="10"/>
  <c r="B178" i="12"/>
  <c r="A178" i="10"/>
  <c r="B179" i="12"/>
  <c r="A179" i="10"/>
  <c r="B180" i="12"/>
  <c r="A180" i="10"/>
  <c r="B181" i="12"/>
  <c r="A181" i="10"/>
  <c r="B182" i="12"/>
  <c r="A182" i="10"/>
  <c r="B183" i="12"/>
  <c r="A183" i="10"/>
  <c r="B184" i="12"/>
  <c r="A184" i="10"/>
  <c r="B185" i="12"/>
  <c r="A185" i="10"/>
  <c r="B186" i="12"/>
  <c r="A186" i="10"/>
  <c r="B187" i="12"/>
  <c r="A187" i="10"/>
  <c r="B188" i="12"/>
  <c r="A188" i="10"/>
  <c r="B189" i="12"/>
  <c r="A189" i="10"/>
  <c r="B190" i="12"/>
  <c r="A190" i="10"/>
  <c r="B191" i="12"/>
  <c r="A191" i="10"/>
  <c r="B192" i="12"/>
  <c r="A192" i="10"/>
  <c r="B193" i="12"/>
  <c r="A193" i="10"/>
  <c r="B194" i="12"/>
  <c r="A194" i="10"/>
  <c r="B195" i="12"/>
  <c r="A195" i="10"/>
  <c r="B196" i="12"/>
  <c r="A196" i="10"/>
  <c r="B197" i="12"/>
  <c r="A197" i="10"/>
  <c r="B198" i="12"/>
  <c r="A198" i="10"/>
  <c r="B199" i="12"/>
  <c r="A199" i="10"/>
  <c r="B200" i="12"/>
  <c r="A200" i="10"/>
  <c r="B201" i="12"/>
  <c r="A201" i="10"/>
  <c r="B202" i="12"/>
  <c r="A202" i="10"/>
  <c r="B203" i="12"/>
  <c r="A203" i="10"/>
  <c r="B204" i="12"/>
  <c r="A204" i="10"/>
  <c r="B205" i="12"/>
  <c r="A205" i="10"/>
  <c r="B206" i="12"/>
  <c r="A206" i="10"/>
  <c r="B207" i="12"/>
  <c r="A207" i="10"/>
  <c r="B208" i="12"/>
  <c r="A208" i="10"/>
  <c r="B209" i="12"/>
  <c r="A209" i="10"/>
  <c r="B210" i="12"/>
  <c r="A210" i="10"/>
  <c r="B211" i="12"/>
  <c r="A211" i="10"/>
  <c r="B212" i="12"/>
  <c r="A212" i="10"/>
  <c r="B213" i="12"/>
  <c r="A213" i="10"/>
  <c r="B214" i="12"/>
  <c r="A214" i="10"/>
  <c r="B215" i="12"/>
  <c r="A215" i="10"/>
  <c r="B216" i="12"/>
  <c r="A216" i="10"/>
  <c r="B217" i="12"/>
  <c r="A217" i="10"/>
  <c r="B218" i="12"/>
  <c r="A218" i="10"/>
  <c r="B219" i="12"/>
  <c r="A219" i="10"/>
  <c r="B220" i="12"/>
  <c r="A220" i="10"/>
  <c r="B221" i="12"/>
  <c r="A221" i="10"/>
  <c r="B222" i="12"/>
  <c r="A222" i="10"/>
  <c r="B223" i="12"/>
  <c r="A223" i="10"/>
  <c r="B224" i="12"/>
  <c r="A224" i="10"/>
  <c r="B225" i="12"/>
  <c r="A225" i="10"/>
  <c r="B226" i="12"/>
  <c r="A226" i="10"/>
  <c r="B227" i="12"/>
  <c r="A227" i="10"/>
  <c r="B228" i="12"/>
  <c r="A228" i="10"/>
  <c r="B229" i="12"/>
  <c r="A229" i="10"/>
  <c r="B230" i="12"/>
  <c r="A230" i="10"/>
  <c r="B231" i="12"/>
  <c r="A231" i="10"/>
  <c r="B232" i="12"/>
  <c r="A232" i="10"/>
  <c r="B233" i="12"/>
  <c r="A233" i="10"/>
  <c r="B234" i="12"/>
  <c r="A234" i="10"/>
  <c r="B235" i="12"/>
  <c r="A235" i="10"/>
  <c r="B236" i="12"/>
  <c r="A236" i="10"/>
  <c r="B237" i="12"/>
  <c r="A237" i="10"/>
  <c r="B238" i="12"/>
  <c r="A238" i="10"/>
  <c r="B239" i="12"/>
  <c r="A239" i="10"/>
  <c r="B240" i="12"/>
  <c r="A240" i="10"/>
  <c r="B241" i="12"/>
  <c r="A241" i="10"/>
  <c r="B242" i="12"/>
  <c r="A242" i="10"/>
  <c r="B243" i="12"/>
  <c r="A243" i="10"/>
  <c r="B244" i="12"/>
  <c r="A244" i="10"/>
  <c r="B245" i="12"/>
  <c r="A245" i="10"/>
  <c r="B246" i="12"/>
  <c r="A246" i="10"/>
  <c r="B247" i="12"/>
  <c r="A247" i="10"/>
  <c r="B248" i="12"/>
  <c r="A248" i="10"/>
  <c r="B249" i="12"/>
  <c r="A249" i="10"/>
  <c r="B250" i="12"/>
  <c r="A250" i="10"/>
  <c r="B251" i="12"/>
  <c r="A251" i="10"/>
  <c r="B252" i="12"/>
  <c r="A252" i="10"/>
  <c r="B253" i="12"/>
  <c r="A253" i="10"/>
  <c r="B254" i="12"/>
  <c r="A254" i="10"/>
  <c r="B255" i="12"/>
  <c r="A255" i="10"/>
  <c r="B256" i="12"/>
  <c r="A256" i="10"/>
  <c r="B257" i="12"/>
  <c r="A257" i="10"/>
  <c r="B258" i="12"/>
  <c r="A258" i="10"/>
  <c r="B259" i="12"/>
  <c r="A259" i="10"/>
  <c r="B260" i="12"/>
  <c r="A260" i="10"/>
  <c r="B261" i="12"/>
  <c r="A261" i="10"/>
  <c r="B262" i="12"/>
  <c r="A262" i="10"/>
  <c r="B263" i="12"/>
  <c r="A263" i="10"/>
  <c r="B264" i="12"/>
  <c r="A264" i="10"/>
  <c r="B265" i="12"/>
  <c r="A265" i="10"/>
  <c r="B266" i="12"/>
  <c r="A266" i="10"/>
  <c r="B267" i="12"/>
  <c r="A267" i="10"/>
  <c r="B268" i="12"/>
  <c r="A268" i="10"/>
  <c r="B269" i="12"/>
  <c r="A269" i="10"/>
  <c r="B270" i="12"/>
  <c r="A270" i="10"/>
  <c r="B271" i="12"/>
  <c r="A271" i="10"/>
  <c r="B272" i="12"/>
  <c r="A272" i="10"/>
  <c r="B273" i="12"/>
  <c r="A273" i="10"/>
  <c r="B274" i="12"/>
  <c r="A274" i="10"/>
  <c r="B275" i="12"/>
  <c r="A275" i="10"/>
  <c r="B276" i="12"/>
  <c r="A276" i="10"/>
  <c r="B277" i="12"/>
  <c r="A277" i="10"/>
  <c r="B278" i="12"/>
  <c r="A278" i="10"/>
  <c r="B279" i="12"/>
  <c r="A279" i="10"/>
  <c r="B280" i="12"/>
  <c r="A280" i="10"/>
  <c r="B281" i="12"/>
  <c r="A281" i="10"/>
  <c r="B282" i="12"/>
  <c r="A282" i="10"/>
  <c r="B283" i="12"/>
  <c r="A283" i="10"/>
  <c r="B284" i="12"/>
  <c r="A284" i="10"/>
  <c r="B285" i="12"/>
  <c r="A285" i="10"/>
  <c r="B286" i="12"/>
  <c r="A286" i="10"/>
  <c r="B287" i="12"/>
  <c r="A287" i="10"/>
  <c r="B288" i="12"/>
  <c r="A288" i="10"/>
  <c r="B289" i="12"/>
  <c r="A289" i="10"/>
  <c r="B290" i="12"/>
  <c r="A290" i="10"/>
  <c r="B291" i="12"/>
  <c r="A291" i="10"/>
  <c r="B292" i="12"/>
  <c r="A292" i="10"/>
  <c r="B293" i="12"/>
  <c r="A293" i="10"/>
  <c r="B294" i="12"/>
  <c r="A294" i="10"/>
  <c r="B295" i="12"/>
  <c r="A295" i="10"/>
  <c r="B296" i="12"/>
  <c r="A296" i="10"/>
  <c r="B297" i="12"/>
  <c r="A297" i="10"/>
  <c r="B298" i="12"/>
  <c r="A298" i="10"/>
  <c r="B299" i="12"/>
  <c r="A299" i="10"/>
  <c r="B300" i="12"/>
  <c r="A300" i="10"/>
  <c r="B301" i="12"/>
  <c r="A301" i="10"/>
  <c r="B302" i="12"/>
  <c r="A302" i="10"/>
  <c r="B303" i="12"/>
  <c r="A303" i="10"/>
  <c r="B304" i="12"/>
  <c r="A304" i="10"/>
  <c r="B305" i="12"/>
  <c r="A305" i="10"/>
  <c r="B306" i="12"/>
  <c r="A306" i="10"/>
  <c r="B307" i="12"/>
  <c r="A307" i="10"/>
  <c r="B308" i="12"/>
  <c r="A308" i="10"/>
  <c r="B309" i="12"/>
  <c r="A309" i="10"/>
  <c r="B310" i="12"/>
  <c r="A310" i="10"/>
  <c r="B311" i="12"/>
  <c r="A311" i="10"/>
  <c r="B312" i="12"/>
  <c r="A312" i="10"/>
  <c r="B313" i="12"/>
  <c r="A313" i="10"/>
  <c r="B314" i="12"/>
  <c r="A314" i="10"/>
  <c r="B315" i="12"/>
  <c r="A315" i="10"/>
  <c r="B316" i="12"/>
  <c r="A316" i="10"/>
  <c r="B317" i="12"/>
  <c r="A317" i="10"/>
  <c r="B318" i="12"/>
  <c r="A318" i="10"/>
  <c r="B319" i="12"/>
  <c r="A319" i="10"/>
  <c r="B320" i="12"/>
  <c r="A320" i="10"/>
  <c r="B321" i="12"/>
  <c r="A321" i="10"/>
  <c r="B322" i="12"/>
  <c r="A322" i="10"/>
  <c r="B323" i="12"/>
  <c r="A323" i="10"/>
  <c r="B324" i="12"/>
  <c r="A324" i="10"/>
  <c r="B325" i="12"/>
  <c r="A325" i="10"/>
  <c r="B326" i="12"/>
  <c r="A326" i="10"/>
  <c r="B327" i="12"/>
  <c r="A327" i="10"/>
  <c r="B328" i="12"/>
  <c r="A328" i="10"/>
  <c r="B329" i="12"/>
  <c r="A329" i="10"/>
  <c r="B330" i="12"/>
  <c r="A330" i="10"/>
  <c r="B331" i="12"/>
  <c r="A331" i="10"/>
  <c r="B332" i="12"/>
  <c r="A332" i="10"/>
  <c r="B333" i="12"/>
  <c r="A333" i="10"/>
  <c r="B334" i="12"/>
  <c r="A334" i="10"/>
  <c r="B335" i="12"/>
  <c r="A335" i="10"/>
  <c r="B336" i="12"/>
  <c r="A336" i="10"/>
  <c r="B337" i="12"/>
  <c r="A337" i="10"/>
  <c r="B338" i="12"/>
  <c r="A338" i="10"/>
  <c r="B339" i="12"/>
  <c r="A339" i="10"/>
  <c r="B340" i="12"/>
  <c r="A340" i="10"/>
  <c r="B341" i="12"/>
  <c r="A341" i="10"/>
  <c r="B342" i="12"/>
  <c r="A342" i="10"/>
  <c r="B343" i="12"/>
  <c r="A343" i="10"/>
  <c r="B344" i="12"/>
  <c r="A344" i="10"/>
  <c r="B345" i="12"/>
  <c r="A345" i="10"/>
  <c r="B346" i="12"/>
  <c r="A346" i="10"/>
  <c r="B347" i="12"/>
  <c r="A347" i="10"/>
  <c r="B348" i="12"/>
  <c r="A348" i="10"/>
  <c r="B349" i="12"/>
  <c r="A349" i="10"/>
  <c r="B350" i="12"/>
  <c r="A350" i="10"/>
  <c r="B351" i="12"/>
  <c r="A351" i="10"/>
  <c r="B352" i="12"/>
  <c r="A352" i="10"/>
  <c r="B353" i="12"/>
  <c r="A353" i="10"/>
  <c r="B354" i="12"/>
  <c r="A354" i="10"/>
  <c r="B355" i="12"/>
  <c r="A355" i="10"/>
  <c r="B356" i="12"/>
  <c r="A356" i="10"/>
  <c r="B357" i="12"/>
  <c r="A357" i="10"/>
  <c r="B358" i="12"/>
  <c r="A358" i="10"/>
  <c r="B359" i="12"/>
  <c r="A359" i="10"/>
  <c r="B360" i="12"/>
  <c r="A360" i="10"/>
  <c r="B361" i="12"/>
  <c r="A361" i="10"/>
  <c r="B362" i="12"/>
  <c r="A362" i="10"/>
  <c r="B363" i="12"/>
  <c r="A363" i="10"/>
  <c r="B364" i="12"/>
  <c r="A364" i="10"/>
  <c r="B365" i="12"/>
  <c r="A365" i="10"/>
  <c r="B366" i="12"/>
  <c r="A366" i="10"/>
  <c r="B367" i="12"/>
  <c r="A367" i="10"/>
  <c r="B368" i="12"/>
  <c r="A368" i="10"/>
  <c r="B369" i="12"/>
  <c r="A369" i="10"/>
  <c r="B370" i="12"/>
  <c r="A370" i="10"/>
  <c r="B371" i="12"/>
  <c r="A371" i="10"/>
  <c r="B372" i="12"/>
  <c r="A372" i="10"/>
  <c r="B373" i="12"/>
  <c r="A373" i="10"/>
  <c r="B374" i="12"/>
  <c r="A374" i="10"/>
  <c r="B375" i="12"/>
  <c r="A375" i="10"/>
  <c r="B376" i="12"/>
  <c r="A376" i="10"/>
  <c r="B377" i="12"/>
  <c r="A377" i="10"/>
  <c r="B378" i="12"/>
  <c r="A378" i="10"/>
  <c r="B379" i="12"/>
  <c r="A379" i="10"/>
  <c r="B380" i="12"/>
  <c r="A380" i="10"/>
  <c r="B381" i="12"/>
  <c r="A381" i="10"/>
  <c r="B382" i="12"/>
  <c r="A382" i="10"/>
  <c r="B383" i="12"/>
  <c r="A383" i="10"/>
  <c r="B384" i="12"/>
  <c r="A384" i="10"/>
  <c r="B385" i="12"/>
  <c r="A385" i="10"/>
  <c r="B386" i="12"/>
  <c r="A386" i="10"/>
  <c r="B387" i="12"/>
  <c r="A387" i="10"/>
  <c r="B388" i="12"/>
  <c r="A388" i="10"/>
  <c r="B389" i="12"/>
  <c r="A389" i="10"/>
  <c r="B390" i="12"/>
  <c r="A390" i="10"/>
  <c r="B391" i="12"/>
  <c r="A391" i="10"/>
  <c r="B392" i="12"/>
  <c r="A392" i="10"/>
  <c r="B393" i="12"/>
  <c r="A393" i="10"/>
  <c r="B394" i="12"/>
  <c r="A394" i="10"/>
  <c r="B395" i="12"/>
  <c r="A395" i="10"/>
  <c r="B396" i="12"/>
  <c r="A396" i="10"/>
  <c r="B397" i="12"/>
  <c r="A397" i="10"/>
  <c r="B398" i="12"/>
  <c r="A398" i="10"/>
  <c r="B399" i="12"/>
  <c r="A399" i="10"/>
  <c r="B400" i="12"/>
  <c r="A400" i="10"/>
  <c r="B401" i="12"/>
  <c r="A401" i="10"/>
  <c r="B402" i="12"/>
  <c r="A402" i="10"/>
  <c r="B403" i="12"/>
  <c r="A403" i="10"/>
  <c r="B404" i="12"/>
  <c r="A404" i="10"/>
  <c r="B405" i="12"/>
  <c r="A405" i="10"/>
  <c r="B406" i="12"/>
  <c r="A406" i="10"/>
  <c r="B407" i="12"/>
  <c r="A407" i="10"/>
  <c r="B408" i="12"/>
  <c r="A408" i="10"/>
  <c r="B409" i="12"/>
  <c r="A409" i="10"/>
  <c r="B410" i="12"/>
  <c r="A410" i="10"/>
  <c r="B411" i="12"/>
  <c r="A411" i="10"/>
  <c r="B412" i="12"/>
  <c r="A412" i="10"/>
  <c r="B413" i="12"/>
  <c r="A413" i="10"/>
  <c r="B414" i="12"/>
  <c r="A414" i="10"/>
  <c r="B415" i="12"/>
  <c r="A415" i="10"/>
  <c r="B416" i="12"/>
  <c r="A416" i="10"/>
  <c r="B417" i="12"/>
  <c r="A417" i="10"/>
  <c r="B418" i="12"/>
  <c r="A418" i="10"/>
  <c r="B419" i="12"/>
  <c r="A419" i="10"/>
  <c r="B420" i="12"/>
  <c r="A420" i="10"/>
  <c r="B421" i="12"/>
  <c r="A421" i="10"/>
  <c r="B422" i="12"/>
  <c r="A422" i="10"/>
  <c r="B423" i="12"/>
  <c r="A423" i="10"/>
  <c r="B424" i="12"/>
  <c r="A424" i="10"/>
  <c r="B425" i="12"/>
  <c r="A425" i="10"/>
  <c r="B426" i="12"/>
  <c r="A426" i="10"/>
  <c r="B427" i="12"/>
  <c r="A427" i="10"/>
  <c r="B428" i="12"/>
  <c r="A428" i="10"/>
  <c r="B429" i="12"/>
  <c r="A429" i="10"/>
  <c r="B430" i="12"/>
  <c r="A430" i="10"/>
  <c r="B431" i="12"/>
  <c r="A431" i="10"/>
  <c r="B432" i="12"/>
  <c r="A432" i="10"/>
  <c r="B433" i="12"/>
  <c r="A433" i="10"/>
  <c r="B434" i="12"/>
  <c r="A434" i="10"/>
  <c r="B435" i="12"/>
  <c r="A435" i="10"/>
  <c r="B436" i="12"/>
  <c r="A436" i="10"/>
  <c r="B437" i="12"/>
  <c r="A437" i="10"/>
  <c r="B438" i="12"/>
  <c r="A438" i="10"/>
  <c r="B439" i="12"/>
  <c r="A439" i="10"/>
  <c r="B440" i="12"/>
  <c r="A440" i="10"/>
  <c r="B441" i="12"/>
  <c r="A441" i="10"/>
  <c r="B442" i="12"/>
  <c r="A442" i="10"/>
  <c r="B443" i="12"/>
  <c r="A443" i="10"/>
  <c r="B444" i="12"/>
  <c r="A444" i="10"/>
  <c r="B445" i="12"/>
  <c r="A445" i="10"/>
  <c r="B446" i="12"/>
  <c r="A446" i="10"/>
  <c r="B447" i="12"/>
  <c r="A447" i="10"/>
  <c r="B448" i="12"/>
  <c r="A448" i="10"/>
  <c r="B449" i="12"/>
  <c r="A449" i="10"/>
  <c r="B450" i="12"/>
  <c r="A450" i="10"/>
  <c r="B451" i="12"/>
  <c r="A451" i="10"/>
  <c r="B452" i="12"/>
  <c r="A452" i="10"/>
  <c r="B453" i="12"/>
  <c r="A453" i="10"/>
  <c r="B454" i="12"/>
  <c r="A454" i="10"/>
  <c r="B455" i="12"/>
  <c r="A455" i="10"/>
  <c r="B456" i="12"/>
  <c r="A456" i="10"/>
  <c r="B457" i="12"/>
  <c r="A457" i="10"/>
  <c r="B458" i="12"/>
  <c r="A458" i="10"/>
  <c r="B459" i="12"/>
  <c r="A459" i="10"/>
  <c r="B460" i="12"/>
  <c r="A460" i="10"/>
  <c r="B461" i="12"/>
  <c r="A461" i="10"/>
  <c r="B462" i="12"/>
  <c r="A462" i="10"/>
  <c r="B463" i="12"/>
  <c r="A463" i="10"/>
  <c r="B464" i="12"/>
  <c r="A464" i="10"/>
  <c r="B465" i="12"/>
  <c r="A465" i="10"/>
  <c r="B466" i="12"/>
  <c r="A466" i="10"/>
  <c r="B467" i="12"/>
  <c r="A467" i="10"/>
  <c r="B468" i="12"/>
  <c r="A468" i="10"/>
  <c r="B469" i="12"/>
  <c r="A469" i="10"/>
  <c r="B470" i="12"/>
  <c r="A470" i="10"/>
  <c r="B471" i="12"/>
  <c r="A471" i="10"/>
  <c r="B472" i="12"/>
  <c r="A472" i="10"/>
  <c r="B473" i="12"/>
  <c r="A473" i="10"/>
  <c r="B474" i="12"/>
  <c r="A474" i="10"/>
  <c r="B475" i="12"/>
  <c r="A475" i="10"/>
  <c r="B476" i="12"/>
  <c r="A476" i="10"/>
  <c r="B477" i="12"/>
  <c r="A477" i="10"/>
  <c r="B478" i="12"/>
  <c r="A478" i="10"/>
  <c r="B479" i="12"/>
  <c r="A479" i="10"/>
  <c r="B480" i="12"/>
  <c r="A480" i="10"/>
  <c r="B481" i="12"/>
  <c r="A481" i="10"/>
  <c r="B482" i="12"/>
  <c r="A482" i="10"/>
  <c r="B483" i="12"/>
  <c r="A483" i="10"/>
  <c r="B484" i="12"/>
  <c r="A484" i="10"/>
  <c r="B485" i="12"/>
  <c r="A485" i="10"/>
  <c r="B486" i="12"/>
  <c r="A486" i="10"/>
  <c r="B487" i="12"/>
  <c r="A487" i="10"/>
  <c r="B488" i="12"/>
  <c r="A488" i="10"/>
  <c r="B489" i="12"/>
  <c r="A489" i="10"/>
  <c r="B490" i="12"/>
  <c r="A490" i="10"/>
  <c r="B491" i="12"/>
  <c r="A491" i="10"/>
  <c r="B492" i="12"/>
  <c r="A492" i="10"/>
  <c r="B493" i="12"/>
  <c r="A493" i="10"/>
  <c r="B494" i="12"/>
  <c r="A494" i="10"/>
  <c r="B495" i="12"/>
  <c r="A495" i="10"/>
  <c r="B496" i="12"/>
  <c r="A496" i="10"/>
  <c r="B497" i="12"/>
  <c r="A497" i="10"/>
  <c r="B498" i="12"/>
  <c r="A498" i="10"/>
  <c r="B499" i="12"/>
  <c r="A499" i="10"/>
  <c r="B500" i="12"/>
  <c r="A500" i="10"/>
  <c r="B501" i="12"/>
  <c r="A501" i="10"/>
  <c r="B502" i="12"/>
  <c r="A502" i="10"/>
  <c r="B503" i="12"/>
  <c r="A503" i="10"/>
  <c r="B504" i="12"/>
  <c r="A504" i="10"/>
  <c r="B505" i="12"/>
  <c r="A505" i="10"/>
  <c r="B506" i="12"/>
  <c r="A506" i="10"/>
  <c r="B507" i="12"/>
  <c r="A507" i="10"/>
  <c r="B508" i="12"/>
  <c r="A508" i="10"/>
  <c r="B509" i="12"/>
  <c r="A509" i="10"/>
  <c r="B510" i="12"/>
  <c r="A510" i="10"/>
  <c r="B511" i="12"/>
  <c r="A511" i="10"/>
  <c r="B512" i="12"/>
  <c r="A512" i="10"/>
  <c r="B513" i="12"/>
  <c r="A513" i="10"/>
  <c r="B514" i="12"/>
  <c r="A514" i="10"/>
  <c r="B515" i="12"/>
  <c r="A515" i="10"/>
  <c r="B516" i="12"/>
  <c r="A516" i="10"/>
  <c r="B517" i="12"/>
  <c r="A517" i="10"/>
  <c r="B518" i="12"/>
  <c r="A518" i="10"/>
  <c r="B519" i="12"/>
  <c r="A519" i="10"/>
  <c r="B520" i="12"/>
  <c r="A520" i="10"/>
  <c r="B521" i="12"/>
  <c r="A521" i="10"/>
  <c r="B522" i="12"/>
  <c r="A522" i="10"/>
  <c r="B523" i="12"/>
  <c r="A523" i="10"/>
  <c r="B524" i="12"/>
  <c r="A524" i="10"/>
  <c r="B525" i="12"/>
  <c r="A525" i="10"/>
  <c r="B526" i="12"/>
  <c r="A526" i="10"/>
  <c r="B527" i="12"/>
  <c r="A527" i="10"/>
  <c r="B528" i="12"/>
  <c r="A528" i="10"/>
  <c r="B529" i="12"/>
  <c r="A529" i="10"/>
  <c r="B530" i="12"/>
  <c r="A530" i="10"/>
  <c r="B531" i="12"/>
  <c r="A531" i="10"/>
  <c r="B532" i="12"/>
  <c r="A532" i="10"/>
  <c r="B533" i="12"/>
  <c r="A533" i="10"/>
  <c r="B534" i="12"/>
  <c r="A534" i="10"/>
  <c r="B535" i="12"/>
  <c r="A535" i="10"/>
  <c r="B536" i="12"/>
  <c r="A536" i="10"/>
  <c r="B537" i="12"/>
  <c r="A537" i="10"/>
  <c r="B538" i="12"/>
  <c r="A538" i="10"/>
  <c r="B539" i="12"/>
  <c r="A539" i="10"/>
  <c r="B540" i="12"/>
  <c r="A540" i="10"/>
  <c r="B541" i="12"/>
  <c r="A541" i="10"/>
  <c r="B542" i="12"/>
  <c r="A542" i="10"/>
  <c r="B543" i="12"/>
  <c r="A543" i="10"/>
  <c r="B544" i="12"/>
  <c r="A544" i="10"/>
  <c r="B545" i="12"/>
  <c r="A545" i="10"/>
  <c r="B546" i="12"/>
  <c r="A546" i="10"/>
  <c r="B547" i="12"/>
  <c r="A547" i="10"/>
  <c r="B548" i="12"/>
  <c r="A548" i="10"/>
  <c r="B549" i="12"/>
  <c r="A549" i="10"/>
  <c r="B550" i="12"/>
  <c r="A550" i="10"/>
  <c r="B551" i="12"/>
  <c r="A551" i="10"/>
  <c r="B552" i="12"/>
  <c r="A552" i="10"/>
  <c r="B553" i="12"/>
  <c r="A553" i="10"/>
  <c r="B554" i="12"/>
  <c r="A554" i="10"/>
  <c r="B555" i="12"/>
  <c r="A555" i="10"/>
  <c r="B556" i="12"/>
  <c r="A556" i="10"/>
  <c r="B557" i="12"/>
  <c r="A557" i="10"/>
  <c r="B558" i="12"/>
  <c r="A558" i="10"/>
  <c r="B559" i="12"/>
  <c r="A559" i="10"/>
  <c r="B560" i="12"/>
  <c r="A560" i="10"/>
  <c r="B561" i="12"/>
  <c r="A561" i="10"/>
  <c r="B562" i="12"/>
  <c r="A562" i="10"/>
  <c r="B563" i="12"/>
  <c r="A563" i="10"/>
  <c r="B564" i="12"/>
  <c r="A564" i="10"/>
  <c r="B565" i="12"/>
  <c r="A565" i="10"/>
  <c r="B566" i="12"/>
  <c r="A566" i="10"/>
  <c r="B567" i="12"/>
  <c r="A567" i="10"/>
  <c r="B568" i="12"/>
  <c r="A568" i="10"/>
  <c r="B569" i="12"/>
  <c r="A569" i="10"/>
  <c r="B570" i="12"/>
  <c r="A570" i="10"/>
  <c r="B571" i="12"/>
  <c r="A571" i="10"/>
  <c r="B572" i="12"/>
  <c r="A572" i="10"/>
  <c r="B573" i="12"/>
  <c r="A573" i="10"/>
  <c r="B574" i="12"/>
  <c r="A574" i="10"/>
  <c r="B575" i="12"/>
  <c r="A575" i="10"/>
  <c r="B576" i="12"/>
  <c r="A576" i="10"/>
  <c r="B577" i="12"/>
  <c r="A577" i="10"/>
  <c r="B578" i="12"/>
  <c r="A578" i="10"/>
  <c r="B579" i="12"/>
  <c r="A579" i="10"/>
  <c r="B580" i="12"/>
  <c r="A580" i="10"/>
  <c r="B581" i="12"/>
  <c r="A581" i="10"/>
  <c r="B582" i="12"/>
  <c r="A582" i="10"/>
  <c r="B583" i="12"/>
  <c r="A583" i="10"/>
  <c r="B584" i="12"/>
  <c r="A584" i="10"/>
  <c r="B585" i="12"/>
  <c r="A585" i="10"/>
  <c r="B586" i="12"/>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2"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1005" i="10"/>
  <c r="A1006" i="10"/>
  <c r="A1007" i="10"/>
  <c r="A1008" i="10"/>
  <c r="A1009" i="10"/>
  <c r="A1010" i="10"/>
  <c r="A1011" i="10"/>
  <c r="A1012" i="10"/>
  <c r="A1013" i="10"/>
  <c r="A1014" i="10"/>
  <c r="A1015" i="10"/>
  <c r="A1016" i="10"/>
  <c r="A1017" i="10"/>
  <c r="A1018" i="10"/>
  <c r="A1019" i="10"/>
  <c r="A1020" i="10"/>
  <c r="A1021" i="10"/>
  <c r="A1022" i="10"/>
  <c r="A1023" i="10"/>
  <c r="A1024" i="10"/>
  <c r="A1025" i="10"/>
  <c r="A1026" i="10"/>
  <c r="A1027" i="10"/>
  <c r="A1028" i="10"/>
  <c r="A1029" i="10"/>
  <c r="A1030" i="10"/>
  <c r="A1031" i="10"/>
  <c r="A1032" i="10"/>
  <c r="A1033" i="10"/>
  <c r="A1034" i="10"/>
  <c r="A1035" i="10"/>
  <c r="A1036" i="10"/>
  <c r="A1037" i="10"/>
  <c r="A1038" i="10"/>
  <c r="A1039" i="10"/>
  <c r="A1040" i="10"/>
  <c r="A1041" i="10"/>
  <c r="A1042" i="10"/>
  <c r="A1043" i="10"/>
  <c r="A1044" i="10"/>
  <c r="A1045" i="10"/>
  <c r="A1046" i="10"/>
  <c r="A1047" i="10"/>
  <c r="A1048" i="10"/>
  <c r="A1049" i="10"/>
  <c r="A1050" i="10"/>
  <c r="A1051" i="10"/>
  <c r="A1052" i="10"/>
  <c r="A1053" i="10"/>
  <c r="A1054" i="10"/>
  <c r="A1055" i="10"/>
  <c r="A1056" i="10"/>
  <c r="A1057" i="10"/>
  <c r="A1058" i="10"/>
  <c r="A1059" i="10"/>
  <c r="A1060" i="10"/>
  <c r="A1061" i="10"/>
  <c r="A1062" i="10"/>
  <c r="A1063" i="10"/>
  <c r="A1064" i="10"/>
  <c r="A1065" i="10"/>
  <c r="A1066" i="10"/>
  <c r="A1067" i="10"/>
  <c r="A1068" i="10"/>
  <c r="A1069" i="10"/>
  <c r="A1070" i="10"/>
  <c r="A1071" i="10"/>
  <c r="A1072" i="10"/>
  <c r="A1073" i="10"/>
  <c r="A1074" i="10"/>
  <c r="A1075" i="10"/>
  <c r="A1076" i="10"/>
  <c r="A1077" i="10"/>
  <c r="A1078" i="10"/>
  <c r="A1079" i="10"/>
  <c r="A1080" i="10"/>
  <c r="A1081" i="10"/>
  <c r="A1082" i="10"/>
  <c r="A1083" i="10"/>
  <c r="A1084" i="10"/>
  <c r="A1085" i="10"/>
  <c r="A1086" i="10"/>
  <c r="A1087" i="10"/>
  <c r="A1088" i="10"/>
  <c r="A1089" i="10"/>
  <c r="A1090" i="10"/>
  <c r="A1091" i="10"/>
  <c r="A1092" i="10"/>
  <c r="A1093" i="10"/>
  <c r="A1094" i="10"/>
  <c r="A1095" i="10"/>
  <c r="A1096" i="10"/>
  <c r="A1097" i="10"/>
  <c r="A1098" i="10"/>
  <c r="A1099" i="10"/>
  <c r="A1100" i="10"/>
  <c r="A1101" i="10"/>
  <c r="A1102" i="10"/>
  <c r="A1103" i="10"/>
  <c r="A1104" i="10"/>
  <c r="A1105" i="10"/>
  <c r="A1106" i="10"/>
  <c r="A1107" i="10"/>
  <c r="A1108" i="10"/>
  <c r="A1109" i="10"/>
  <c r="A1110" i="10"/>
  <c r="A1111" i="10"/>
  <c r="A1112" i="10"/>
  <c r="A1113" i="10"/>
  <c r="A1114" i="10"/>
  <c r="A1115" i="10"/>
  <c r="A1116" i="10"/>
  <c r="A1117" i="10"/>
  <c r="A1118" i="10"/>
  <c r="A1119" i="10"/>
  <c r="A1120" i="10"/>
  <c r="A1121" i="10"/>
  <c r="A1122" i="10"/>
  <c r="A1123" i="10"/>
  <c r="A1124" i="10"/>
  <c r="A1125" i="10"/>
  <c r="A1126" i="10"/>
  <c r="A1127" i="10"/>
  <c r="A1128" i="10"/>
  <c r="A1129" i="10"/>
  <c r="A1130" i="10"/>
  <c r="A1131" i="10"/>
  <c r="A1132" i="10"/>
  <c r="A1133" i="10"/>
  <c r="A1134" i="10"/>
  <c r="A1135" i="10"/>
  <c r="A1136" i="10"/>
  <c r="A1137" i="10"/>
  <c r="A1138" i="10"/>
  <c r="A1139" i="10"/>
  <c r="A1140" i="10"/>
  <c r="A1141" i="10"/>
  <c r="A1142" i="10"/>
  <c r="A1143" i="10"/>
  <c r="A1144" i="10"/>
  <c r="A1145" i="10"/>
  <c r="A1146" i="10"/>
  <c r="A1147" i="10"/>
  <c r="A1148" i="10"/>
  <c r="A1149" i="10"/>
  <c r="A1150" i="10"/>
  <c r="A1151" i="10"/>
  <c r="A1152" i="10"/>
  <c r="A1153" i="10"/>
  <c r="A1154" i="10"/>
  <c r="A1155" i="10"/>
  <c r="A1156" i="10"/>
  <c r="A1157" i="10"/>
  <c r="A1158" i="10"/>
  <c r="A1159" i="10"/>
  <c r="A1160" i="10"/>
  <c r="A1161" i="10"/>
  <c r="A1162" i="10"/>
  <c r="A1163" i="10"/>
  <c r="A1164" i="10"/>
  <c r="A1165" i="10"/>
  <c r="A1166" i="10"/>
  <c r="A1167" i="10"/>
  <c r="A1168" i="10"/>
  <c r="A1169" i="10"/>
  <c r="A1170" i="10"/>
  <c r="A1171" i="10"/>
  <c r="A1172" i="10"/>
  <c r="A1173" i="10"/>
  <c r="A1174" i="10"/>
  <c r="A1175" i="10"/>
  <c r="A1176" i="10"/>
  <c r="A1177" i="10"/>
  <c r="A1178" i="10"/>
  <c r="A1179" i="10"/>
  <c r="A1180" i="10"/>
  <c r="A1181" i="10"/>
  <c r="A1182" i="10"/>
  <c r="A1183" i="10"/>
  <c r="A1184" i="10"/>
  <c r="A1185" i="10"/>
  <c r="A1186" i="10"/>
  <c r="A1187" i="10"/>
  <c r="A1188" i="10"/>
  <c r="A1189" i="10"/>
  <c r="A1190" i="10"/>
  <c r="A1191" i="10"/>
  <c r="A1192" i="10"/>
  <c r="A1193" i="10"/>
  <c r="A1194" i="10"/>
  <c r="A1195" i="10"/>
  <c r="A1196" i="10"/>
  <c r="A1197" i="10"/>
  <c r="A1198" i="10"/>
  <c r="A1199" i="10"/>
  <c r="A1200" i="10"/>
  <c r="A1201" i="10"/>
  <c r="A1202" i="10"/>
  <c r="A1203" i="10"/>
  <c r="A1204" i="10"/>
  <c r="A1205" i="10"/>
  <c r="A1206" i="10"/>
  <c r="A1207" i="10"/>
  <c r="A1208" i="10"/>
  <c r="A1209" i="10"/>
  <c r="A1210" i="10"/>
  <c r="A1211" i="10"/>
  <c r="A1212" i="10"/>
  <c r="A1213" i="10"/>
  <c r="A1214" i="10"/>
  <c r="A1215" i="10"/>
  <c r="A1216" i="10"/>
  <c r="A1217" i="10"/>
  <c r="A1218" i="10"/>
  <c r="A1219" i="10"/>
  <c r="A1220" i="10"/>
  <c r="A1221" i="10"/>
  <c r="A1222" i="10"/>
  <c r="A1223" i="10"/>
  <c r="A1224" i="10"/>
  <c r="A1225" i="10"/>
  <c r="A1226" i="10"/>
  <c r="A1227" i="10"/>
  <c r="A1228" i="10"/>
  <c r="A1229" i="10"/>
  <c r="A1230" i="10"/>
  <c r="A1231" i="10"/>
  <c r="A1232" i="10"/>
  <c r="A1233" i="10"/>
  <c r="A1234" i="10"/>
  <c r="A1235" i="10"/>
  <c r="A1236" i="10"/>
  <c r="A1237" i="10"/>
  <c r="A1238" i="10"/>
  <c r="A1239" i="10"/>
  <c r="A1240" i="10"/>
  <c r="A1241" i="10"/>
  <c r="A1242" i="10"/>
  <c r="A1243" i="10"/>
  <c r="A1244" i="10"/>
  <c r="A1245" i="10"/>
  <c r="A1246" i="10"/>
  <c r="A1247" i="10"/>
  <c r="A1248" i="10"/>
  <c r="A1249" i="10"/>
  <c r="A1250" i="10"/>
  <c r="A1251" i="10"/>
  <c r="A1252" i="10"/>
  <c r="A1253" i="10"/>
  <c r="A1254" i="10"/>
  <c r="A1255" i="10"/>
  <c r="A1256" i="10"/>
  <c r="A1257" i="10"/>
  <c r="A1258" i="10"/>
  <c r="A1259" i="10"/>
  <c r="A1260" i="10"/>
  <c r="A1261" i="10"/>
  <c r="A1262" i="10"/>
  <c r="A1263" i="10"/>
  <c r="A1264" i="10"/>
  <c r="A1265" i="10"/>
  <c r="A1266" i="10"/>
  <c r="A1267" i="10"/>
  <c r="A1268" i="10"/>
  <c r="A1269" i="10"/>
  <c r="A1270" i="10"/>
  <c r="A1271" i="10"/>
  <c r="A1272" i="10"/>
  <c r="A1273" i="10"/>
  <c r="A1274" i="10"/>
  <c r="A1275" i="10"/>
  <c r="A1276" i="10"/>
  <c r="A1277" i="10"/>
  <c r="A1278" i="10"/>
  <c r="A1279" i="10"/>
  <c r="A1280" i="10"/>
  <c r="A1281" i="10"/>
  <c r="A1282" i="10"/>
  <c r="A1283" i="10"/>
  <c r="A1284" i="10"/>
  <c r="A1285" i="10"/>
  <c r="A1286" i="10"/>
  <c r="A1287" i="10"/>
  <c r="A1288" i="10"/>
  <c r="A1289" i="10"/>
  <c r="A1290" i="10"/>
  <c r="A1291" i="10"/>
  <c r="A1292" i="10"/>
  <c r="A1293" i="10"/>
  <c r="A1294" i="10"/>
  <c r="A1295" i="10"/>
  <c r="A1296" i="10"/>
  <c r="A1297" i="10"/>
  <c r="A1298" i="10"/>
  <c r="A1299" i="10"/>
  <c r="A1300" i="10"/>
  <c r="A1301" i="10"/>
  <c r="A1302" i="10"/>
  <c r="A1303" i="10"/>
  <c r="A1304" i="10"/>
  <c r="A1305" i="10"/>
  <c r="A1306" i="10"/>
  <c r="A1307" i="10"/>
  <c r="A1308" i="10"/>
  <c r="A1309" i="10"/>
  <c r="A1310" i="10"/>
  <c r="A1311" i="10"/>
  <c r="A1312" i="10"/>
  <c r="A1313" i="10"/>
  <c r="A1314" i="10"/>
  <c r="A1315" i="10"/>
  <c r="A1316" i="10"/>
  <c r="A1317" i="10"/>
  <c r="A1318" i="10"/>
  <c r="A1319" i="10"/>
  <c r="A1320" i="10"/>
  <c r="A1321" i="10"/>
  <c r="A1322" i="10"/>
  <c r="A1323" i="10"/>
  <c r="A1324" i="10"/>
  <c r="A1325" i="10"/>
  <c r="A1326" i="10"/>
  <c r="A1327" i="10"/>
  <c r="A1328" i="10"/>
  <c r="A1329" i="10"/>
  <c r="A1330" i="10"/>
  <c r="A1331" i="10"/>
  <c r="A1332" i="10"/>
  <c r="A1333" i="10"/>
  <c r="A1334" i="10"/>
  <c r="A1335" i="10"/>
  <c r="A1336" i="10"/>
  <c r="A1337" i="10"/>
  <c r="A1338" i="10"/>
  <c r="A1339" i="10"/>
  <c r="A1340" i="10"/>
  <c r="A1341" i="10"/>
  <c r="A1342" i="10"/>
  <c r="A1343" i="10"/>
  <c r="A1344" i="10"/>
  <c r="A1345" i="10"/>
  <c r="A1346" i="10"/>
  <c r="A1347" i="10"/>
  <c r="A1348" i="10"/>
  <c r="A1349" i="10"/>
  <c r="A1350" i="10"/>
  <c r="A1351" i="10"/>
  <c r="A1352" i="10"/>
  <c r="A1353" i="10"/>
  <c r="A1354" i="10"/>
  <c r="A1355" i="10"/>
  <c r="A1356" i="10"/>
  <c r="A1357" i="10"/>
  <c r="A1358" i="10"/>
  <c r="A1359" i="10"/>
  <c r="A1360" i="10"/>
  <c r="A1361" i="10"/>
  <c r="A1362" i="10"/>
  <c r="A1363" i="10"/>
  <c r="A1364" i="10"/>
  <c r="A1365" i="10"/>
  <c r="A1366" i="10"/>
  <c r="A1367" i="10"/>
  <c r="A1368" i="10"/>
  <c r="A1369" i="10"/>
  <c r="A1370" i="10"/>
  <c r="A1371" i="10"/>
  <c r="A1372" i="10"/>
  <c r="A1373" i="10"/>
  <c r="A1374" i="10"/>
  <c r="A1375" i="10"/>
  <c r="A1376" i="10"/>
  <c r="A1377" i="10"/>
  <c r="A1378" i="10"/>
  <c r="A1379" i="10"/>
  <c r="A1380" i="10"/>
  <c r="A1381" i="10"/>
  <c r="A1382" i="10"/>
  <c r="A1383" i="10"/>
  <c r="A1384" i="10"/>
  <c r="A1385" i="10"/>
  <c r="A1386" i="10"/>
  <c r="A1387" i="10"/>
  <c r="A1388" i="10"/>
  <c r="A1389" i="10"/>
  <c r="A1390" i="10"/>
  <c r="A1391" i="10"/>
  <c r="A1392" i="10"/>
  <c r="A1393" i="10"/>
  <c r="A1394" i="10"/>
  <c r="A1395" i="10"/>
  <c r="A1396" i="10"/>
  <c r="A1397" i="10"/>
  <c r="A1398" i="10"/>
  <c r="A1399" i="10"/>
  <c r="A1400" i="10"/>
  <c r="A1401" i="10"/>
  <c r="A1402" i="10"/>
  <c r="A1403" i="10"/>
  <c r="A1404" i="10"/>
  <c r="A1405" i="10"/>
  <c r="A1406" i="10"/>
  <c r="A1407" i="10"/>
  <c r="A1408" i="10"/>
  <c r="A1409" i="10"/>
  <c r="A1410" i="10"/>
  <c r="A1411" i="10"/>
  <c r="A1412" i="10"/>
  <c r="A1413" i="10"/>
  <c r="A1414" i="10"/>
  <c r="A1415" i="10"/>
  <c r="A1416" i="10"/>
  <c r="A1417" i="10"/>
  <c r="A1418" i="10"/>
  <c r="A1419" i="10"/>
  <c r="A1420" i="10"/>
  <c r="A1421" i="10"/>
  <c r="A1422" i="10"/>
  <c r="A1423" i="10"/>
  <c r="A1424" i="10"/>
  <c r="A1425" i="10"/>
  <c r="A1426" i="10"/>
  <c r="A1427" i="10"/>
  <c r="A1428" i="10"/>
  <c r="A1429" i="10"/>
  <c r="A1430" i="10"/>
  <c r="A1431" i="10"/>
  <c r="A1432" i="10"/>
  <c r="A1433" i="10"/>
  <c r="A1434" i="10"/>
  <c r="A1435" i="10"/>
  <c r="A1436" i="10"/>
  <c r="A1437" i="10"/>
  <c r="A1438" i="10"/>
  <c r="A1439" i="10"/>
  <c r="A1440" i="10"/>
  <c r="A1441" i="10"/>
  <c r="A1442" i="10"/>
  <c r="A1443" i="10"/>
  <c r="A1444" i="10"/>
  <c r="A1445" i="10"/>
  <c r="A1446" i="10"/>
  <c r="A1447" i="10"/>
  <c r="A1448" i="10"/>
  <c r="A1449" i="10"/>
  <c r="A1450" i="10"/>
  <c r="A1451" i="10"/>
  <c r="A1452" i="10"/>
  <c r="A1453" i="10"/>
  <c r="A1454" i="10"/>
  <c r="A1455" i="10"/>
  <c r="A1456" i="10"/>
  <c r="A1457" i="10"/>
  <c r="A1458" i="10"/>
  <c r="A1459" i="10"/>
  <c r="A1460" i="10"/>
  <c r="A1461" i="10"/>
  <c r="A1462" i="10"/>
  <c r="A1463" i="10"/>
  <c r="A1464" i="10"/>
  <c r="A1465" i="10"/>
  <c r="A1466" i="10"/>
  <c r="A1467" i="10"/>
  <c r="A1468" i="10"/>
  <c r="A1469" i="10"/>
  <c r="A1470" i="10"/>
  <c r="A1471" i="10"/>
  <c r="A1472" i="10"/>
  <c r="A1473" i="10"/>
  <c r="A1474" i="10"/>
  <c r="A1475" i="10"/>
  <c r="A1476" i="10"/>
  <c r="A1477" i="10"/>
  <c r="A1478" i="10"/>
  <c r="A1479" i="10"/>
  <c r="A1480" i="10"/>
  <c r="A1481" i="10"/>
  <c r="A1482" i="10"/>
  <c r="A1483" i="10"/>
  <c r="A1484" i="10"/>
  <c r="A1485" i="10"/>
  <c r="A1486" i="10"/>
  <c r="A1487" i="10"/>
  <c r="A1488" i="10"/>
  <c r="A1489" i="10"/>
  <c r="A1490" i="10"/>
  <c r="A1491" i="10"/>
  <c r="A1492" i="10"/>
  <c r="A1493" i="10"/>
  <c r="A1494" i="10"/>
  <c r="A1495" i="10"/>
  <c r="A1496" i="10"/>
  <c r="A1497" i="10"/>
  <c r="A1498" i="10"/>
  <c r="A1499" i="10"/>
  <c r="A1500" i="10"/>
  <c r="A1501" i="10"/>
  <c r="A1502" i="10"/>
  <c r="A1503" i="10"/>
  <c r="A1504" i="10"/>
  <c r="A1505" i="10"/>
  <c r="A1506" i="10"/>
  <c r="A1507" i="10"/>
  <c r="A1508" i="10"/>
  <c r="A1509" i="10"/>
  <c r="A1510" i="10"/>
  <c r="A1511" i="10"/>
  <c r="A1512" i="10"/>
  <c r="A1513" i="10"/>
  <c r="A1514" i="10"/>
  <c r="A1515" i="10"/>
  <c r="A1516" i="10"/>
  <c r="A1517" i="10"/>
  <c r="A1518" i="10"/>
  <c r="A1519" i="10"/>
  <c r="A1520" i="10"/>
  <c r="A1521" i="10"/>
  <c r="A1522" i="10"/>
  <c r="A1523" i="10"/>
  <c r="A1524" i="10"/>
  <c r="A1525" i="10"/>
  <c r="A1526" i="10"/>
  <c r="A1527" i="10"/>
  <c r="A1528" i="10"/>
  <c r="A1529" i="10"/>
  <c r="A1530" i="10"/>
  <c r="A1531" i="10"/>
  <c r="A1532" i="10"/>
  <c r="A1533" i="10"/>
  <c r="A1534" i="10"/>
  <c r="A1535" i="10"/>
  <c r="A1536" i="10"/>
  <c r="A1537" i="10"/>
  <c r="A1538" i="10"/>
  <c r="A1539" i="10"/>
  <c r="A1540" i="10"/>
  <c r="A1541" i="10"/>
  <c r="A1542" i="10"/>
  <c r="A1543" i="10"/>
  <c r="A1544" i="10"/>
  <c r="A1545" i="10"/>
  <c r="A1546" i="10"/>
  <c r="A1547" i="10"/>
  <c r="A1548" i="10"/>
  <c r="A1549" i="10"/>
  <c r="A1550" i="10"/>
  <c r="A1551" i="10"/>
  <c r="A1552" i="10"/>
  <c r="A1553" i="10"/>
  <c r="A1554" i="10"/>
  <c r="A1555" i="10"/>
  <c r="A1556" i="10"/>
  <c r="A1557" i="10"/>
  <c r="A1558" i="10"/>
  <c r="A1559" i="10"/>
  <c r="A1560" i="10"/>
  <c r="A1561" i="10"/>
  <c r="A1562" i="10"/>
  <c r="A1563" i="10"/>
  <c r="A1564" i="10"/>
  <c r="A1565" i="10"/>
  <c r="A1566" i="10"/>
  <c r="A1567" i="10"/>
  <c r="A1568" i="10"/>
  <c r="A1569" i="10"/>
  <c r="A1570" i="10"/>
  <c r="A1571" i="10"/>
  <c r="A1572" i="10"/>
  <c r="A1573" i="10"/>
  <c r="A1574" i="10"/>
  <c r="A1575" i="10"/>
  <c r="A1576" i="10"/>
  <c r="A1577" i="10"/>
  <c r="A1578" i="10"/>
  <c r="A1579" i="10"/>
  <c r="A1580" i="10"/>
  <c r="A1581" i="10"/>
  <c r="A1582" i="10"/>
  <c r="A1583" i="10"/>
  <c r="A1584" i="10"/>
  <c r="A1585" i="10"/>
  <c r="A1586" i="10"/>
  <c r="A1587" i="10"/>
  <c r="A1588" i="10"/>
  <c r="A1589" i="10"/>
  <c r="A1590" i="10"/>
  <c r="A1591" i="10"/>
  <c r="A1592" i="10"/>
  <c r="A1593" i="10"/>
  <c r="A1594" i="10"/>
  <c r="A1595" i="10"/>
  <c r="A1596" i="10"/>
  <c r="A1597" i="10"/>
  <c r="A1598" i="10"/>
  <c r="A1599" i="10"/>
  <c r="A1600" i="10"/>
  <c r="A1601" i="10"/>
  <c r="A1602" i="10"/>
  <c r="A1603" i="10"/>
  <c r="A1604" i="10"/>
  <c r="A1605" i="10"/>
  <c r="A1606" i="10"/>
  <c r="A1607" i="10"/>
  <c r="A1608" i="10"/>
  <c r="A1609" i="10"/>
  <c r="A1610" i="10"/>
  <c r="A1611" i="10"/>
  <c r="A1612" i="10"/>
  <c r="A1613" i="10"/>
  <c r="A1614" i="10"/>
  <c r="A1615" i="10"/>
  <c r="A1616" i="10"/>
  <c r="A1617" i="10"/>
  <c r="A1618" i="10"/>
  <c r="A1619" i="10"/>
  <c r="A1620" i="10"/>
  <c r="A1621" i="10"/>
  <c r="A1622" i="10"/>
  <c r="A1623" i="10"/>
  <c r="A1624" i="10"/>
  <c r="A1625" i="10"/>
  <c r="A1626" i="10"/>
  <c r="A1627" i="10"/>
  <c r="A1628" i="10"/>
  <c r="A1629" i="10"/>
  <c r="A1630" i="10"/>
  <c r="A1631" i="10"/>
  <c r="A1632" i="10"/>
  <c r="A1633" i="10"/>
  <c r="A1634" i="10"/>
  <c r="A1635" i="10"/>
  <c r="A1636" i="10"/>
  <c r="A1637" i="10"/>
  <c r="A1638" i="10"/>
  <c r="A1639" i="10"/>
  <c r="A1640" i="10"/>
  <c r="A1641" i="10"/>
  <c r="A1642" i="10"/>
  <c r="A1643" i="10"/>
  <c r="A1644" i="10"/>
  <c r="A1645" i="10"/>
  <c r="A1646" i="10"/>
  <c r="A1647" i="10"/>
  <c r="A1648" i="10"/>
  <c r="A1649" i="10"/>
  <c r="A1650" i="10"/>
  <c r="A1651" i="10"/>
  <c r="A1652" i="10"/>
  <c r="A1653" i="10"/>
  <c r="A1654" i="10"/>
  <c r="A1655" i="10"/>
  <c r="A1656" i="10"/>
  <c r="A1657" i="10"/>
  <c r="A1658" i="10"/>
  <c r="A1659" i="10"/>
  <c r="A1660" i="10"/>
  <c r="A1661" i="10"/>
  <c r="A1662" i="10"/>
  <c r="A1663" i="10"/>
  <c r="A1664" i="10"/>
  <c r="A1665" i="10"/>
  <c r="A1666" i="10"/>
  <c r="A1667" i="10"/>
  <c r="A1668" i="10"/>
  <c r="A1669" i="10"/>
  <c r="A1670" i="10"/>
  <c r="A1671" i="10"/>
  <c r="A1672" i="10"/>
  <c r="A1673" i="10"/>
  <c r="A1674" i="10"/>
  <c r="A1675" i="10"/>
  <c r="A1676" i="10"/>
  <c r="A1677" i="10"/>
  <c r="A1678" i="10"/>
  <c r="A1679" i="10"/>
  <c r="A1680" i="10"/>
  <c r="A1681" i="10"/>
  <c r="A1682" i="10"/>
  <c r="A1683" i="10"/>
  <c r="A1684" i="10"/>
  <c r="A1685" i="10"/>
  <c r="A1686" i="10"/>
  <c r="A1687" i="10"/>
  <c r="A1688" i="10"/>
  <c r="A1689" i="10"/>
  <c r="A1690" i="10"/>
  <c r="A1691" i="10"/>
  <c r="A1692" i="10"/>
  <c r="A1693" i="10"/>
  <c r="A1694" i="10"/>
  <c r="A1695" i="10"/>
  <c r="A1696" i="10"/>
  <c r="A1697" i="10"/>
  <c r="A1698" i="10"/>
  <c r="A1699" i="10"/>
  <c r="A1700" i="10"/>
  <c r="A1701" i="10"/>
  <c r="A1702" i="10"/>
  <c r="A1703" i="10"/>
  <c r="A1704" i="10"/>
  <c r="A1705" i="10"/>
  <c r="A1706" i="10"/>
  <c r="A1707" i="10"/>
  <c r="A1708" i="10"/>
  <c r="A1709" i="10"/>
  <c r="A1710" i="10"/>
  <c r="A1711" i="10"/>
  <c r="A1712" i="10"/>
  <c r="A1713" i="10"/>
  <c r="A1714" i="10"/>
  <c r="A1715" i="10"/>
  <c r="A1716" i="10"/>
  <c r="A1717" i="10"/>
  <c r="A1718" i="10"/>
  <c r="A1719" i="10"/>
  <c r="A1720" i="10"/>
  <c r="A1721" i="10"/>
  <c r="A1722" i="10"/>
  <c r="A1723" i="10"/>
  <c r="A1724" i="10"/>
  <c r="A1725" i="10"/>
  <c r="A1726" i="10"/>
  <c r="A1727" i="10"/>
  <c r="A1728" i="10"/>
  <c r="A1729" i="10"/>
  <c r="A1730" i="10"/>
  <c r="A1731" i="10"/>
  <c r="A1732" i="10"/>
  <c r="A1733" i="10"/>
  <c r="A1734" i="10"/>
  <c r="A1735" i="10"/>
  <c r="A1736" i="10"/>
  <c r="A1737" i="10"/>
  <c r="A1738" i="10"/>
  <c r="A1739" i="10"/>
  <c r="A1740" i="10"/>
  <c r="A1741" i="10"/>
  <c r="A1742" i="10"/>
  <c r="A1743" i="10"/>
  <c r="A1744" i="10"/>
  <c r="A1745" i="10"/>
  <c r="A1746" i="10"/>
  <c r="A1747" i="10"/>
  <c r="A1748" i="10"/>
  <c r="A1749" i="10"/>
  <c r="A1750" i="10"/>
  <c r="A1751" i="10"/>
  <c r="A1752" i="10"/>
  <c r="A1753" i="10"/>
  <c r="A1754" i="10"/>
  <c r="A1755" i="10"/>
  <c r="A1756" i="10"/>
  <c r="A1757" i="10"/>
  <c r="A1758" i="10"/>
  <c r="A1759" i="10"/>
  <c r="A1760" i="10"/>
  <c r="A1761" i="10"/>
  <c r="A1762" i="10"/>
  <c r="A1763" i="10"/>
  <c r="A1764" i="10"/>
  <c r="A1765" i="10"/>
  <c r="A1766" i="10"/>
  <c r="A1767" i="10"/>
  <c r="A1768" i="10"/>
  <c r="A1769" i="10"/>
  <c r="A1770" i="10"/>
  <c r="A1771" i="10"/>
  <c r="A1772" i="10"/>
  <c r="A1773" i="10"/>
  <c r="A1774" i="10"/>
  <c r="A1775" i="10"/>
  <c r="A1776" i="10"/>
  <c r="A1777" i="10"/>
  <c r="A1778" i="10"/>
  <c r="A1779" i="10"/>
  <c r="A1780" i="10"/>
  <c r="A1781" i="10"/>
  <c r="A1782" i="10"/>
  <c r="A1783" i="10"/>
  <c r="A1784" i="10"/>
  <c r="A1785" i="10"/>
  <c r="A1786" i="10"/>
  <c r="A1787" i="10"/>
  <c r="A1788" i="10"/>
  <c r="A1789" i="10"/>
  <c r="A1790" i="10"/>
  <c r="A1791" i="10"/>
  <c r="A1792" i="10"/>
  <c r="A1793" i="10"/>
  <c r="A1794" i="10"/>
  <c r="A1795" i="10"/>
  <c r="A1796" i="10"/>
  <c r="A1797" i="10"/>
  <c r="A1798" i="10"/>
  <c r="A1799" i="10"/>
  <c r="A1800" i="10"/>
  <c r="A1801" i="10"/>
  <c r="A1802" i="10"/>
  <c r="A1803" i="10"/>
  <c r="A1804" i="10"/>
  <c r="A1805" i="10"/>
  <c r="A1806" i="10"/>
  <c r="A1807" i="10"/>
  <c r="A1808" i="10"/>
  <c r="A1809" i="10"/>
  <c r="A1810" i="10"/>
  <c r="A1811" i="10"/>
  <c r="A1812" i="10"/>
  <c r="A1813" i="10"/>
  <c r="A1814" i="10"/>
  <c r="A1815" i="10"/>
  <c r="A1816" i="10"/>
  <c r="A1817" i="10"/>
  <c r="A1818" i="10"/>
  <c r="A1819" i="10"/>
  <c r="A1820" i="10"/>
  <c r="A1821" i="10"/>
  <c r="A1822" i="10"/>
  <c r="A1823" i="10"/>
  <c r="A1824" i="10"/>
  <c r="A1825" i="10"/>
  <c r="A1826" i="10"/>
  <c r="A1827" i="10"/>
  <c r="A1828" i="10"/>
  <c r="A1829" i="10"/>
  <c r="A1830" i="10"/>
  <c r="A1831" i="10"/>
  <c r="A1832" i="10"/>
  <c r="A1833" i="10"/>
  <c r="A1834" i="10"/>
  <c r="A1835" i="10"/>
  <c r="A1836" i="10"/>
  <c r="A1837" i="10"/>
  <c r="A1838" i="10"/>
  <c r="A1839" i="10"/>
  <c r="A1840" i="10"/>
  <c r="A1841" i="10"/>
  <c r="A1842" i="10"/>
  <c r="A1843" i="10"/>
  <c r="A1844" i="10"/>
  <c r="A1845" i="10"/>
  <c r="A1846" i="10"/>
  <c r="A1847" i="10"/>
  <c r="A1848" i="10"/>
  <c r="A1849" i="10"/>
  <c r="A1850" i="10"/>
  <c r="A1851" i="10"/>
  <c r="A1852" i="10"/>
  <c r="A1853" i="10"/>
  <c r="A1854" i="10"/>
  <c r="A1855" i="10"/>
  <c r="A1856" i="10"/>
  <c r="A1857" i="10"/>
  <c r="A1858" i="10"/>
  <c r="A1859" i="10"/>
  <c r="A1860" i="10"/>
  <c r="A1861" i="10"/>
  <c r="A1862" i="10"/>
  <c r="A1863" i="10"/>
  <c r="A1864" i="10"/>
  <c r="A1865" i="10"/>
  <c r="A1866" i="10"/>
  <c r="A1867" i="10"/>
  <c r="A1868" i="10"/>
  <c r="A1869" i="10"/>
  <c r="A1870" i="10"/>
  <c r="A1871" i="10"/>
  <c r="A1872" i="10"/>
  <c r="A1873" i="10"/>
  <c r="A1874" i="10"/>
  <c r="A1875" i="10"/>
  <c r="A1876" i="10"/>
  <c r="A1877" i="10"/>
  <c r="A1878" i="10"/>
  <c r="A1879" i="10"/>
  <c r="A1880" i="10"/>
  <c r="A1881" i="10"/>
  <c r="A1882" i="10"/>
  <c r="A1883" i="10"/>
  <c r="A1884" i="10"/>
  <c r="A1885" i="10"/>
  <c r="A1886" i="10"/>
  <c r="A1887" i="10"/>
  <c r="A1888" i="10"/>
  <c r="A1889" i="10"/>
  <c r="A1890" i="10"/>
  <c r="A1891" i="10"/>
  <c r="A1892" i="10"/>
  <c r="A1893" i="10"/>
  <c r="A1894" i="10"/>
  <c r="A1895" i="10"/>
  <c r="A1896" i="10"/>
  <c r="A1897" i="10"/>
  <c r="A1898" i="10"/>
  <c r="A1899" i="10"/>
  <c r="A1900" i="10"/>
  <c r="A1901" i="10"/>
  <c r="A1902" i="10"/>
  <c r="A1903" i="10"/>
  <c r="A1904" i="10"/>
  <c r="A1905" i="10"/>
  <c r="A1906" i="10"/>
  <c r="A1907" i="10"/>
  <c r="A1908" i="10"/>
  <c r="A1909" i="10"/>
  <c r="A1910" i="10"/>
  <c r="A1911" i="10"/>
  <c r="A1912" i="10"/>
  <c r="A1913" i="10"/>
  <c r="A1914" i="10"/>
  <c r="A1915" i="10"/>
  <c r="A1916" i="10"/>
  <c r="A1917" i="10"/>
  <c r="A1918" i="10"/>
  <c r="A1919" i="10"/>
  <c r="A1920" i="10"/>
  <c r="A1921" i="10"/>
  <c r="A1922" i="10"/>
  <c r="A1923" i="10"/>
  <c r="A1924" i="10"/>
  <c r="A1925" i="10"/>
  <c r="A1926" i="10"/>
  <c r="A1927" i="10"/>
  <c r="A1928" i="10"/>
  <c r="A1929" i="10"/>
  <c r="A1930" i="10"/>
  <c r="A1931" i="10"/>
  <c r="A1932" i="10"/>
  <c r="A1933" i="10"/>
  <c r="A1934" i="10"/>
  <c r="A1935" i="10"/>
  <c r="A1936" i="10"/>
  <c r="A1937" i="10"/>
  <c r="A1938" i="10"/>
  <c r="A1939" i="10"/>
  <c r="A1940" i="10"/>
  <c r="A1941" i="10"/>
  <c r="A1942" i="10"/>
  <c r="A1943" i="10"/>
  <c r="A1944" i="10"/>
  <c r="A1945" i="10"/>
  <c r="A1946" i="10"/>
  <c r="A1947" i="10"/>
  <c r="A1948" i="10"/>
  <c r="A1949" i="10"/>
  <c r="A1950" i="10"/>
  <c r="A1951" i="10"/>
  <c r="A1952" i="10"/>
  <c r="A1953" i="10"/>
  <c r="A1954" i="10"/>
  <c r="A1955" i="10"/>
  <c r="A1956" i="10"/>
  <c r="A1957" i="10"/>
  <c r="A1958" i="10"/>
  <c r="A1959" i="10"/>
  <c r="A1960" i="10"/>
  <c r="A1961" i="10"/>
  <c r="A1962" i="10"/>
  <c r="A1963" i="10"/>
  <c r="A1964" i="10"/>
  <c r="A1965" i="10"/>
  <c r="A1966" i="10"/>
  <c r="A1967" i="10"/>
  <c r="A1968" i="10"/>
  <c r="A1969" i="10"/>
  <c r="A1970" i="10"/>
  <c r="A1971" i="10"/>
  <c r="A1972" i="10"/>
  <c r="A1973" i="10"/>
  <c r="A1974" i="10"/>
  <c r="A1975" i="10"/>
  <c r="A1976" i="10"/>
  <c r="A1977" i="10"/>
  <c r="A1978" i="10"/>
  <c r="A1979" i="10"/>
  <c r="A1980" i="10"/>
  <c r="A1981" i="10"/>
  <c r="A1982" i="10"/>
  <c r="A1983" i="10"/>
  <c r="A1984" i="10"/>
  <c r="A1985" i="10"/>
  <c r="A1986" i="10"/>
  <c r="A1987" i="10"/>
  <c r="A1988" i="10"/>
  <c r="A1989" i="10"/>
  <c r="A1990" i="10"/>
  <c r="A1991" i="10"/>
  <c r="A1992" i="10"/>
  <c r="A1993" i="10"/>
  <c r="A1994" i="10"/>
  <c r="A1995" i="10"/>
  <c r="A1996" i="10"/>
  <c r="A1997" i="10"/>
  <c r="A1998" i="10"/>
  <c r="A1999" i="10"/>
  <c r="A2000" i="10"/>
  <c r="A2001" i="10"/>
  <c r="A2002" i="10"/>
  <c r="A2003" i="10"/>
  <c r="A2004" i="10"/>
  <c r="A2005" i="10"/>
  <c r="A2006" i="10"/>
  <c r="A2007" i="10"/>
  <c r="A2008" i="10"/>
  <c r="A2009" i="10"/>
  <c r="A2010" i="10"/>
  <c r="A2011" i="10"/>
  <c r="A2012" i="10"/>
  <c r="A2013" i="10"/>
  <c r="A2014" i="10"/>
  <c r="A2015" i="10"/>
  <c r="A2016" i="10"/>
  <c r="A2017" i="10"/>
  <c r="A2018" i="10"/>
  <c r="A2019" i="10"/>
  <c r="A2020" i="10"/>
  <c r="A2021" i="10"/>
  <c r="A2022" i="10"/>
  <c r="A2023" i="10"/>
  <c r="A2024" i="10"/>
  <c r="A2025" i="10"/>
  <c r="A2026" i="10"/>
  <c r="A2027" i="10"/>
  <c r="A2028" i="10"/>
  <c r="A2029" i="10"/>
  <c r="A2030" i="10"/>
  <c r="A2031" i="10"/>
  <c r="A2032" i="10"/>
  <c r="A2033" i="10"/>
  <c r="A2034" i="10"/>
  <c r="A2035" i="10"/>
  <c r="A2036" i="10"/>
  <c r="A2037" i="10"/>
  <c r="A2038" i="10"/>
  <c r="A2039" i="10"/>
  <c r="A2040" i="10"/>
  <c r="A2041" i="10"/>
  <c r="A2042" i="10"/>
  <c r="A2043" i="10"/>
  <c r="A2044" i="10"/>
  <c r="A2045" i="10"/>
  <c r="A2046" i="10"/>
  <c r="A2047" i="10"/>
  <c r="A2048" i="10"/>
  <c r="A2049" i="10"/>
  <c r="A2050" i="10"/>
  <c r="A2051" i="10"/>
  <c r="A2052" i="10"/>
  <c r="A2053" i="10"/>
  <c r="A2054" i="10"/>
  <c r="A2055" i="10"/>
  <c r="A2056" i="10"/>
  <c r="A2057" i="10"/>
  <c r="A2058" i="10"/>
  <c r="A2059" i="10"/>
  <c r="A2060" i="10"/>
  <c r="A2061" i="10"/>
  <c r="A2062" i="10"/>
  <c r="A2063" i="10"/>
  <c r="A2064" i="10"/>
  <c r="A2065" i="10"/>
  <c r="A2066" i="10"/>
  <c r="A2067" i="10"/>
  <c r="A2068" i="10"/>
  <c r="A2069" i="10"/>
  <c r="A2070" i="10"/>
  <c r="A2071" i="10"/>
  <c r="A2072" i="10"/>
  <c r="A2073" i="10"/>
  <c r="A2074" i="10"/>
  <c r="A2075" i="10"/>
  <c r="A2076" i="10"/>
  <c r="A2077" i="10"/>
  <c r="A2078" i="10"/>
  <c r="A2079" i="10"/>
  <c r="A2080" i="10"/>
  <c r="A2081" i="10"/>
  <c r="A2082" i="10"/>
  <c r="A2083" i="10"/>
  <c r="A2084" i="10"/>
  <c r="A2085" i="10"/>
  <c r="A2086" i="10"/>
  <c r="A2087" i="10"/>
  <c r="A2088" i="10"/>
  <c r="A2089" i="10"/>
  <c r="A2090" i="10"/>
  <c r="A2091" i="10"/>
  <c r="A2092" i="10"/>
  <c r="A2093" i="10"/>
  <c r="A2094" i="10"/>
  <c r="A2095" i="10"/>
  <c r="A2096" i="10"/>
  <c r="A2097" i="10"/>
  <c r="A2098" i="10"/>
  <c r="A2099" i="10"/>
  <c r="A2100" i="10"/>
  <c r="A2101" i="10"/>
  <c r="A2102" i="10"/>
  <c r="A2103" i="10"/>
  <c r="A2104" i="10"/>
  <c r="A2105" i="10"/>
  <c r="A2106" i="10"/>
  <c r="A2107" i="10"/>
  <c r="A2108" i="10"/>
  <c r="A2109" i="10"/>
  <c r="A2110" i="10"/>
  <c r="A2111" i="10"/>
  <c r="A2112" i="10"/>
  <c r="A2113" i="10"/>
  <c r="A2114" i="10"/>
  <c r="A2115" i="10"/>
  <c r="A2116" i="10"/>
  <c r="A2117" i="10"/>
  <c r="A2118" i="10"/>
  <c r="A2119" i="10"/>
  <c r="A2120" i="10"/>
  <c r="A2121" i="10"/>
  <c r="A2122" i="10"/>
  <c r="A2123" i="10"/>
  <c r="A2124" i="10"/>
  <c r="A2125" i="10"/>
  <c r="A2126" i="10"/>
  <c r="A2127" i="10"/>
  <c r="A2128" i="10"/>
  <c r="A2129" i="10"/>
  <c r="A2130" i="10"/>
  <c r="A2131" i="10"/>
  <c r="A2132" i="10"/>
  <c r="A2133" i="10"/>
  <c r="A2134" i="10"/>
  <c r="A2135" i="10"/>
  <c r="A2136" i="10"/>
  <c r="A2137" i="10"/>
  <c r="A2138" i="10"/>
  <c r="A2139" i="10"/>
  <c r="A2140" i="10"/>
  <c r="A2141" i="10"/>
  <c r="A2142" i="10"/>
  <c r="A2143" i="10"/>
  <c r="A2144" i="10"/>
  <c r="A2145" i="10"/>
  <c r="A2146" i="10"/>
  <c r="A2147" i="10"/>
  <c r="A2148" i="10"/>
  <c r="A2149" i="10"/>
  <c r="A2150" i="10"/>
  <c r="A2151" i="10"/>
  <c r="A2152" i="10"/>
  <c r="A2153" i="10"/>
  <c r="A2154" i="10"/>
  <c r="A2155" i="10"/>
  <c r="A2156" i="10"/>
  <c r="A2157" i="10"/>
  <c r="A2158" i="10"/>
  <c r="A2159" i="10"/>
  <c r="B2" i="12"/>
  <c r="A2" i="10"/>
  <c r="A5" i="5"/>
  <c r="A6" i="5"/>
  <c r="A7" i="5"/>
  <c r="A13" i="5"/>
  <c r="A14" i="5"/>
  <c r="A15" i="5"/>
  <c r="E48" i="5"/>
  <c r="D49" i="5"/>
  <c r="E49" i="5"/>
  <c r="D50" i="5"/>
  <c r="E50" i="5"/>
  <c r="D51" i="5"/>
  <c r="E51" i="5"/>
  <c r="D52" i="5"/>
  <c r="E52" i="5"/>
  <c r="D53" i="5"/>
  <c r="E53" i="5"/>
  <c r="D54" i="5"/>
  <c r="E54" i="5"/>
  <c r="D55" i="5"/>
  <c r="E55" i="5"/>
  <c r="E56" i="5"/>
  <c r="D57" i="5"/>
  <c r="E57" i="5"/>
  <c r="D58" i="5"/>
  <c r="E58" i="5"/>
  <c r="D59" i="5"/>
  <c r="E59" i="5"/>
  <c r="D60" i="5"/>
  <c r="E60" i="5"/>
  <c r="D61" i="5"/>
  <c r="E61" i="5"/>
  <c r="E64" i="5"/>
  <c r="F37" i="5"/>
  <c r="D4" i="15"/>
  <c r="D5" i="15"/>
  <c r="D6" i="15"/>
  <c r="A16" i="5"/>
  <c r="D7" i="15"/>
  <c r="D70" i="5"/>
  <c r="D65" i="5"/>
  <c r="E65" i="5"/>
  <c r="D66" i="5"/>
  <c r="E66" i="5"/>
  <c r="D67" i="5"/>
  <c r="E67" i="5"/>
  <c r="D68" i="5"/>
  <c r="E68" i="5"/>
  <c r="E69" i="5"/>
  <c r="E70" i="5"/>
  <c r="D71" i="5"/>
  <c r="E71" i="5"/>
  <c r="D72" i="5"/>
  <c r="E72" i="5"/>
  <c r="D73" i="5"/>
  <c r="E73" i="5"/>
  <c r="F6" i="5"/>
  <c r="F9" i="5"/>
  <c r="F7" i="5"/>
  <c r="F5" i="5"/>
  <c r="F8" i="5"/>
  <c r="A6" i="15"/>
  <c r="A7" i="15"/>
  <c r="A8" i="15"/>
  <c r="F14" i="5"/>
  <c r="F15" i="5"/>
  <c r="A9" i="15"/>
  <c r="F13" i="5"/>
  <c r="A10" i="15"/>
  <c r="F16" i="5"/>
  <c r="F20" i="5"/>
  <c r="A11" i="15"/>
  <c r="F21" i="5"/>
  <c r="A12" i="15"/>
  <c r="F26" i="5"/>
  <c r="A13" i="15"/>
  <c r="F45" i="5"/>
  <c r="F49" i="5"/>
  <c r="A14" i="15"/>
  <c r="F29" i="5"/>
  <c r="F50" i="5"/>
  <c r="F65" i="5"/>
  <c r="A15" i="15"/>
  <c r="F66" i="5"/>
  <c r="A16" i="15"/>
  <c r="A17" i="15"/>
  <c r="F51" i="5"/>
  <c r="A18" i="15"/>
  <c r="A19" i="15"/>
  <c r="F54" i="5"/>
  <c r="F53" i="5"/>
  <c r="A20" i="15"/>
  <c r="F57" i="5"/>
  <c r="F52" i="5"/>
  <c r="A21" i="15"/>
  <c r="F58" i="5"/>
  <c r="A22" i="15"/>
  <c r="F59" i="5"/>
  <c r="A23" i="15"/>
  <c r="F60" i="5"/>
  <c r="F55" i="5"/>
  <c r="A24" i="15"/>
  <c r="F61" i="5"/>
  <c r="F56" i="5"/>
  <c r="A25" i="15"/>
  <c r="A26" i="15"/>
  <c r="A27" i="15"/>
  <c r="F67" i="5"/>
  <c r="A28" i="15"/>
  <c r="F68" i="5"/>
  <c r="A29" i="15"/>
  <c r="F69" i="5"/>
  <c r="A30" i="15"/>
  <c r="F70" i="5"/>
  <c r="A31" i="15"/>
  <c r="F71" i="5"/>
  <c r="A32" i="15"/>
  <c r="F72" i="5"/>
  <c r="A33" i="15"/>
  <c r="A34" i="15"/>
  <c r="A35" i="15"/>
  <c r="A36" i="15"/>
  <c r="A37" i="15"/>
  <c r="A38" i="15"/>
  <c r="F73" i="5"/>
  <c r="A39" i="15"/>
  <c r="A40" i="15"/>
  <c r="A41" i="15"/>
  <c r="A3" i="5"/>
  <c r="A4" i="5"/>
  <c r="A11" i="5"/>
  <c r="A12" i="5"/>
  <c r="A4" i="7"/>
  <c r="A5" i="7"/>
  <c r="A20" i="5"/>
  <c r="A26" i="5"/>
  <c r="A27" i="5"/>
  <c r="A25" i="5"/>
  <c r="A24" i="5"/>
  <c r="A43" i="5"/>
  <c r="A45" i="5"/>
  <c r="A39" i="5"/>
  <c r="A40" i="5"/>
  <c r="A41" i="5"/>
  <c r="A44" i="5"/>
  <c r="A42" i="5"/>
  <c r="A23" i="5"/>
  <c r="A29" i="5"/>
  <c r="A46" i="5"/>
  <c r="A8" i="5"/>
  <c r="A7" i="7"/>
  <c r="A8" i="7"/>
  <c r="A10" i="7"/>
  <c r="A11" i="7"/>
  <c r="A13" i="7"/>
  <c r="A14" i="7"/>
  <c r="A16" i="7"/>
  <c r="A17" i="7"/>
  <c r="A19" i="7"/>
  <c r="A20" i="7"/>
  <c r="A22" i="7"/>
  <c r="A23" i="7"/>
  <c r="A25" i="7"/>
  <c r="A26" i="7"/>
  <c r="A28" i="7"/>
  <c r="A29" i="7"/>
  <c r="A31" i="7"/>
  <c r="A32" i="7"/>
  <c r="A34" i="7"/>
  <c r="A35" i="7"/>
  <c r="A37" i="7"/>
  <c r="A38" i="7"/>
  <c r="A40" i="7"/>
  <c r="A41" i="7"/>
  <c r="A43" i="7"/>
  <c r="A44" i="7"/>
  <c r="A46" i="7"/>
  <c r="A47" i="7"/>
  <c r="A49" i="7"/>
  <c r="A50" i="7"/>
  <c r="A52" i="7"/>
  <c r="A566" i="12"/>
  <c r="A352" i="12"/>
  <c r="A276" i="12"/>
  <c r="A278" i="12"/>
  <c r="A482" i="12"/>
  <c r="A165" i="12"/>
  <c r="A140" i="12"/>
  <c r="A167" i="12"/>
  <c r="A416" i="12"/>
  <c r="A38" i="12"/>
  <c r="A376" i="12"/>
  <c r="A225" i="12"/>
  <c r="A436" i="12"/>
  <c r="A112" i="12"/>
  <c r="A299" i="12"/>
  <c r="A490" i="12"/>
  <c r="A406" i="12"/>
  <c r="A563" i="12"/>
  <c r="A99" i="12"/>
  <c r="A149" i="12"/>
  <c r="A572" i="12"/>
  <c r="A547" i="12"/>
  <c r="A69" i="12"/>
  <c r="A502" i="12"/>
  <c r="A577" i="12"/>
  <c r="A304" i="12"/>
  <c r="A556" i="12"/>
  <c r="A154" i="12"/>
  <c r="A155" i="12"/>
  <c r="A224" i="12"/>
  <c r="A161" i="12"/>
  <c r="A539" i="12"/>
  <c r="A80" i="12"/>
  <c r="A454" i="12"/>
  <c r="A332" i="12"/>
  <c r="A585" i="12"/>
  <c r="A551" i="12"/>
  <c r="A473" i="12"/>
  <c r="A562" i="12"/>
  <c r="A188" i="12"/>
  <c r="A7" i="12"/>
  <c r="A91" i="12"/>
  <c r="A381" i="12"/>
  <c r="A450" i="12"/>
  <c r="A483" i="12"/>
  <c r="A336" i="12"/>
  <c r="A348" i="12"/>
  <c r="A257" i="12"/>
  <c r="A2" i="12"/>
  <c r="A25" i="12"/>
  <c r="A442" i="12"/>
  <c r="A468" i="12"/>
  <c r="A70" i="12"/>
  <c r="A254" i="12"/>
  <c r="A288" i="12"/>
  <c r="A418" i="12"/>
  <c r="A159" i="12"/>
  <c r="A411" i="12"/>
  <c r="A443" i="12"/>
  <c r="A444" i="12"/>
  <c r="A337" i="12"/>
  <c r="A12" i="12"/>
  <c r="A13" i="12"/>
  <c r="A485" i="12"/>
  <c r="A486" i="12"/>
  <c r="A186" i="12"/>
  <c r="A222" i="12"/>
  <c r="A20" i="12"/>
  <c r="A175" i="12"/>
  <c r="A261" i="12"/>
  <c r="A459" i="12"/>
  <c r="A424" i="12"/>
  <c r="A284" i="12"/>
  <c r="A487" i="12"/>
  <c r="A48" i="12"/>
  <c r="A94" i="12"/>
  <c r="A95" i="12"/>
  <c r="A398" i="12"/>
  <c r="A384" i="12"/>
  <c r="A412" i="12"/>
  <c r="A102" i="12"/>
  <c r="A73" i="12"/>
  <c r="A208" i="12"/>
  <c r="A277" i="12"/>
  <c r="A144" i="12"/>
  <c r="A74" i="12"/>
  <c r="A494" i="12"/>
  <c r="A237" i="12"/>
  <c r="A280" i="12"/>
  <c r="A24" i="12"/>
  <c r="A404" i="12"/>
  <c r="A528" i="12"/>
  <c r="A426" i="12"/>
  <c r="A532" i="12"/>
  <c r="A162" i="12"/>
  <c r="A209" i="12"/>
  <c r="A318" i="12"/>
  <c r="A266" i="12"/>
  <c r="A506" i="12"/>
  <c r="A579" i="12"/>
  <c r="A334" i="12"/>
  <c r="A390" i="12"/>
  <c r="A391" i="12"/>
  <c r="A83" i="12"/>
  <c r="A491" i="12"/>
  <c r="A122" i="12"/>
  <c r="A139" i="12"/>
  <c r="A361" i="12"/>
  <c r="A479" i="12"/>
  <c r="A518" i="12"/>
  <c r="A435" i="12"/>
  <c r="A178" i="12"/>
  <c r="A586" i="12"/>
  <c r="A197" i="12"/>
  <c r="A362" i="12"/>
  <c r="A308" i="12"/>
  <c r="A92" i="12"/>
  <c r="A207" i="12"/>
  <c r="A97" i="12"/>
  <c r="A265" i="12"/>
  <c r="A62" i="12"/>
  <c r="A275" i="12"/>
  <c r="A271" i="12"/>
  <c r="A346" i="12"/>
  <c r="A540" i="12"/>
  <c r="A147" i="12"/>
  <c r="A448" i="12"/>
  <c r="A86" i="12"/>
  <c r="A218" i="12"/>
  <c r="A582" i="12"/>
  <c r="A164" i="12"/>
  <c r="A31" i="12"/>
  <c r="A323" i="12"/>
  <c r="A465" i="12"/>
  <c r="A395" i="12"/>
  <c r="A552" i="12"/>
  <c r="A128" i="12"/>
  <c r="A189" i="12"/>
  <c r="A143" i="12"/>
  <c r="A113" i="12"/>
  <c r="A72" i="12"/>
  <c r="A114" i="12"/>
  <c r="A481" i="12"/>
  <c r="A223" i="12"/>
  <c r="A402" i="12"/>
  <c r="A29" i="12"/>
  <c r="A338" i="12"/>
  <c r="A542" i="12"/>
  <c r="A63" i="12"/>
  <c r="A75" i="12"/>
  <c r="A341" i="12"/>
  <c r="A180" i="12"/>
  <c r="A179" i="12"/>
  <c r="A181" i="12"/>
  <c r="A183" i="12"/>
  <c r="A166" i="12"/>
  <c r="A458" i="12"/>
  <c r="A67" i="12"/>
  <c r="A148" i="12"/>
  <c r="A58" i="12"/>
  <c r="A310" i="12"/>
  <c r="A256" i="12"/>
  <c r="A211" i="12"/>
  <c r="A296" i="12"/>
  <c r="A131" i="12"/>
  <c r="A238" i="12"/>
  <c r="A387" i="12"/>
  <c r="A117" i="12"/>
  <c r="A574" i="12"/>
  <c r="A578" i="12"/>
  <c r="A509" i="12"/>
  <c r="A23" i="12"/>
  <c r="A568" i="12"/>
  <c r="A204" i="12"/>
  <c r="A340" i="12"/>
  <c r="A327" i="12"/>
  <c r="A41" i="12"/>
  <c r="A66" i="12"/>
  <c r="A219" i="12"/>
  <c r="A242" i="12"/>
  <c r="A583" i="12"/>
  <c r="A168" i="12"/>
  <c r="A427" i="12"/>
  <c r="A42" i="12"/>
  <c r="A353" i="12"/>
  <c r="A306" i="12"/>
  <c r="A317" i="12"/>
  <c r="A16" i="12"/>
  <c r="A205" i="12"/>
  <c r="A382" i="12"/>
  <c r="A320" i="12"/>
  <c r="A26" i="12"/>
  <c r="A291" i="12"/>
  <c r="A321" i="12"/>
  <c r="A364" i="12"/>
  <c r="A455" i="12"/>
  <c r="A141" i="12"/>
  <c r="A84" i="12"/>
  <c r="A270" i="12"/>
  <c r="A526" i="12"/>
  <c r="A170" i="12"/>
  <c r="A561" i="12"/>
  <c r="A513" i="12"/>
  <c r="A214" i="12"/>
  <c r="A241" i="12"/>
  <c r="A172" i="12"/>
  <c r="A32" i="12"/>
  <c r="A330" i="12"/>
  <c r="A440" i="12"/>
  <c r="A239" i="12"/>
  <c r="A550" i="12"/>
  <c r="A3" i="12"/>
  <c r="A301" i="12"/>
  <c r="A52" i="12"/>
  <c r="A417" i="12"/>
  <c r="A103" i="12"/>
  <c r="A145" i="12"/>
  <c r="A187" i="12"/>
  <c r="A267" i="12"/>
  <c r="A289" i="12"/>
  <c r="A252" i="12"/>
  <c r="A78" i="12"/>
  <c r="A302" i="12"/>
  <c r="A150" i="12"/>
  <c r="A151" i="12"/>
  <c r="A234" i="12"/>
  <c r="A235" i="12"/>
  <c r="A584" i="12"/>
  <c r="A153" i="12"/>
  <c r="A324" i="12"/>
  <c r="A514" i="12"/>
  <c r="A281" i="12"/>
  <c r="A581" i="12"/>
  <c r="A142" i="12"/>
  <c r="A85" i="12"/>
  <c r="A515" i="12"/>
  <c r="A260" i="12"/>
  <c r="A545" i="12"/>
  <c r="A343" i="12"/>
  <c r="A79" i="12"/>
  <c r="A484" i="12"/>
  <c r="A457" i="12"/>
  <c r="A399" i="12"/>
  <c r="A400" i="12"/>
  <c r="A9" i="12"/>
  <c r="A319" i="12"/>
  <c r="A414" i="12"/>
  <c r="A194" i="12"/>
  <c r="A247" i="12"/>
  <c r="A121" i="12"/>
  <c r="A88" i="12"/>
  <c r="A557" i="12"/>
  <c r="A516" i="12"/>
  <c r="A191" i="12"/>
  <c r="A517" i="12"/>
  <c r="A137" i="12"/>
  <c r="A138" i="12"/>
  <c r="A480" i="12"/>
  <c r="A98" i="12"/>
  <c r="A65" i="12"/>
  <c r="A354" i="12"/>
  <c r="A396" i="12"/>
  <c r="A11" i="12"/>
  <c r="A431" i="12"/>
  <c r="A570" i="12"/>
  <c r="A249" i="12"/>
  <c r="A520" i="12"/>
  <c r="A498" i="12"/>
  <c r="A499" i="12"/>
  <c r="A250" i="12"/>
  <c r="A108" i="12"/>
  <c r="A200" i="12"/>
  <c r="A537" i="12"/>
  <c r="A397" i="12"/>
  <c r="A401" i="12"/>
  <c r="A51" i="12"/>
  <c r="A192" i="12"/>
  <c r="A358" i="12"/>
  <c r="A251" i="12"/>
  <c r="A215" i="12"/>
  <c r="A477" i="12"/>
  <c r="A478" i="12"/>
  <c r="A124" i="12"/>
  <c r="A368" i="12"/>
  <c r="A264" i="12"/>
  <c r="A262" i="12"/>
  <c r="A81" i="12"/>
  <c r="A272" i="12"/>
  <c r="A213" i="12"/>
  <c r="A322" i="12"/>
  <c r="A522" i="12"/>
  <c r="A35" i="12"/>
  <c r="A366" i="12"/>
  <c r="A367" i="12"/>
  <c r="A420" i="12"/>
  <c r="A441" i="12"/>
  <c r="A472" i="12"/>
  <c r="A232" i="12"/>
  <c r="A385" i="12"/>
  <c r="A243" i="12"/>
  <c r="A89" i="12"/>
  <c r="A432" i="12"/>
  <c r="A27" i="12"/>
  <c r="A28" i="12"/>
  <c r="A157" i="12"/>
  <c r="A538" i="12"/>
  <c r="A269" i="12"/>
  <c r="A37" i="12"/>
  <c r="A421" i="12"/>
  <c r="A371" i="12"/>
  <c r="A199" i="12"/>
  <c r="A292" i="12"/>
  <c r="A5" i="12"/>
  <c r="A6" i="12"/>
  <c r="A240" i="12"/>
  <c r="A286" i="12"/>
  <c r="A55" i="12"/>
  <c r="A87" i="12"/>
  <c r="A111" i="12"/>
  <c r="A14" i="12"/>
  <c r="A294" i="12"/>
  <c r="A18" i="12"/>
  <c r="A71" i="12"/>
  <c r="A554" i="12"/>
  <c r="A555" i="12"/>
  <c r="A461" i="12"/>
  <c r="A255" i="12"/>
  <c r="A287" i="12"/>
  <c r="A64" i="12"/>
  <c r="A476" i="12"/>
  <c r="A525" i="12"/>
  <c r="A492" i="12"/>
  <c r="A565" i="12"/>
  <c r="A453" i="12"/>
  <c r="A425" i="12"/>
  <c r="A297" i="12"/>
  <c r="A160" i="12"/>
  <c r="A386" i="12"/>
  <c r="A21" i="12"/>
  <c r="A53" i="12"/>
  <c r="A132" i="12"/>
  <c r="A511" i="12"/>
  <c r="A388" i="12"/>
  <c r="A311" i="12"/>
  <c r="A109" i="12"/>
  <c r="A363" i="12"/>
  <c r="A226" i="12"/>
  <c r="A59" i="12"/>
  <c r="A30" i="12"/>
  <c r="A428" i="12"/>
  <c r="A96" i="12"/>
  <c r="A118" i="12"/>
  <c r="A100" i="12"/>
  <c r="A198" i="12"/>
  <c r="A474" i="12"/>
  <c r="A410" i="12"/>
  <c r="A120" i="12"/>
  <c r="A529" i="12"/>
  <c r="A305" i="12"/>
  <c r="A173" i="12"/>
  <c r="A33" i="12"/>
  <c r="A110" i="12"/>
  <c r="A475" i="12"/>
  <c r="A535" i="12"/>
  <c r="A469" i="12"/>
  <c r="A285" i="12"/>
  <c r="A331" i="12"/>
  <c r="A392" i="12"/>
  <c r="A206" i="12"/>
  <c r="A495" i="12"/>
  <c r="A273" i="12"/>
  <c r="A407" i="12"/>
  <c r="A43" i="12"/>
  <c r="A530" i="12"/>
  <c r="A15" i="12"/>
  <c r="A429" i="12"/>
  <c r="A123" i="12"/>
  <c r="A56" i="12"/>
  <c r="A326" i="12"/>
  <c r="A36" i="12"/>
  <c r="A202" i="12"/>
  <c r="A176" i="12"/>
  <c r="A493" i="12"/>
  <c r="A576" i="12"/>
  <c r="A129" i="12"/>
  <c r="A463" i="12"/>
  <c r="A125" i="12"/>
  <c r="A19" i="12"/>
  <c r="A415" i="12"/>
  <c r="A47" i="12"/>
  <c r="A464" i="12"/>
  <c r="A519" i="12"/>
  <c r="A452" i="12"/>
  <c r="A558" i="12"/>
  <c r="A57" i="12"/>
  <c r="A445" i="12"/>
  <c r="A163" i="12"/>
  <c r="A104" i="12"/>
  <c r="A105" i="12"/>
  <c r="A389" i="12"/>
  <c r="A133" i="12"/>
  <c r="A536" i="12"/>
  <c r="A394" i="12"/>
  <c r="A439" i="12"/>
  <c r="A101" i="12"/>
  <c r="A531" i="12"/>
  <c r="A549" i="12"/>
  <c r="A447" i="12"/>
  <c r="A106" i="12"/>
  <c r="A135" i="12"/>
  <c r="A136" i="12"/>
  <c r="A377" i="12"/>
  <c r="A564" i="12"/>
  <c r="A93" i="12"/>
  <c r="A383" i="12"/>
  <c r="A370" i="12"/>
  <c r="A236" i="12"/>
  <c r="A126" i="12"/>
  <c r="A293" i="12"/>
  <c r="A185" i="12"/>
  <c r="A373" i="12"/>
  <c r="A349" i="12"/>
  <c r="A456" i="12"/>
  <c r="A17" i="12"/>
  <c r="A488" i="12"/>
  <c r="A203" i="12"/>
  <c r="A449" i="12"/>
  <c r="A446" i="12"/>
  <c r="A44" i="12"/>
  <c r="A130" i="12"/>
  <c r="A309" i="12"/>
  <c r="A115" i="12"/>
  <c r="A548" i="12"/>
  <c r="A274" i="12"/>
  <c r="A107" i="12"/>
  <c r="A403" i="12"/>
  <c r="A279" i="12"/>
  <c r="A335" i="12"/>
  <c r="A359" i="12"/>
  <c r="A360" i="12"/>
  <c r="A253" i="12"/>
  <c r="A220" i="12"/>
  <c r="A505" i="12"/>
  <c r="A507" i="12"/>
  <c r="A508" i="12"/>
  <c r="A116" i="12"/>
  <c r="A295" i="12"/>
  <c r="A76" i="12"/>
  <c r="A195" i="12"/>
  <c r="A77" i="12"/>
  <c r="A227" i="12"/>
  <c r="A569" i="12"/>
  <c r="A503" i="12"/>
  <c r="A328" i="12"/>
  <c r="A575" i="12"/>
  <c r="A325" i="12"/>
  <c r="A510" i="12"/>
  <c r="A258" i="12"/>
  <c r="A356" i="12"/>
  <c r="A61" i="12"/>
  <c r="A68" i="12"/>
  <c r="A90" i="12"/>
  <c r="A184" i="12"/>
  <c r="A177" i="12"/>
  <c r="A422" i="12"/>
  <c r="A533" i="12"/>
  <c r="A512" i="12"/>
  <c r="A190" i="12"/>
  <c r="A146" i="12"/>
  <c r="A553" i="12"/>
  <c r="A50" i="12"/>
  <c r="A169" i="12"/>
  <c r="A521" i="12"/>
  <c r="A201" i="12"/>
  <c r="A231" i="12"/>
  <c r="A333" i="12"/>
  <c r="A355" i="12"/>
  <c r="A259" i="12"/>
  <c r="A541" i="12"/>
  <c r="A158" i="12"/>
  <c r="A380" i="12"/>
  <c r="A409" i="12"/>
  <c r="A45" i="12"/>
  <c r="A127" i="12"/>
  <c r="A49" i="12"/>
  <c r="A546" i="12"/>
  <c r="A405" i="12"/>
  <c r="A504" i="12"/>
  <c r="A466" i="12"/>
  <c r="A298" i="12"/>
  <c r="A527" i="12"/>
  <c r="A228" i="12"/>
  <c r="A46" i="12"/>
  <c r="A300" i="12"/>
  <c r="A171" i="12"/>
  <c r="A369" i="12"/>
  <c r="A580" i="12"/>
  <c r="A119" i="12"/>
  <c r="A34" i="12"/>
  <c r="A290" i="12"/>
  <c r="A245" i="12"/>
  <c r="A462" i="12"/>
  <c r="A534" i="12"/>
  <c r="A283" i="12"/>
  <c r="A315" i="12"/>
  <c r="A347" i="12"/>
  <c r="A460" i="12"/>
  <c r="A229" i="12"/>
  <c r="A379" i="12"/>
  <c r="A342" i="12"/>
  <c r="A560" i="12"/>
  <c r="A40" i="12"/>
  <c r="A303" i="12"/>
  <c r="A246" i="12"/>
  <c r="A212" i="12"/>
  <c r="A378" i="12"/>
  <c r="A312" i="12"/>
  <c r="A375" i="12"/>
  <c r="A344" i="12"/>
  <c r="A22" i="12"/>
  <c r="A217" i="12"/>
  <c r="A268" i="12"/>
  <c r="A307" i="12"/>
  <c r="A196" i="12"/>
  <c r="A571" i="12"/>
  <c r="A182" i="12"/>
  <c r="A438" i="12"/>
  <c r="A496" i="12"/>
  <c r="A313" i="12"/>
  <c r="A314" i="12"/>
  <c r="A174" i="12"/>
  <c r="A54" i="12"/>
  <c r="A248" i="12"/>
  <c r="A329" i="12"/>
  <c r="A573" i="12"/>
  <c r="A316" i="12"/>
  <c r="A430" i="12"/>
  <c r="A470" i="12"/>
  <c r="A471" i="12"/>
  <c r="A60" i="12"/>
  <c r="A437" i="12"/>
  <c r="A357" i="12"/>
  <c r="A365" i="12"/>
  <c r="A543" i="12"/>
  <c r="A423" i="12"/>
  <c r="A497" i="12"/>
  <c r="A419" i="12"/>
  <c r="A559" i="12"/>
  <c r="A156" i="12"/>
  <c r="A500" i="12"/>
  <c r="A567" i="12"/>
  <c r="A451" i="12"/>
  <c r="A523" i="12"/>
  <c r="A216" i="12"/>
  <c r="A230" i="12"/>
  <c r="A524" i="12"/>
  <c r="A413" i="12"/>
  <c r="A351" i="12"/>
  <c r="A489" i="12"/>
  <c r="A393" i="12"/>
  <c r="A350" i="12"/>
  <c r="A339" i="12"/>
  <c r="A372" i="12"/>
  <c r="A263" i="12"/>
  <c r="A282" i="12"/>
  <c r="A221" i="12"/>
  <c r="A544" i="12"/>
  <c r="A39" i="12"/>
  <c r="A82" i="12"/>
  <c r="A467" i="12"/>
  <c r="A152" i="12"/>
  <c r="A4" i="12"/>
  <c r="A345" i="12"/>
  <c r="A134" i="12"/>
  <c r="A244" i="12"/>
  <c r="A210" i="12"/>
  <c r="A374" i="12"/>
  <c r="A8" i="12"/>
  <c r="A233" i="12"/>
  <c r="A408" i="12"/>
  <c r="A501" i="12"/>
  <c r="A10" i="12"/>
  <c r="A193" i="12"/>
  <c r="A433" i="12"/>
  <c r="A434" i="12"/>
  <c r="E12" i="13"/>
  <c r="Y9" i="3"/>
  <c r="M10" i="3"/>
  <c r="Y10" i="3"/>
  <c r="M9" i="3"/>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724" i="10"/>
  <c r="B725" i="10"/>
  <c r="B726" i="10"/>
  <c r="B727" i="10"/>
  <c r="B728" i="10"/>
  <c r="B729" i="10"/>
  <c r="B730" i="10"/>
  <c r="B731" i="10"/>
  <c r="B732" i="10"/>
  <c r="B733" i="10"/>
  <c r="B734" i="10"/>
  <c r="B735" i="10"/>
  <c r="B736" i="10"/>
  <c r="B737" i="10"/>
  <c r="B738" i="10"/>
  <c r="B739" i="10"/>
  <c r="B740" i="10"/>
  <c r="B741" i="10"/>
  <c r="B742" i="10"/>
  <c r="B743" i="10"/>
  <c r="B744" i="10"/>
  <c r="B745" i="10"/>
  <c r="B746" i="10"/>
  <c r="B747" i="10"/>
  <c r="B748" i="10"/>
  <c r="B749" i="10"/>
  <c r="B750" i="10"/>
  <c r="B751" i="10"/>
  <c r="B752" i="10"/>
  <c r="B753" i="10"/>
  <c r="B754" i="10"/>
  <c r="B755" i="10"/>
  <c r="B756" i="10"/>
  <c r="B757" i="10"/>
  <c r="B758" i="10"/>
  <c r="B759" i="10"/>
  <c r="B760" i="10"/>
  <c r="B761" i="10"/>
  <c r="B762" i="10"/>
  <c r="B763" i="10"/>
  <c r="B764" i="10"/>
  <c r="B765" i="10"/>
  <c r="B766" i="10"/>
  <c r="B767" i="10"/>
  <c r="B768" i="10"/>
  <c r="B769" i="10"/>
  <c r="B770" i="10"/>
  <c r="B771" i="10"/>
  <c r="B772" i="10"/>
  <c r="B773" i="10"/>
  <c r="B774" i="10"/>
  <c r="B775" i="10"/>
  <c r="B776" i="10"/>
  <c r="B777" i="10"/>
  <c r="B778" i="10"/>
  <c r="B779" i="10"/>
  <c r="B780" i="10"/>
  <c r="B781" i="10"/>
  <c r="B782" i="10"/>
  <c r="B783" i="10"/>
  <c r="B784" i="10"/>
  <c r="B785" i="10"/>
  <c r="B786" i="10"/>
  <c r="B787" i="10"/>
  <c r="B788" i="10"/>
  <c r="B789" i="10"/>
  <c r="B790" i="10"/>
  <c r="B791" i="10"/>
  <c r="B792" i="10"/>
  <c r="B793" i="10"/>
  <c r="B794" i="10"/>
  <c r="B795" i="10"/>
  <c r="B796" i="10"/>
  <c r="B797" i="10"/>
  <c r="B798" i="10"/>
  <c r="B799" i="10"/>
  <c r="B800" i="10"/>
  <c r="B801" i="10"/>
  <c r="B802" i="10"/>
  <c r="B803" i="10"/>
  <c r="B804" i="10"/>
  <c r="B805" i="10"/>
  <c r="B806" i="10"/>
  <c r="B807" i="10"/>
  <c r="B808" i="10"/>
  <c r="B809" i="10"/>
  <c r="B810" i="10"/>
  <c r="B811" i="10"/>
  <c r="B812" i="10"/>
  <c r="B813" i="10"/>
  <c r="B814" i="10"/>
  <c r="B815" i="10"/>
  <c r="B816" i="10"/>
  <c r="B817" i="10"/>
  <c r="B818" i="10"/>
  <c r="B819" i="10"/>
  <c r="B820" i="10"/>
  <c r="B821" i="10"/>
  <c r="B822" i="10"/>
  <c r="B823" i="10"/>
  <c r="B824" i="10"/>
  <c r="B825" i="10"/>
  <c r="B826" i="10"/>
  <c r="B827" i="10"/>
  <c r="B828" i="10"/>
  <c r="B829" i="10"/>
  <c r="B830" i="10"/>
  <c r="B831" i="10"/>
  <c r="B832" i="10"/>
  <c r="B833" i="10"/>
  <c r="B834" i="10"/>
  <c r="B835" i="10"/>
  <c r="B836" i="10"/>
  <c r="B837" i="10"/>
  <c r="B838" i="10"/>
  <c r="B839" i="10"/>
  <c r="B840" i="10"/>
  <c r="B841" i="10"/>
  <c r="B842" i="10"/>
  <c r="B843" i="10"/>
  <c r="B844" i="10"/>
  <c r="B845" i="10"/>
  <c r="B846" i="10"/>
  <c r="B847" i="10"/>
  <c r="B848" i="10"/>
  <c r="B849" i="10"/>
  <c r="B850" i="10"/>
  <c r="B851" i="10"/>
  <c r="B852" i="10"/>
  <c r="B853" i="10"/>
  <c r="B854" i="10"/>
  <c r="B855" i="10"/>
  <c r="B856" i="10"/>
  <c r="B857" i="10"/>
  <c r="B858" i="10"/>
  <c r="B859" i="10"/>
  <c r="B860" i="10"/>
  <c r="B861" i="10"/>
  <c r="B862" i="10"/>
  <c r="B863" i="10"/>
  <c r="B864" i="10"/>
  <c r="B865" i="10"/>
  <c r="B866" i="10"/>
  <c r="B867" i="10"/>
  <c r="B868" i="10"/>
  <c r="B869" i="10"/>
  <c r="B870" i="10"/>
  <c r="B871" i="10"/>
  <c r="B872" i="10"/>
  <c r="B873" i="10"/>
  <c r="B874" i="10"/>
  <c r="B875" i="10"/>
  <c r="B876" i="10"/>
  <c r="B877" i="10"/>
  <c r="B878" i="10"/>
  <c r="B879" i="10"/>
  <c r="B880" i="10"/>
  <c r="B881" i="10"/>
  <c r="B882" i="10"/>
  <c r="B883" i="10"/>
  <c r="B884" i="10"/>
  <c r="B885" i="10"/>
  <c r="B886" i="10"/>
  <c r="B887" i="10"/>
  <c r="B888" i="10"/>
  <c r="B889" i="10"/>
  <c r="B890" i="10"/>
  <c r="B891" i="10"/>
  <c r="B892" i="10"/>
  <c r="B893" i="10"/>
  <c r="B894" i="10"/>
  <c r="B895" i="10"/>
  <c r="B896" i="10"/>
  <c r="B897" i="10"/>
  <c r="B898" i="10"/>
  <c r="B899" i="10"/>
  <c r="B900" i="10"/>
  <c r="B901" i="10"/>
  <c r="B902" i="10"/>
  <c r="B903" i="10"/>
  <c r="B904" i="10"/>
  <c r="B905" i="10"/>
  <c r="B906" i="10"/>
  <c r="B907" i="10"/>
  <c r="B908" i="10"/>
  <c r="B909" i="10"/>
  <c r="B910" i="10"/>
  <c r="B911" i="10"/>
  <c r="B912" i="10"/>
  <c r="B913" i="10"/>
  <c r="B914" i="10"/>
  <c r="B915" i="10"/>
  <c r="B916" i="10"/>
  <c r="B917" i="10"/>
  <c r="B918" i="10"/>
  <c r="B919" i="10"/>
  <c r="B920" i="10"/>
  <c r="B921" i="10"/>
  <c r="B922" i="10"/>
  <c r="B923" i="10"/>
  <c r="B924" i="10"/>
  <c r="B925" i="10"/>
  <c r="B926" i="10"/>
  <c r="B927" i="10"/>
  <c r="B928" i="10"/>
  <c r="B929" i="10"/>
  <c r="B930" i="10"/>
  <c r="B931" i="10"/>
  <c r="B932" i="10"/>
  <c r="B933" i="10"/>
  <c r="B934" i="10"/>
  <c r="B935" i="10"/>
  <c r="B936" i="10"/>
  <c r="B937" i="10"/>
  <c r="B938" i="10"/>
  <c r="B939" i="10"/>
  <c r="B940" i="10"/>
  <c r="B941" i="10"/>
  <c r="B942" i="10"/>
  <c r="B943" i="10"/>
  <c r="B944" i="10"/>
  <c r="B945" i="10"/>
  <c r="B946" i="10"/>
  <c r="B947" i="10"/>
  <c r="B948" i="10"/>
  <c r="B949" i="10"/>
  <c r="B950" i="10"/>
  <c r="B951" i="10"/>
  <c r="B952" i="10"/>
  <c r="B953" i="10"/>
  <c r="B954" i="10"/>
  <c r="B955" i="10"/>
  <c r="B956" i="10"/>
  <c r="B957" i="10"/>
  <c r="B958" i="10"/>
  <c r="B959" i="10"/>
  <c r="B960" i="10"/>
  <c r="B961" i="10"/>
  <c r="B962" i="10"/>
  <c r="B963" i="10"/>
  <c r="B964" i="10"/>
  <c r="B965" i="10"/>
  <c r="B966" i="10"/>
  <c r="B967" i="10"/>
  <c r="B968" i="10"/>
  <c r="B969" i="10"/>
  <c r="B970" i="10"/>
  <c r="B971" i="10"/>
  <c r="B972" i="10"/>
  <c r="B973" i="10"/>
  <c r="B974" i="10"/>
  <c r="B975" i="10"/>
  <c r="B976" i="10"/>
  <c r="B977" i="10"/>
  <c r="B978" i="10"/>
  <c r="B979" i="10"/>
  <c r="B980" i="10"/>
  <c r="B981" i="10"/>
  <c r="B982" i="10"/>
  <c r="B983" i="10"/>
  <c r="B984" i="10"/>
  <c r="B985" i="10"/>
  <c r="B986" i="10"/>
  <c r="B987" i="10"/>
  <c r="B988" i="10"/>
  <c r="B989" i="10"/>
  <c r="B990" i="10"/>
  <c r="B991" i="10"/>
  <c r="B992" i="10"/>
  <c r="B993" i="10"/>
  <c r="B994" i="10"/>
  <c r="B995" i="10"/>
  <c r="B996" i="10"/>
  <c r="B997" i="10"/>
  <c r="B998" i="10"/>
  <c r="B999" i="10"/>
  <c r="B1000" i="10"/>
  <c r="B1001" i="10"/>
  <c r="B1002" i="10"/>
  <c r="B1003" i="10"/>
  <c r="B1004" i="10"/>
  <c r="B1005" i="10"/>
  <c r="B1006" i="10"/>
  <c r="B1007" i="10"/>
  <c r="B1008" i="10"/>
  <c r="B1009" i="10"/>
  <c r="B1010" i="10"/>
  <c r="B1011" i="10"/>
  <c r="B1012" i="10"/>
  <c r="B1013" i="10"/>
  <c r="B1014" i="10"/>
  <c r="B1015" i="10"/>
  <c r="B1016" i="10"/>
  <c r="B1017" i="10"/>
  <c r="B1018" i="10"/>
  <c r="B1019" i="10"/>
  <c r="B1020" i="10"/>
  <c r="B1021" i="10"/>
  <c r="B1022" i="10"/>
  <c r="B1023" i="10"/>
  <c r="B1024" i="10"/>
  <c r="B1025" i="10"/>
  <c r="B1026" i="10"/>
  <c r="B1027" i="10"/>
  <c r="B1028" i="10"/>
  <c r="B1029" i="10"/>
  <c r="B1030" i="10"/>
  <c r="B1031" i="10"/>
  <c r="B1032" i="10"/>
  <c r="B1033" i="10"/>
  <c r="B1034" i="10"/>
  <c r="B1035" i="10"/>
  <c r="B1036" i="10"/>
  <c r="B1037" i="10"/>
  <c r="B1038" i="10"/>
  <c r="B1039" i="10"/>
  <c r="B1040" i="10"/>
  <c r="B1041" i="10"/>
  <c r="B1042" i="10"/>
  <c r="B1043" i="10"/>
  <c r="B1044" i="10"/>
  <c r="B1045" i="10"/>
  <c r="B1046" i="10"/>
  <c r="B1047" i="10"/>
  <c r="B1048" i="10"/>
  <c r="B1049" i="10"/>
  <c r="B1050" i="10"/>
  <c r="B1051" i="10"/>
  <c r="B1052" i="10"/>
  <c r="B1053" i="10"/>
  <c r="B1054" i="10"/>
  <c r="B1055" i="10"/>
  <c r="B1056" i="10"/>
  <c r="B1057" i="10"/>
  <c r="B1058" i="10"/>
  <c r="B1059" i="10"/>
  <c r="B1060" i="10"/>
  <c r="B1061" i="10"/>
  <c r="B1062" i="10"/>
  <c r="B1063" i="10"/>
  <c r="B1064" i="10"/>
  <c r="B1065" i="10"/>
  <c r="B1066" i="10"/>
  <c r="B1067" i="10"/>
  <c r="B1068" i="10"/>
  <c r="B1069" i="10"/>
  <c r="B1070" i="10"/>
  <c r="B1071" i="10"/>
  <c r="B1072" i="10"/>
  <c r="B1073" i="10"/>
  <c r="B1074" i="10"/>
  <c r="B1075" i="10"/>
  <c r="B1076" i="10"/>
  <c r="B1077" i="10"/>
  <c r="B1078" i="10"/>
  <c r="B1079" i="10"/>
  <c r="B1080" i="10"/>
  <c r="B1081" i="10"/>
  <c r="B1082" i="10"/>
  <c r="B1083" i="10"/>
  <c r="B1084" i="10"/>
  <c r="B1085" i="10"/>
  <c r="B1086" i="10"/>
  <c r="B1087" i="10"/>
  <c r="B1088" i="10"/>
  <c r="B1089" i="10"/>
  <c r="B1090" i="10"/>
  <c r="B1091" i="10"/>
  <c r="B1092" i="10"/>
  <c r="B1093" i="10"/>
  <c r="B1094" i="10"/>
  <c r="B1095" i="10"/>
  <c r="B1096" i="10"/>
  <c r="B1097" i="10"/>
  <c r="B1098" i="10"/>
  <c r="B1099" i="10"/>
  <c r="B1100" i="10"/>
  <c r="B1101" i="10"/>
  <c r="B1102" i="10"/>
  <c r="B1103" i="10"/>
  <c r="B1104" i="10"/>
  <c r="B1105" i="10"/>
  <c r="B1106" i="10"/>
  <c r="B1107" i="10"/>
  <c r="B1108" i="10"/>
  <c r="B1109" i="10"/>
  <c r="B1110" i="10"/>
  <c r="B1111" i="10"/>
  <c r="B1112" i="10"/>
  <c r="B1113" i="10"/>
  <c r="B1114" i="10"/>
  <c r="B1115" i="10"/>
  <c r="B1116" i="10"/>
  <c r="B1117" i="10"/>
  <c r="B1118" i="10"/>
  <c r="B1119" i="10"/>
  <c r="B1120" i="10"/>
  <c r="B1121" i="10"/>
  <c r="B1122" i="10"/>
  <c r="B1123" i="10"/>
  <c r="B1124" i="10"/>
  <c r="B1125" i="10"/>
  <c r="B1126" i="10"/>
  <c r="B1127" i="10"/>
  <c r="B1128" i="10"/>
  <c r="B1129" i="10"/>
  <c r="B1130" i="10"/>
  <c r="B1131" i="10"/>
  <c r="B1132" i="10"/>
  <c r="B1133" i="10"/>
  <c r="B1134" i="10"/>
  <c r="B1135" i="10"/>
  <c r="B1136" i="10"/>
  <c r="B1137" i="10"/>
  <c r="B1138" i="10"/>
  <c r="B1139" i="10"/>
  <c r="B1140" i="10"/>
  <c r="B1141" i="10"/>
  <c r="B1142" i="10"/>
  <c r="B1143" i="10"/>
  <c r="B1144" i="10"/>
  <c r="B1145" i="10"/>
  <c r="B1146" i="10"/>
  <c r="B1147" i="10"/>
  <c r="B1148" i="10"/>
  <c r="B1149" i="10"/>
  <c r="B1150" i="10"/>
  <c r="B1151" i="10"/>
  <c r="B1152" i="10"/>
  <c r="B1153" i="10"/>
  <c r="B1154" i="10"/>
  <c r="B1155" i="10"/>
  <c r="B1156" i="10"/>
  <c r="B1157" i="10"/>
  <c r="B1158" i="10"/>
  <c r="B1159" i="10"/>
  <c r="B1160" i="10"/>
  <c r="B1161" i="10"/>
  <c r="B1162" i="10"/>
  <c r="B1163" i="10"/>
  <c r="B1164" i="10"/>
  <c r="B1165" i="10"/>
  <c r="B1166" i="10"/>
  <c r="B1167" i="10"/>
  <c r="B1168" i="10"/>
  <c r="B1169" i="10"/>
  <c r="B1170" i="10"/>
  <c r="B1171" i="10"/>
  <c r="B1172" i="10"/>
  <c r="B1173" i="10"/>
  <c r="B1174" i="10"/>
  <c r="B1175" i="10"/>
  <c r="B1176" i="10"/>
  <c r="B1177" i="10"/>
  <c r="B1178" i="10"/>
  <c r="B1179" i="10"/>
  <c r="B1180" i="10"/>
  <c r="B1181" i="10"/>
  <c r="B1182" i="10"/>
  <c r="B1183" i="10"/>
  <c r="B1184" i="10"/>
  <c r="B1185" i="10"/>
  <c r="B1186" i="10"/>
  <c r="B1187" i="10"/>
  <c r="B1188" i="10"/>
  <c r="B1189" i="10"/>
  <c r="B1190" i="10"/>
  <c r="B1191" i="10"/>
  <c r="B1192" i="10"/>
  <c r="B1193" i="10"/>
  <c r="B1194" i="10"/>
  <c r="B1195" i="10"/>
  <c r="B1196" i="10"/>
  <c r="B1197" i="10"/>
  <c r="B1198" i="10"/>
  <c r="B1199" i="10"/>
  <c r="B1200" i="10"/>
  <c r="B1201" i="10"/>
  <c r="B1202" i="10"/>
  <c r="B1203" i="10"/>
  <c r="B1204" i="10"/>
  <c r="B1205" i="10"/>
  <c r="B1206" i="10"/>
  <c r="B1207" i="10"/>
  <c r="B1208" i="10"/>
  <c r="B1209" i="10"/>
  <c r="B1210" i="10"/>
  <c r="B1211" i="10"/>
  <c r="B1212" i="10"/>
  <c r="B1213" i="10"/>
  <c r="B1214" i="10"/>
  <c r="B1215" i="10"/>
  <c r="B1216" i="10"/>
  <c r="B1217" i="10"/>
  <c r="B1218" i="10"/>
  <c r="B1219" i="10"/>
  <c r="B1220" i="10"/>
  <c r="B1221" i="10"/>
  <c r="B1222" i="10"/>
  <c r="B1223" i="10"/>
  <c r="B1224" i="10"/>
  <c r="B1225" i="10"/>
  <c r="B1226" i="10"/>
  <c r="B1227" i="10"/>
  <c r="B1228" i="10"/>
  <c r="B1229" i="10"/>
  <c r="B1230" i="10"/>
  <c r="B1231" i="10"/>
  <c r="B1232" i="10"/>
  <c r="B1233" i="10"/>
  <c r="B1234" i="10"/>
  <c r="B1235" i="10"/>
  <c r="B1236" i="10"/>
  <c r="B1237" i="10"/>
  <c r="B1238" i="10"/>
  <c r="B1239" i="10"/>
  <c r="B1240" i="10"/>
  <c r="B1241" i="10"/>
  <c r="B1242" i="10"/>
  <c r="B1243" i="10"/>
  <c r="B1244" i="10"/>
  <c r="B1245" i="10"/>
  <c r="B1246" i="10"/>
  <c r="B1247" i="10"/>
  <c r="B1248" i="10"/>
  <c r="B1249" i="10"/>
  <c r="B1250" i="10"/>
  <c r="B1251" i="10"/>
  <c r="B1252" i="10"/>
  <c r="B1253" i="10"/>
  <c r="B1254" i="10"/>
  <c r="B1255" i="10"/>
  <c r="B1256" i="10"/>
  <c r="B1257" i="10"/>
  <c r="B1258" i="10"/>
  <c r="B1259" i="10"/>
  <c r="B1260" i="10"/>
  <c r="B1261" i="10"/>
  <c r="B1262" i="10"/>
  <c r="B1263" i="10"/>
  <c r="B1264" i="10"/>
  <c r="B1265" i="10"/>
  <c r="B1266" i="10"/>
  <c r="B1267" i="10"/>
  <c r="B1268" i="10"/>
  <c r="B1269" i="10"/>
  <c r="B1270" i="10"/>
  <c r="B1271" i="10"/>
  <c r="B1272" i="10"/>
  <c r="B1273" i="10"/>
  <c r="B1274" i="10"/>
  <c r="B1275" i="10"/>
  <c r="B1276" i="10"/>
  <c r="B1277" i="10"/>
  <c r="B1278" i="10"/>
  <c r="B1279" i="10"/>
  <c r="B1280" i="10"/>
  <c r="B1281" i="10"/>
  <c r="B1282" i="10"/>
  <c r="B1283" i="10"/>
  <c r="B1284" i="10"/>
  <c r="B1285" i="10"/>
  <c r="B1286" i="10"/>
  <c r="B1287" i="10"/>
  <c r="B1288" i="10"/>
  <c r="B1289" i="10"/>
  <c r="B1290" i="10"/>
  <c r="B1291" i="10"/>
  <c r="B1292" i="10"/>
  <c r="B1293" i="10"/>
  <c r="B1294" i="10"/>
  <c r="B1295" i="10"/>
  <c r="B1296" i="10"/>
  <c r="B1297" i="10"/>
  <c r="B1298" i="10"/>
  <c r="B1299" i="10"/>
  <c r="B1300" i="10"/>
  <c r="B1301" i="10"/>
  <c r="B1302" i="10"/>
  <c r="B1303" i="10"/>
  <c r="B1304" i="10"/>
  <c r="B1305" i="10"/>
  <c r="B1306" i="10"/>
  <c r="B1307" i="10"/>
  <c r="B1308" i="10"/>
  <c r="B1309" i="10"/>
  <c r="B1310" i="10"/>
  <c r="B1311" i="10"/>
  <c r="B1312" i="10"/>
  <c r="B1313" i="10"/>
  <c r="B1314" i="10"/>
  <c r="B1315" i="10"/>
  <c r="B1316" i="10"/>
  <c r="B1317" i="10"/>
  <c r="B1318" i="10"/>
  <c r="B1319" i="10"/>
  <c r="B1320" i="10"/>
  <c r="B1321" i="10"/>
  <c r="B1322" i="10"/>
  <c r="B1323" i="10"/>
  <c r="B1324" i="10"/>
  <c r="B1325" i="10"/>
  <c r="B1326" i="10"/>
  <c r="B1327" i="10"/>
  <c r="B1328" i="10"/>
  <c r="B1329" i="10"/>
  <c r="B1330" i="10"/>
  <c r="B1331" i="10"/>
  <c r="B1332" i="10"/>
  <c r="B1333" i="10"/>
  <c r="B1334" i="10"/>
  <c r="B1335" i="10"/>
  <c r="B1336" i="10"/>
  <c r="B1337" i="10"/>
  <c r="B1338" i="10"/>
  <c r="B1339" i="10"/>
  <c r="B1340" i="10"/>
  <c r="B1341" i="10"/>
  <c r="B1342" i="10"/>
  <c r="B1343" i="10"/>
  <c r="B1344" i="10"/>
  <c r="B1345" i="10"/>
  <c r="B1346" i="10"/>
  <c r="B1347" i="10"/>
  <c r="B1348" i="10"/>
  <c r="B1349" i="10"/>
  <c r="B1350" i="10"/>
  <c r="B1351" i="10"/>
  <c r="B1352" i="10"/>
  <c r="B1353" i="10"/>
  <c r="B1354" i="10"/>
  <c r="B1355" i="10"/>
  <c r="B1356" i="10"/>
  <c r="B1357" i="10"/>
  <c r="B1358" i="10"/>
  <c r="B1359" i="10"/>
  <c r="B1360" i="10"/>
  <c r="B1361" i="10"/>
  <c r="B1362" i="10"/>
  <c r="B1363" i="10"/>
  <c r="B1364" i="10"/>
  <c r="B1365" i="10"/>
  <c r="B1366" i="10"/>
  <c r="B1367" i="10"/>
  <c r="B1368" i="10"/>
  <c r="B1369" i="10"/>
  <c r="B1370" i="10"/>
  <c r="B1371" i="10"/>
  <c r="B1372" i="10"/>
  <c r="B1373" i="10"/>
  <c r="B1374" i="10"/>
  <c r="B1375" i="10"/>
  <c r="B1376" i="10"/>
  <c r="B1377" i="10"/>
  <c r="B1378" i="10"/>
  <c r="B1379" i="10"/>
  <c r="B1380" i="10"/>
  <c r="B1381" i="10"/>
  <c r="B1382" i="10"/>
  <c r="B1383" i="10"/>
  <c r="B1384" i="10"/>
  <c r="B1385" i="10"/>
  <c r="B1386" i="10"/>
  <c r="B1387" i="10"/>
  <c r="B1388" i="10"/>
  <c r="B1389" i="10"/>
  <c r="B1390" i="10"/>
  <c r="B1391" i="10"/>
  <c r="B1392" i="10"/>
  <c r="B1393" i="10"/>
  <c r="B1394" i="10"/>
  <c r="B1395" i="10"/>
  <c r="B1396" i="10"/>
  <c r="B1397" i="10"/>
  <c r="B1398" i="10"/>
  <c r="B1399" i="10"/>
  <c r="B1400" i="10"/>
  <c r="B1401" i="10"/>
  <c r="B1402" i="10"/>
  <c r="B1403" i="10"/>
  <c r="B1404" i="10"/>
  <c r="B1405" i="10"/>
  <c r="B1406" i="10"/>
  <c r="B1407" i="10"/>
  <c r="B1408" i="10"/>
  <c r="B1409" i="10"/>
  <c r="B1410" i="10"/>
  <c r="B1411" i="10"/>
  <c r="B1412" i="10"/>
  <c r="B1413" i="10"/>
  <c r="B1414" i="10"/>
  <c r="B1415" i="10"/>
  <c r="B1416" i="10"/>
  <c r="B1417" i="10"/>
  <c r="B1418" i="10"/>
  <c r="B1419" i="10"/>
  <c r="B1420" i="10"/>
  <c r="B1421" i="10"/>
  <c r="B1422" i="10"/>
  <c r="B1423" i="10"/>
  <c r="B1424" i="10"/>
  <c r="B1425" i="10"/>
  <c r="B1426" i="10"/>
  <c r="B1427" i="10"/>
  <c r="B1428" i="10"/>
  <c r="B1429" i="10"/>
  <c r="B1430" i="10"/>
  <c r="B1431" i="10"/>
  <c r="B1432" i="10"/>
  <c r="B1433" i="10"/>
  <c r="B1434" i="10"/>
  <c r="B1435" i="10"/>
  <c r="B1436" i="10"/>
  <c r="B1437" i="10"/>
  <c r="B1438" i="10"/>
  <c r="B1439" i="10"/>
  <c r="B1440" i="10"/>
  <c r="B1441" i="10"/>
  <c r="B1442" i="10"/>
  <c r="B1443" i="10"/>
  <c r="B1444" i="10"/>
  <c r="B1445" i="10"/>
  <c r="B1446" i="10"/>
  <c r="B1447" i="10"/>
  <c r="B1448" i="10"/>
  <c r="B1449" i="10"/>
  <c r="B1450" i="10"/>
  <c r="B1451" i="10"/>
  <c r="B1452" i="10"/>
  <c r="B1453" i="10"/>
  <c r="B1454" i="10"/>
  <c r="B1455" i="10"/>
  <c r="B1456" i="10"/>
  <c r="B1457" i="10"/>
  <c r="B1458" i="10"/>
  <c r="B1459" i="10"/>
  <c r="B1460" i="10"/>
  <c r="B1461" i="10"/>
  <c r="B1462" i="10"/>
  <c r="B1463" i="10"/>
  <c r="B1464" i="10"/>
  <c r="B1465" i="10"/>
  <c r="B1466" i="10"/>
  <c r="B1467" i="10"/>
  <c r="B1468" i="10"/>
  <c r="B1469" i="10"/>
  <c r="B1470" i="10"/>
  <c r="B1471" i="10"/>
  <c r="B1472" i="10"/>
  <c r="B1473" i="10"/>
  <c r="B1474" i="10"/>
  <c r="B1475" i="10"/>
  <c r="B1476" i="10"/>
  <c r="B1477" i="10"/>
  <c r="B1478" i="10"/>
  <c r="B1479" i="10"/>
  <c r="B1480" i="10"/>
  <c r="B1481" i="10"/>
  <c r="B1482" i="10"/>
  <c r="B1483" i="10"/>
  <c r="B1484" i="10"/>
  <c r="B1485" i="10"/>
  <c r="B1486" i="10"/>
  <c r="B1487" i="10"/>
  <c r="B1488" i="10"/>
  <c r="B1489" i="10"/>
  <c r="B1490" i="10"/>
  <c r="B1491" i="10"/>
  <c r="B1492" i="10"/>
  <c r="B1493" i="10"/>
  <c r="B1494" i="10"/>
  <c r="B1495" i="10"/>
  <c r="B1496" i="10"/>
  <c r="B1497" i="10"/>
  <c r="B1498" i="10"/>
  <c r="B1499" i="10"/>
  <c r="B1500" i="10"/>
  <c r="B1501" i="10"/>
  <c r="B1502" i="10"/>
  <c r="B1503" i="10"/>
  <c r="B1504" i="10"/>
  <c r="B1505" i="10"/>
  <c r="B1506" i="10"/>
  <c r="B1507" i="10"/>
  <c r="B1508" i="10"/>
  <c r="B1509" i="10"/>
  <c r="B1510" i="10"/>
  <c r="B1511" i="10"/>
  <c r="B1512" i="10"/>
  <c r="B1513" i="10"/>
  <c r="B1514" i="10"/>
  <c r="B1515" i="10"/>
  <c r="B1516" i="10"/>
  <c r="B1517" i="10"/>
  <c r="B1518" i="10"/>
  <c r="B1519" i="10"/>
  <c r="B1520" i="10"/>
  <c r="B1521" i="10"/>
  <c r="B1522" i="10"/>
  <c r="B1523" i="10"/>
  <c r="B1524" i="10"/>
  <c r="B1525" i="10"/>
  <c r="B1526" i="10"/>
  <c r="B1527" i="10"/>
  <c r="B1528" i="10"/>
  <c r="B1529" i="10"/>
  <c r="B1530" i="10"/>
  <c r="B1531" i="10"/>
  <c r="B1532" i="10"/>
  <c r="B1533" i="10"/>
  <c r="B1534" i="10"/>
  <c r="B1535" i="10"/>
  <c r="B1536" i="10"/>
  <c r="B1537" i="10"/>
  <c r="B1538" i="10"/>
  <c r="B1539" i="10"/>
  <c r="B1540" i="10"/>
  <c r="B1541" i="10"/>
  <c r="B1542" i="10"/>
  <c r="B1543" i="10"/>
  <c r="B1544" i="10"/>
  <c r="B1545" i="10"/>
  <c r="B1546" i="10"/>
  <c r="B1547" i="10"/>
  <c r="B1548" i="10"/>
  <c r="B1549" i="10"/>
  <c r="B1550" i="10"/>
  <c r="B1551" i="10"/>
  <c r="B1552" i="10"/>
  <c r="B1553" i="10"/>
  <c r="B1554" i="10"/>
  <c r="B1555" i="10"/>
  <c r="B1556" i="10"/>
  <c r="B1557" i="10"/>
  <c r="B1558" i="10"/>
  <c r="B1559" i="10"/>
  <c r="B1560" i="10"/>
  <c r="B1561" i="10"/>
  <c r="B1562" i="10"/>
  <c r="B1563" i="10"/>
  <c r="B1564" i="10"/>
  <c r="B1565" i="10"/>
  <c r="B1566" i="10"/>
  <c r="B1567" i="10"/>
  <c r="B1568" i="10"/>
  <c r="B1569" i="10"/>
  <c r="B1570" i="10"/>
  <c r="B1571" i="10"/>
  <c r="B1572" i="10"/>
  <c r="B1573" i="10"/>
  <c r="B1574" i="10"/>
  <c r="B1575" i="10"/>
  <c r="B1576" i="10"/>
  <c r="B1577" i="10"/>
  <c r="B1578" i="10"/>
  <c r="B1579" i="10"/>
  <c r="B1580" i="10"/>
  <c r="B1581" i="10"/>
  <c r="B1582" i="10"/>
  <c r="B1583" i="10"/>
  <c r="B1584" i="10"/>
  <c r="B1585" i="10"/>
  <c r="B1586" i="10"/>
  <c r="B1587" i="10"/>
  <c r="B1588" i="10"/>
  <c r="B1589" i="10"/>
  <c r="B1590" i="10"/>
  <c r="B1591" i="10"/>
  <c r="B1592" i="10"/>
  <c r="B1593" i="10"/>
  <c r="B1594" i="10"/>
  <c r="B1595" i="10"/>
  <c r="B1596" i="10"/>
  <c r="B1597" i="10"/>
  <c r="B1598" i="10"/>
  <c r="B1599" i="10"/>
  <c r="B1600" i="10"/>
  <c r="B1601" i="10"/>
  <c r="B1602" i="10"/>
  <c r="B1603" i="10"/>
  <c r="B1604" i="10"/>
  <c r="B1605" i="10"/>
  <c r="B1606" i="10"/>
  <c r="B1607" i="10"/>
  <c r="B1608" i="10"/>
  <c r="B1609" i="10"/>
  <c r="B1610" i="10"/>
  <c r="B1611" i="10"/>
  <c r="B1612" i="10"/>
  <c r="B1613" i="10"/>
  <c r="B1614" i="10"/>
  <c r="B1615" i="10"/>
  <c r="B1616" i="10"/>
  <c r="B1617" i="10"/>
  <c r="B1618" i="10"/>
  <c r="B1619" i="10"/>
  <c r="B1620" i="10"/>
  <c r="B1621" i="10"/>
  <c r="B1622" i="10"/>
  <c r="B1623" i="10"/>
  <c r="B1624" i="10"/>
  <c r="B1625" i="10"/>
  <c r="B1626" i="10"/>
  <c r="B1627" i="10"/>
  <c r="B1628" i="10"/>
  <c r="B1629" i="10"/>
  <c r="B1630" i="10"/>
  <c r="B1631" i="10"/>
  <c r="B1632" i="10"/>
  <c r="B1633" i="10"/>
  <c r="B1634" i="10"/>
  <c r="B1635" i="10"/>
  <c r="B1636" i="10"/>
  <c r="B1637" i="10"/>
  <c r="B1638" i="10"/>
  <c r="B1639" i="10"/>
  <c r="B1640" i="10"/>
  <c r="B1641" i="10"/>
  <c r="B1642" i="10"/>
  <c r="B1643" i="10"/>
  <c r="B1644" i="10"/>
  <c r="B1645" i="10"/>
  <c r="B1646" i="10"/>
  <c r="B1647" i="10"/>
  <c r="B1648" i="10"/>
  <c r="B1649" i="10"/>
  <c r="B1650" i="10"/>
  <c r="B1651" i="10"/>
  <c r="B1652" i="10"/>
  <c r="B1653" i="10"/>
  <c r="B1654" i="10"/>
  <c r="B1655" i="10"/>
  <c r="B1656" i="10"/>
  <c r="B1657" i="10"/>
  <c r="B1658" i="10"/>
  <c r="B1659" i="10"/>
  <c r="B1660" i="10"/>
  <c r="B1661" i="10"/>
  <c r="B1662" i="10"/>
  <c r="B1663" i="10"/>
  <c r="B1664" i="10"/>
  <c r="B1665" i="10"/>
  <c r="B1666" i="10"/>
  <c r="B1667" i="10"/>
  <c r="B1668" i="10"/>
  <c r="B1669" i="10"/>
  <c r="B1670" i="10"/>
  <c r="B1671" i="10"/>
  <c r="B1672" i="10"/>
  <c r="B1673" i="10"/>
  <c r="B1674" i="10"/>
  <c r="B1675" i="10"/>
  <c r="B1676" i="10"/>
  <c r="B1677" i="10"/>
  <c r="B1678" i="10"/>
  <c r="B1679" i="10"/>
  <c r="B1680" i="10"/>
  <c r="B1681" i="10"/>
  <c r="B1682" i="10"/>
  <c r="B1683" i="10"/>
  <c r="B1684" i="10"/>
  <c r="B1685" i="10"/>
  <c r="B1686" i="10"/>
  <c r="B1687" i="10"/>
  <c r="B1688" i="10"/>
  <c r="B1689" i="10"/>
  <c r="B1690" i="10"/>
  <c r="B1691" i="10"/>
  <c r="B1692" i="10"/>
  <c r="B1693" i="10"/>
  <c r="B1694" i="10"/>
  <c r="B1695" i="10"/>
  <c r="B1696" i="10"/>
  <c r="B1697" i="10"/>
  <c r="B1698" i="10"/>
  <c r="B1699" i="10"/>
  <c r="B1700" i="10"/>
  <c r="B1701" i="10"/>
  <c r="B1702" i="10"/>
  <c r="B1703" i="10"/>
  <c r="B1704" i="10"/>
  <c r="B1705" i="10"/>
  <c r="B1706" i="10"/>
  <c r="B1707" i="10"/>
  <c r="B1708" i="10"/>
  <c r="B1709" i="10"/>
  <c r="B1710" i="10"/>
  <c r="B1711" i="10"/>
  <c r="B1712" i="10"/>
  <c r="B1713" i="10"/>
  <c r="B1714" i="10"/>
  <c r="B1715" i="10"/>
  <c r="B1716" i="10"/>
  <c r="B1717" i="10"/>
  <c r="B1718" i="10"/>
  <c r="B1719" i="10"/>
  <c r="B1720" i="10"/>
  <c r="B1721" i="10"/>
  <c r="B1722" i="10"/>
  <c r="B1723" i="10"/>
  <c r="B1724" i="10"/>
  <c r="B1725" i="10"/>
  <c r="B1726" i="10"/>
  <c r="B1727" i="10"/>
  <c r="B1728" i="10"/>
  <c r="B1729" i="10"/>
  <c r="B1730" i="10"/>
  <c r="B1731" i="10"/>
  <c r="B1732" i="10"/>
  <c r="B1733" i="10"/>
  <c r="B1734" i="10"/>
  <c r="B1735" i="10"/>
  <c r="B1736" i="10"/>
  <c r="B1737" i="10"/>
  <c r="B1738" i="10"/>
  <c r="B1739" i="10"/>
  <c r="B1740" i="10"/>
  <c r="B1741" i="10"/>
  <c r="B1742" i="10"/>
  <c r="B1743" i="10"/>
  <c r="B1744" i="10"/>
  <c r="B1745" i="10"/>
  <c r="B1746" i="10"/>
  <c r="B1747" i="10"/>
  <c r="B1748" i="10"/>
  <c r="B1749" i="10"/>
  <c r="B1750" i="10"/>
  <c r="B1751" i="10"/>
  <c r="B1752" i="10"/>
  <c r="B1753" i="10"/>
  <c r="B1754" i="10"/>
  <c r="B1755" i="10"/>
  <c r="B1756" i="10"/>
  <c r="B1757" i="10"/>
  <c r="B1758" i="10"/>
  <c r="B1759" i="10"/>
  <c r="B1760" i="10"/>
  <c r="B1761" i="10"/>
  <c r="B1762" i="10"/>
  <c r="B1763" i="10"/>
  <c r="B1764" i="10"/>
  <c r="B1765" i="10"/>
  <c r="B1766" i="10"/>
  <c r="B1767" i="10"/>
  <c r="B1768" i="10"/>
  <c r="B1769" i="10"/>
  <c r="B1770" i="10"/>
  <c r="B1771" i="10"/>
  <c r="B1772" i="10"/>
  <c r="B1773" i="10"/>
  <c r="B1774" i="10"/>
  <c r="B1775" i="10"/>
  <c r="B1776" i="10"/>
  <c r="B1777" i="10"/>
  <c r="B1778" i="10"/>
  <c r="B1779" i="10"/>
  <c r="B1780" i="10"/>
  <c r="B1781" i="10"/>
  <c r="B1782" i="10"/>
  <c r="B1783" i="10"/>
  <c r="B1784" i="10"/>
  <c r="B1785" i="10"/>
  <c r="B1786" i="10"/>
  <c r="B1787" i="10"/>
  <c r="B1788" i="10"/>
  <c r="B1789" i="10"/>
  <c r="B1790" i="10"/>
  <c r="B1791" i="10"/>
  <c r="B1792" i="10"/>
  <c r="B1793" i="10"/>
  <c r="B1794" i="10"/>
  <c r="B1795" i="10"/>
  <c r="B1796" i="10"/>
  <c r="B1797" i="10"/>
  <c r="B1798" i="10"/>
  <c r="B1799" i="10"/>
  <c r="B1800" i="10"/>
  <c r="B1801" i="10"/>
  <c r="B1802" i="10"/>
  <c r="B1803" i="10"/>
  <c r="B1804" i="10"/>
  <c r="B1805" i="10"/>
  <c r="B1806" i="10"/>
  <c r="B1807" i="10"/>
  <c r="B1808" i="10"/>
  <c r="B1809" i="10"/>
  <c r="B1810" i="10"/>
  <c r="B1811" i="10"/>
  <c r="B1812" i="10"/>
  <c r="B1813" i="10"/>
  <c r="B1814" i="10"/>
  <c r="B1815" i="10"/>
  <c r="B1816" i="10"/>
  <c r="B1817" i="10"/>
  <c r="B1818" i="10"/>
  <c r="B1819" i="10"/>
  <c r="B1820" i="10"/>
  <c r="B1821" i="10"/>
  <c r="B1822" i="10"/>
  <c r="B1823" i="10"/>
  <c r="B1824" i="10"/>
  <c r="B1825" i="10"/>
  <c r="B1826" i="10"/>
  <c r="B1827" i="10"/>
  <c r="B1828" i="10"/>
  <c r="B1829" i="10"/>
  <c r="B1830" i="10"/>
  <c r="B1831" i="10"/>
  <c r="B1832" i="10"/>
  <c r="B1833" i="10"/>
  <c r="B1834" i="10"/>
  <c r="B1835" i="10"/>
  <c r="B1836" i="10"/>
  <c r="B1837" i="10"/>
  <c r="B1838" i="10"/>
  <c r="B1839" i="10"/>
  <c r="B1840" i="10"/>
  <c r="B1841" i="10"/>
  <c r="B1842" i="10"/>
  <c r="B1843" i="10"/>
  <c r="B1844" i="10"/>
  <c r="B1845" i="10"/>
  <c r="B1846" i="10"/>
  <c r="B1847" i="10"/>
  <c r="B1848" i="10"/>
  <c r="B1849" i="10"/>
  <c r="B1850" i="10"/>
  <c r="B1851" i="10"/>
  <c r="B1852" i="10"/>
  <c r="B1853" i="10"/>
  <c r="B1854" i="10"/>
  <c r="B1855" i="10"/>
  <c r="B1856" i="10"/>
  <c r="B1857" i="10"/>
  <c r="B1858" i="10"/>
  <c r="B1859" i="10"/>
  <c r="B1860" i="10"/>
  <c r="B1861" i="10"/>
  <c r="B1862" i="10"/>
  <c r="B1863" i="10"/>
  <c r="B1864" i="10"/>
  <c r="B1865" i="10"/>
  <c r="B1866" i="10"/>
  <c r="B1867" i="10"/>
  <c r="B1868" i="10"/>
  <c r="B1869" i="10"/>
  <c r="B1870" i="10"/>
  <c r="B1871" i="10"/>
  <c r="B1872" i="10"/>
  <c r="B1873" i="10"/>
  <c r="B1874" i="10"/>
  <c r="B1875" i="10"/>
  <c r="B1876" i="10"/>
  <c r="B1877" i="10"/>
  <c r="B1878" i="10"/>
  <c r="B1879" i="10"/>
  <c r="B1880" i="10"/>
  <c r="B1881" i="10"/>
  <c r="B1882" i="10"/>
  <c r="B1883" i="10"/>
  <c r="B1884" i="10"/>
  <c r="B1885" i="10"/>
  <c r="B1886" i="10"/>
  <c r="B1887" i="10"/>
  <c r="B1888" i="10"/>
  <c r="B1889" i="10"/>
  <c r="B1890" i="10"/>
  <c r="B1891" i="10"/>
  <c r="B1892" i="10"/>
  <c r="B1893" i="10"/>
  <c r="B1894" i="10"/>
  <c r="B1895" i="10"/>
  <c r="B1896" i="10"/>
  <c r="B1897" i="10"/>
  <c r="B1898" i="10"/>
  <c r="B1899" i="10"/>
  <c r="B1900" i="10"/>
  <c r="B1901" i="10"/>
  <c r="B1902" i="10"/>
  <c r="B1903" i="10"/>
  <c r="B1904" i="10"/>
  <c r="B1905" i="10"/>
  <c r="B1906" i="10"/>
  <c r="B1907" i="10"/>
  <c r="B1908" i="10"/>
  <c r="B1909" i="10"/>
  <c r="B1910" i="10"/>
  <c r="B1911" i="10"/>
  <c r="B1912" i="10"/>
  <c r="B1913" i="10"/>
  <c r="B1914" i="10"/>
  <c r="B1915" i="10"/>
  <c r="B1916" i="10"/>
  <c r="B1917" i="10"/>
  <c r="B1918" i="10"/>
  <c r="B1919" i="10"/>
  <c r="B1920" i="10"/>
  <c r="B1921" i="10"/>
  <c r="B1922" i="10"/>
  <c r="B1923" i="10"/>
  <c r="B1924" i="10"/>
  <c r="B1925" i="10"/>
  <c r="B1926" i="10"/>
  <c r="B1927" i="10"/>
  <c r="B1928" i="10"/>
  <c r="B1929" i="10"/>
  <c r="B1930" i="10"/>
  <c r="B1931" i="10"/>
  <c r="B1932" i="10"/>
  <c r="B1933" i="10"/>
  <c r="B1934" i="10"/>
  <c r="B1935" i="10"/>
  <c r="B1936" i="10"/>
  <c r="B1937" i="10"/>
  <c r="B1938" i="10"/>
  <c r="B1939" i="10"/>
  <c r="B1940" i="10"/>
  <c r="B1941" i="10"/>
  <c r="B1942" i="10"/>
  <c r="B1943" i="10"/>
  <c r="B1944" i="10"/>
  <c r="B1945" i="10"/>
  <c r="B1946" i="10"/>
  <c r="B1947" i="10"/>
  <c r="B1948" i="10"/>
  <c r="B1949" i="10"/>
  <c r="B1950" i="10"/>
  <c r="B1951" i="10"/>
  <c r="B1952" i="10"/>
  <c r="B1953" i="10"/>
  <c r="B1954" i="10"/>
  <c r="B1955" i="10"/>
  <c r="B1956" i="10"/>
  <c r="B1957" i="10"/>
  <c r="B1958" i="10"/>
  <c r="B1959" i="10"/>
  <c r="B1960" i="10"/>
  <c r="B1961" i="10"/>
  <c r="B1962" i="10"/>
  <c r="B1963" i="10"/>
  <c r="B1964" i="10"/>
  <c r="B1965" i="10"/>
  <c r="B1966" i="10"/>
  <c r="B1967" i="10"/>
  <c r="B1968" i="10"/>
  <c r="B1969" i="10"/>
  <c r="B1970" i="10"/>
  <c r="B1971" i="10"/>
  <c r="B1972" i="10"/>
  <c r="B1973" i="10"/>
  <c r="B1974" i="10"/>
  <c r="B1975" i="10"/>
  <c r="B1976" i="10"/>
  <c r="B1977" i="10"/>
  <c r="B1978" i="10"/>
  <c r="B1979" i="10"/>
  <c r="B1980" i="10"/>
  <c r="B1981" i="10"/>
  <c r="B1982" i="10"/>
  <c r="B1983" i="10"/>
  <c r="B1984" i="10"/>
  <c r="B1985" i="10"/>
  <c r="B1986" i="10"/>
  <c r="B1987" i="10"/>
  <c r="B1988" i="10"/>
  <c r="B1989" i="10"/>
  <c r="B1990" i="10"/>
  <c r="B1991" i="10"/>
  <c r="B1992" i="10"/>
  <c r="B1993" i="10"/>
  <c r="B1994" i="10"/>
  <c r="B1995" i="10"/>
  <c r="B1996" i="10"/>
  <c r="B1997" i="10"/>
  <c r="B1998" i="10"/>
  <c r="B1999" i="10"/>
  <c r="B2000" i="10"/>
  <c r="B2001" i="10"/>
  <c r="B2002" i="10"/>
  <c r="B2003" i="10"/>
  <c r="B2004" i="10"/>
  <c r="B2005" i="10"/>
  <c r="B2006" i="10"/>
  <c r="B2007" i="10"/>
  <c r="B2008" i="10"/>
  <c r="B2009" i="10"/>
  <c r="B2010" i="10"/>
  <c r="B2011" i="10"/>
  <c r="B2012" i="10"/>
  <c r="B2013" i="10"/>
  <c r="B2014" i="10"/>
  <c r="B2015" i="10"/>
  <c r="B2016" i="10"/>
  <c r="B2017" i="10"/>
  <c r="B2018" i="10"/>
  <c r="B2019" i="10"/>
  <c r="B2020" i="10"/>
  <c r="B2021" i="10"/>
  <c r="B2022" i="10"/>
  <c r="B2023" i="10"/>
  <c r="B2024" i="10"/>
  <c r="B2025" i="10"/>
  <c r="B2026" i="10"/>
  <c r="B2027" i="10"/>
  <c r="B2028" i="10"/>
  <c r="B2029" i="10"/>
  <c r="B2030" i="10"/>
  <c r="B2031" i="10"/>
  <c r="B2032" i="10"/>
  <c r="B2033" i="10"/>
  <c r="B2034" i="10"/>
  <c r="B2035" i="10"/>
  <c r="B2036" i="10"/>
  <c r="B2037" i="10"/>
  <c r="B2038" i="10"/>
  <c r="B2039" i="10"/>
  <c r="B2040" i="10"/>
  <c r="B2041" i="10"/>
  <c r="B2042" i="10"/>
  <c r="B2043" i="10"/>
  <c r="B2044" i="10"/>
  <c r="B2045" i="10"/>
  <c r="B2046" i="10"/>
  <c r="B2047" i="10"/>
  <c r="B2048" i="10"/>
  <c r="B2049" i="10"/>
  <c r="B2050" i="10"/>
  <c r="B2051" i="10"/>
  <c r="B2052" i="10"/>
  <c r="B2053" i="10"/>
  <c r="B2054" i="10"/>
  <c r="B2055" i="10"/>
  <c r="B2056" i="10"/>
  <c r="B2057" i="10"/>
  <c r="B2058" i="10"/>
  <c r="B2059" i="10"/>
  <c r="B2060" i="10"/>
  <c r="B2061" i="10"/>
  <c r="B2062" i="10"/>
  <c r="B2063" i="10"/>
  <c r="B2064" i="10"/>
  <c r="B2065" i="10"/>
  <c r="B2066" i="10"/>
  <c r="B2067" i="10"/>
  <c r="B2068" i="10"/>
  <c r="B2069" i="10"/>
  <c r="B2070" i="10"/>
  <c r="B2071" i="10"/>
  <c r="B2072" i="10"/>
  <c r="B2073" i="10"/>
  <c r="B2074" i="10"/>
  <c r="B2075" i="10"/>
  <c r="B2076" i="10"/>
  <c r="B2077" i="10"/>
  <c r="B2078" i="10"/>
  <c r="B2079" i="10"/>
  <c r="B2080" i="10"/>
  <c r="B2081" i="10"/>
  <c r="B2082" i="10"/>
  <c r="B2083" i="10"/>
  <c r="B2084" i="10"/>
  <c r="B2085" i="10"/>
  <c r="B2086" i="10"/>
  <c r="B2087" i="10"/>
  <c r="B2088" i="10"/>
  <c r="B2089" i="10"/>
  <c r="B2090" i="10"/>
  <c r="B2091" i="10"/>
  <c r="B2092" i="10"/>
  <c r="B2093" i="10"/>
  <c r="B2094" i="10"/>
  <c r="B2095" i="10"/>
  <c r="B2096" i="10"/>
  <c r="B2097" i="10"/>
  <c r="B2098" i="10"/>
  <c r="B2099" i="10"/>
  <c r="B2100" i="10"/>
  <c r="B2101" i="10"/>
  <c r="B2102" i="10"/>
  <c r="B2103" i="10"/>
  <c r="B2104" i="10"/>
  <c r="B2105" i="10"/>
  <c r="B2106" i="10"/>
  <c r="B2107" i="10"/>
  <c r="B2108" i="10"/>
  <c r="B2109" i="10"/>
  <c r="B2110" i="10"/>
  <c r="B2111" i="10"/>
  <c r="B2112" i="10"/>
  <c r="B2113" i="10"/>
  <c r="B2114" i="10"/>
  <c r="B2115" i="10"/>
  <c r="B2116" i="10"/>
  <c r="B2117" i="10"/>
  <c r="B2118" i="10"/>
  <c r="B2119" i="10"/>
  <c r="B2120" i="10"/>
  <c r="B2121" i="10"/>
  <c r="B2122" i="10"/>
  <c r="B2123" i="10"/>
  <c r="B2124" i="10"/>
  <c r="B2125" i="10"/>
  <c r="B2126" i="10"/>
  <c r="B2127" i="10"/>
  <c r="B2128" i="10"/>
  <c r="B2129" i="10"/>
  <c r="B2130" i="10"/>
  <c r="B2131" i="10"/>
  <c r="B2132" i="10"/>
  <c r="B2133" i="10"/>
  <c r="B2134" i="10"/>
  <c r="B2135" i="10"/>
  <c r="B2136" i="10"/>
  <c r="B2137" i="10"/>
  <c r="B2138" i="10"/>
  <c r="B2139" i="10"/>
  <c r="B2140" i="10"/>
  <c r="B2141" i="10"/>
  <c r="B2142" i="10"/>
  <c r="B2143" i="10"/>
  <c r="B2144" i="10"/>
  <c r="B2145" i="10"/>
  <c r="B2146" i="10"/>
  <c r="B2147" i="10"/>
  <c r="B2148" i="10"/>
  <c r="B2149" i="10"/>
  <c r="B2150" i="10"/>
  <c r="B2151" i="10"/>
  <c r="B2152" i="10"/>
  <c r="B2153" i="10"/>
  <c r="B2154" i="10"/>
  <c r="B2155" i="10"/>
  <c r="B2156" i="10"/>
  <c r="B2157" i="10"/>
  <c r="B2158" i="10"/>
  <c r="B2159" i="10"/>
  <c r="D8" i="2"/>
  <c r="A53" i="7"/>
  <c r="A55" i="7"/>
  <c r="A56" i="7"/>
  <c r="A58" i="7"/>
  <c r="A59" i="7"/>
  <c r="A61" i="7"/>
  <c r="A62" i="7"/>
  <c r="A64" i="7"/>
  <c r="A65" i="7"/>
  <c r="A67" i="7"/>
  <c r="A68" i="7"/>
  <c r="B23" i="4"/>
  <c r="B22" i="4"/>
  <c r="B21" i="4"/>
  <c r="B20" i="4"/>
  <c r="D18" i="14"/>
  <c r="D17" i="14"/>
  <c r="H18" i="14"/>
  <c r="B15" i="14"/>
  <c r="A14" i="14"/>
  <c r="A13" i="14"/>
  <c r="A47" i="4"/>
  <c r="C47" i="4"/>
  <c r="A46" i="4"/>
  <c r="C46" i="4"/>
  <c r="A45" i="4"/>
  <c r="C45" i="4"/>
  <c r="A44" i="4"/>
  <c r="C44" i="4"/>
  <c r="A43" i="4"/>
  <c r="C43" i="4"/>
  <c r="C34" i="4"/>
  <c r="A31" i="4"/>
  <c r="C31" i="4"/>
  <c r="B30" i="4"/>
  <c r="C30" i="4"/>
  <c r="B29" i="4"/>
  <c r="C29" i="4"/>
  <c r="B28" i="4"/>
  <c r="C28" i="4"/>
  <c r="B27" i="4"/>
  <c r="C27" i="4"/>
  <c r="C23" i="4"/>
  <c r="C22" i="4"/>
  <c r="C21" i="4"/>
  <c r="C20" i="4"/>
  <c r="C14" i="4"/>
  <c r="F11" i="4"/>
  <c r="D11" i="4"/>
  <c r="F10" i="4"/>
  <c r="D10" i="4"/>
  <c r="F9" i="4"/>
  <c r="D9" i="4"/>
  <c r="D8" i="4"/>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H19" i="13"/>
  <c r="H20" i="13"/>
  <c r="H18" i="13"/>
  <c r="H21" i="13"/>
  <c r="H22" i="13"/>
  <c r="H23" i="13"/>
  <c r="H24" i="13"/>
  <c r="H25" i="13"/>
  <c r="H26" i="13"/>
  <c r="H27" i="13"/>
  <c r="H28" i="13"/>
  <c r="H29" i="13"/>
  <c r="H30" i="13"/>
  <c r="H31" i="13"/>
  <c r="H32" i="13"/>
  <c r="H33" i="13"/>
  <c r="H34" i="13"/>
  <c r="H35" i="13"/>
  <c r="H36" i="13"/>
  <c r="H37" i="13"/>
  <c r="H38" i="13"/>
  <c r="H39" i="13"/>
  <c r="H40" i="13"/>
  <c r="H41" i="13"/>
  <c r="A19" i="13"/>
  <c r="F19" i="13"/>
  <c r="AE7" i="3"/>
  <c r="BI7" i="3"/>
  <c r="BI5" i="3"/>
  <c r="AE5" i="3"/>
  <c r="AE3" i="3"/>
  <c r="BI1" i="3"/>
  <c r="AE1" i="3"/>
  <c r="D5" i="2"/>
  <c r="A21" i="13"/>
  <c r="F21" i="13"/>
  <c r="A23" i="13"/>
  <c r="F23" i="13"/>
  <c r="A25" i="13"/>
  <c r="F25" i="13"/>
  <c r="A27" i="13"/>
  <c r="F27" i="13"/>
  <c r="A29" i="13"/>
  <c r="F29" i="13"/>
  <c r="A31" i="13"/>
  <c r="F31" i="13"/>
  <c r="A33" i="13"/>
  <c r="F33" i="13"/>
  <c r="A35" i="13"/>
  <c r="F35" i="13"/>
  <c r="F38" i="13"/>
  <c r="E13" i="13"/>
  <c r="E11" i="13"/>
</calcChain>
</file>

<file path=xl/sharedStrings.xml><?xml version="1.0" encoding="utf-8"?>
<sst xmlns="http://schemas.openxmlformats.org/spreadsheetml/2006/main" count="2267" uniqueCount="1172">
  <si>
    <t>Pasted Names</t>
  </si>
  <si>
    <t>Correct Name Format</t>
  </si>
  <si>
    <t>Last Name</t>
  </si>
  <si>
    <t>First Name</t>
  </si>
  <si>
    <t>Company</t>
  </si>
  <si>
    <t>Basic Report Cost</t>
  </si>
  <si>
    <t>Auto Upgrade</t>
  </si>
  <si>
    <t>Adkins</t>
  </si>
  <si>
    <t>Tony</t>
  </si>
  <si>
    <t>Cincinnati Insurance</t>
  </si>
  <si>
    <t>Brannock</t>
  </si>
  <si>
    <t>Kristy</t>
  </si>
  <si>
    <t>% IF YOU NEED TO ADD A CONTACT, JUST ADD TO THE BOTTOM</t>
  </si>
  <si>
    <t>Bronn</t>
  </si>
  <si>
    <t>Jim</t>
  </si>
  <si>
    <t>% THEN HIT THE DROP-DOWN FOR "Pasted Names" COLUMN</t>
  </si>
  <si>
    <t>Callahan</t>
  </si>
  <si>
    <t>% THEN HIT SORT ASCENDING</t>
  </si>
  <si>
    <t>Chrisley</t>
  </si>
  <si>
    <t>Robert</t>
  </si>
  <si>
    <t>Clodfelter</t>
  </si>
  <si>
    <t>David</t>
  </si>
  <si>
    <t>Cockerham</t>
  </si>
  <si>
    <t>Connie</t>
  </si>
  <si>
    <t>Conlon</t>
  </si>
  <si>
    <t>Cultrera</t>
  </si>
  <si>
    <t>Michael</t>
  </si>
  <si>
    <t>Determan</t>
  </si>
  <si>
    <t>Austin</t>
  </si>
  <si>
    <t>Doty</t>
  </si>
  <si>
    <t>Locke</t>
  </si>
  <si>
    <t>Greer</t>
  </si>
  <si>
    <t>Glenn</t>
  </si>
  <si>
    <t>Hinton</t>
  </si>
  <si>
    <t>Morris</t>
  </si>
  <si>
    <t>James</t>
  </si>
  <si>
    <t>Chip</t>
  </si>
  <si>
    <t>Kay</t>
  </si>
  <si>
    <t>John</t>
  </si>
  <si>
    <t>Knight</t>
  </si>
  <si>
    <t>Rodger</t>
  </si>
  <si>
    <t>Koch</t>
  </si>
  <si>
    <t>Matt</t>
  </si>
  <si>
    <t>Major</t>
  </si>
  <si>
    <t>Tom</t>
  </si>
  <si>
    <t>Mario</t>
  </si>
  <si>
    <t>Castro</t>
  </si>
  <si>
    <t>Mays</t>
  </si>
  <si>
    <t>Dan</t>
  </si>
  <si>
    <t>Tyler</t>
  </si>
  <si>
    <t>McAllister</t>
  </si>
  <si>
    <t>Teresa</t>
  </si>
  <si>
    <t>Merrill</t>
  </si>
  <si>
    <t>Brant</t>
  </si>
  <si>
    <t>Minnich</t>
  </si>
  <si>
    <t>Sallie</t>
  </si>
  <si>
    <t>Moyer</t>
  </si>
  <si>
    <t>Wayne</t>
  </si>
  <si>
    <t>Nichols</t>
  </si>
  <si>
    <t>Nordhaus</t>
  </si>
  <si>
    <t>Tim</t>
  </si>
  <si>
    <t>Orren</t>
  </si>
  <si>
    <t>Daniel</t>
  </si>
  <si>
    <t>Paine</t>
  </si>
  <si>
    <t>Ginny</t>
  </si>
  <si>
    <t>Pauley</t>
  </si>
  <si>
    <t>Darla</t>
  </si>
  <si>
    <t>Putney</t>
  </si>
  <si>
    <t>Steven</t>
  </si>
  <si>
    <t>Ramsey</t>
  </si>
  <si>
    <t>Brian</t>
  </si>
  <si>
    <t>Reeves</t>
  </si>
  <si>
    <t>Phil</t>
  </si>
  <si>
    <t>Rowe</t>
  </si>
  <si>
    <t>Kelly</t>
  </si>
  <si>
    <t>Scrivner</t>
  </si>
  <si>
    <t>William</t>
  </si>
  <si>
    <t>Sizemore</t>
  </si>
  <si>
    <t>Terry</t>
  </si>
  <si>
    <t>Ward</t>
  </si>
  <si>
    <t>Richard</t>
  </si>
  <si>
    <t>Todd</t>
  </si>
  <si>
    <t>Dorothy</t>
  </si>
  <si>
    <t>Erie Insurance</t>
  </si>
  <si>
    <t>Carpenter</t>
  </si>
  <si>
    <t>Adrian</t>
  </si>
  <si>
    <t>Coletti</t>
  </si>
  <si>
    <t>Candace</t>
  </si>
  <si>
    <t>Cruz</t>
  </si>
  <si>
    <t>Manuel</t>
  </si>
  <si>
    <t>Dempsey</t>
  </si>
  <si>
    <t>Paul</t>
  </si>
  <si>
    <t>Evans</t>
  </si>
  <si>
    <t>Fann</t>
  </si>
  <si>
    <t>Kenneth</t>
  </si>
  <si>
    <t>Ferguson</t>
  </si>
  <si>
    <t>Kirk</t>
  </si>
  <si>
    <t>Flowe</t>
  </si>
  <si>
    <t>Jason</t>
  </si>
  <si>
    <t>Forbes</t>
  </si>
  <si>
    <t>Adam</t>
  </si>
  <si>
    <t>Furr</t>
  </si>
  <si>
    <t>Andy</t>
  </si>
  <si>
    <t>Nicole</t>
  </si>
  <si>
    <t>Hewett</t>
  </si>
  <si>
    <t>Reginald</t>
  </si>
  <si>
    <t>Horne</t>
  </si>
  <si>
    <t>Brenda</t>
  </si>
  <si>
    <t>Jackson</t>
  </si>
  <si>
    <t>Jarrett</t>
  </si>
  <si>
    <t>Johnson</t>
  </si>
  <si>
    <t>Joe</t>
  </si>
  <si>
    <t>Mockovciak</t>
  </si>
  <si>
    <t>Murphy</t>
  </si>
  <si>
    <t>Danielle</t>
  </si>
  <si>
    <t>Olsen</t>
  </si>
  <si>
    <t>Matthew</t>
  </si>
  <si>
    <t>Pepicello</t>
  </si>
  <si>
    <t>Pierson</t>
  </si>
  <si>
    <t>Powell</t>
  </si>
  <si>
    <t>Alison</t>
  </si>
  <si>
    <t>Raborn</t>
  </si>
  <si>
    <t>Donald</t>
  </si>
  <si>
    <t>Rhea</t>
  </si>
  <si>
    <t>George</t>
  </si>
  <si>
    <t>Roten</t>
  </si>
  <si>
    <t>Andrea</t>
  </si>
  <si>
    <t>Smeltz</t>
  </si>
  <si>
    <t>Smith</t>
  </si>
  <si>
    <t>Southall</t>
  </si>
  <si>
    <t>Ralph</t>
  </si>
  <si>
    <t>Stewart</t>
  </si>
  <si>
    <t>Michelle</t>
  </si>
  <si>
    <t>Webb</t>
  </si>
  <si>
    <t>Jimmy</t>
  </si>
  <si>
    <t>Whisnant</t>
  </si>
  <si>
    <t>White</t>
  </si>
  <si>
    <t>Ben</t>
  </si>
  <si>
    <t>Carl</t>
  </si>
  <si>
    <t>Wilson</t>
  </si>
  <si>
    <t>Martin</t>
  </si>
  <si>
    <t>Moss</t>
  </si>
  <si>
    <t>Marcus</t>
  </si>
  <si>
    <t>Liberty Mutual</t>
  </si>
  <si>
    <t>Parker</t>
  </si>
  <si>
    <t>Rushlow</t>
  </si>
  <si>
    <t>Chad</t>
  </si>
  <si>
    <t>Alewine</t>
  </si>
  <si>
    <t>Nationwide</t>
  </si>
  <si>
    <t xml:space="preserve">Brown </t>
  </si>
  <si>
    <t>Erik</t>
  </si>
  <si>
    <t>Calhoun</t>
  </si>
  <si>
    <t xml:space="preserve">Canipe </t>
  </si>
  <si>
    <t>Corey</t>
  </si>
  <si>
    <t>Chandler</t>
  </si>
  <si>
    <t>Cohen</t>
  </si>
  <si>
    <t>Ross</t>
  </si>
  <si>
    <t>Dotson</t>
  </si>
  <si>
    <t>Heather</t>
  </si>
  <si>
    <t>Finnegan</t>
  </si>
  <si>
    <t>Flanagan</t>
  </si>
  <si>
    <t>Garrard</t>
  </si>
  <si>
    <t>Gates</t>
  </si>
  <si>
    <t>Spencer</t>
  </si>
  <si>
    <t>Griffin</t>
  </si>
  <si>
    <t>Mike</t>
  </si>
  <si>
    <t>Steed</t>
  </si>
  <si>
    <t>Hanley</t>
  </si>
  <si>
    <t>Darren</t>
  </si>
  <si>
    <t>Hartley</t>
  </si>
  <si>
    <t>Hughes</t>
  </si>
  <si>
    <t>Josh</t>
  </si>
  <si>
    <t>Hutchinson</t>
  </si>
  <si>
    <t>Jeff</t>
  </si>
  <si>
    <t>Jenny</t>
  </si>
  <si>
    <t>Schneider</t>
  </si>
  <si>
    <t>Lassiter</t>
  </si>
  <si>
    <t>Wendy</t>
  </si>
  <si>
    <t>Little</t>
  </si>
  <si>
    <t>Ken</t>
  </si>
  <si>
    <t>Misenhiem</t>
  </si>
  <si>
    <t>Mark</t>
  </si>
  <si>
    <t>Owens</t>
  </si>
  <si>
    <t>Parsons</t>
  </si>
  <si>
    <t>Brigette</t>
  </si>
  <si>
    <t>Phifer</t>
  </si>
  <si>
    <t>Rodrick</t>
  </si>
  <si>
    <t>Rhodes</t>
  </si>
  <si>
    <t>Chris</t>
  </si>
  <si>
    <t>Ryan</t>
  </si>
  <si>
    <t>Leben</t>
  </si>
  <si>
    <t>Roach</t>
  </si>
  <si>
    <t>Scott</t>
  </si>
  <si>
    <t>Seigler</t>
  </si>
  <si>
    <t>Mindy</t>
  </si>
  <si>
    <t>Shytle</t>
  </si>
  <si>
    <t>Debra</t>
  </si>
  <si>
    <t xml:space="preserve">Susan </t>
  </si>
  <si>
    <t>Zeigler</t>
  </si>
  <si>
    <t>Wanamacher</t>
  </si>
  <si>
    <t>Dustin</t>
  </si>
  <si>
    <t>Adams</t>
  </si>
  <si>
    <t>Lee</t>
  </si>
  <si>
    <t>NCFB Insurance</t>
  </si>
  <si>
    <t>Angrove</t>
  </si>
  <si>
    <t>Jonathan</t>
  </si>
  <si>
    <t>Annas</t>
  </si>
  <si>
    <t>Candy</t>
  </si>
  <si>
    <t>Arnold</t>
  </si>
  <si>
    <t>Attmore</t>
  </si>
  <si>
    <t>Caroline</t>
  </si>
  <si>
    <t>Avery</t>
  </si>
  <si>
    <t>Bobby</t>
  </si>
  <si>
    <t>Aydelette</t>
  </si>
  <si>
    <t>Bailey</t>
  </si>
  <si>
    <t>Jeremy</t>
  </si>
  <si>
    <t>Bain</t>
  </si>
  <si>
    <t>Kim</t>
  </si>
  <si>
    <t>Baker</t>
  </si>
  <si>
    <t>Barnes</t>
  </si>
  <si>
    <t>Baskett</t>
  </si>
  <si>
    <t>Bryan</t>
  </si>
  <si>
    <t>Benton</t>
  </si>
  <si>
    <t>Gary</t>
  </si>
  <si>
    <t>Bolick</t>
  </si>
  <si>
    <t>Wesley</t>
  </si>
  <si>
    <t>Bonner</t>
  </si>
  <si>
    <t>Bosier</t>
  </si>
  <si>
    <t>Anne</t>
  </si>
  <si>
    <t>Bowen</t>
  </si>
  <si>
    <t>Julie</t>
  </si>
  <si>
    <t>Boykin</t>
  </si>
  <si>
    <t>Ray</t>
  </si>
  <si>
    <t>Braswell</t>
  </si>
  <si>
    <t>Brock</t>
  </si>
  <si>
    <t>Thomas</t>
  </si>
  <si>
    <t>Brokak</t>
  </si>
  <si>
    <t>Christy</t>
  </si>
  <si>
    <t>Brooks</t>
  </si>
  <si>
    <t>Doug</t>
  </si>
  <si>
    <t>Broome</t>
  </si>
  <si>
    <t>Burkhart</t>
  </si>
  <si>
    <t>Butler</t>
  </si>
  <si>
    <t>Brett</t>
  </si>
  <si>
    <t>Byrne</t>
  </si>
  <si>
    <t>Calloway</t>
  </si>
  <si>
    <t>Georgia</t>
  </si>
  <si>
    <t>Campbell</t>
  </si>
  <si>
    <t>Mary</t>
  </si>
  <si>
    <t>Cashwell</t>
  </si>
  <si>
    <t>Angela</t>
  </si>
  <si>
    <t>Childers</t>
  </si>
  <si>
    <t>Kent</t>
  </si>
  <si>
    <t>Childress</t>
  </si>
  <si>
    <t>Tammy</t>
  </si>
  <si>
    <t>Christensen</t>
  </si>
  <si>
    <t>Brad</t>
  </si>
  <si>
    <t>Church</t>
  </si>
  <si>
    <t xml:space="preserve">Churchill </t>
  </si>
  <si>
    <t>Kevin</t>
  </si>
  <si>
    <t>Clap</t>
  </si>
  <si>
    <t>Derek</t>
  </si>
  <si>
    <t>Clark</t>
  </si>
  <si>
    <t>Deon</t>
  </si>
  <si>
    <t>Clary</t>
  </si>
  <si>
    <t>Collins</t>
  </si>
  <si>
    <t>Derrick</t>
  </si>
  <si>
    <t>Colvin</t>
  </si>
  <si>
    <t>Cooke</t>
  </si>
  <si>
    <t>Quinton</t>
  </si>
  <si>
    <t xml:space="preserve">Davis </t>
  </si>
  <si>
    <t>Brandon</t>
  </si>
  <si>
    <t>Dean</t>
  </si>
  <si>
    <t>Billy</t>
  </si>
  <si>
    <t>DeAngrove</t>
  </si>
  <si>
    <t>DeHart</t>
  </si>
  <si>
    <t>Deridder</t>
  </si>
  <si>
    <t>Everette</t>
  </si>
  <si>
    <t>Dix</t>
  </si>
  <si>
    <t xml:space="preserve">Dover </t>
  </si>
  <si>
    <t>Chuck</t>
  </si>
  <si>
    <t>Early</t>
  </si>
  <si>
    <t>Edgerton</t>
  </si>
  <si>
    <t>Edwards</t>
  </si>
  <si>
    <t>Ellison</t>
  </si>
  <si>
    <t>Vicki</t>
  </si>
  <si>
    <t>Ervin</t>
  </si>
  <si>
    <t>Wendell</t>
  </si>
  <si>
    <t>Falls</t>
  </si>
  <si>
    <t>Fields</t>
  </si>
  <si>
    <t>Finley</t>
  </si>
  <si>
    <t>Trenae</t>
  </si>
  <si>
    <t>Flowers</t>
  </si>
  <si>
    <t>Eric</t>
  </si>
  <si>
    <t>Forcum</t>
  </si>
  <si>
    <t>Kesley</t>
  </si>
  <si>
    <t>Fortenberry</t>
  </si>
  <si>
    <t>Karyn</t>
  </si>
  <si>
    <t>Fountain</t>
  </si>
  <si>
    <t>Barry</t>
  </si>
  <si>
    <t>Frankin</t>
  </si>
  <si>
    <t>Bradley</t>
  </si>
  <si>
    <t>Fulker</t>
  </si>
  <si>
    <t>Garrity</t>
  </si>
  <si>
    <t>Holly</t>
  </si>
  <si>
    <t>Grantham</t>
  </si>
  <si>
    <t>Whitney</t>
  </si>
  <si>
    <t>Harrell</t>
  </si>
  <si>
    <t>Hayman</t>
  </si>
  <si>
    <t>Kyle</t>
  </si>
  <si>
    <t>Hess</t>
  </si>
  <si>
    <t>Jon</t>
  </si>
  <si>
    <t>Hester</t>
  </si>
  <si>
    <t>Hogue</t>
  </si>
  <si>
    <t>Allison</t>
  </si>
  <si>
    <t>Holland</t>
  </si>
  <si>
    <t>Holz</t>
  </si>
  <si>
    <t>Marc</t>
  </si>
  <si>
    <t>Hopper</t>
  </si>
  <si>
    <t>Joshua</t>
  </si>
  <si>
    <t>Howell</t>
  </si>
  <si>
    <t>Hoyle</t>
  </si>
  <si>
    <t>Joey</t>
  </si>
  <si>
    <t>Joy</t>
  </si>
  <si>
    <t>Hudgens</t>
  </si>
  <si>
    <t>Phillip</t>
  </si>
  <si>
    <t>Jolley</t>
  </si>
  <si>
    <t>Kasopsky</t>
  </si>
  <si>
    <t>Brooke</t>
  </si>
  <si>
    <t>Kellum</t>
  </si>
  <si>
    <t>Jennifer</t>
  </si>
  <si>
    <t>Kemp</t>
  </si>
  <si>
    <t>Shawn</t>
  </si>
  <si>
    <t>Kennedy</t>
  </si>
  <si>
    <t>Kirby</t>
  </si>
  <si>
    <t>Lambeth</t>
  </si>
  <si>
    <t>Landing</t>
  </si>
  <si>
    <t>Frank</t>
  </si>
  <si>
    <t>Lawrence</t>
  </si>
  <si>
    <t>Henry</t>
  </si>
  <si>
    <t>Lawson</t>
  </si>
  <si>
    <t>Keith</t>
  </si>
  <si>
    <t>Nick</t>
  </si>
  <si>
    <t>Liberia</t>
  </si>
  <si>
    <t>Linkous</t>
  </si>
  <si>
    <t>Lloyd</t>
  </si>
  <si>
    <t xml:space="preserve">Long </t>
  </si>
  <si>
    <t>Long</t>
  </si>
  <si>
    <t>Beth</t>
  </si>
  <si>
    <t>Lukach</t>
  </si>
  <si>
    <t>Lynch</t>
  </si>
  <si>
    <t>Charlene</t>
  </si>
  <si>
    <t>Mahaffey</t>
  </si>
  <si>
    <t>Dale</t>
  </si>
  <si>
    <t>Donna</t>
  </si>
  <si>
    <t>Martinez</t>
  </si>
  <si>
    <t>Jamie</t>
  </si>
  <si>
    <t>Matta</t>
  </si>
  <si>
    <t>McCann</t>
  </si>
  <si>
    <t>McComas</t>
  </si>
  <si>
    <t>Mccomas</t>
  </si>
  <si>
    <t>McDonald</t>
  </si>
  <si>
    <t>Heath</t>
  </si>
  <si>
    <t>Mcdonald</t>
  </si>
  <si>
    <t>Mcgraw</t>
  </si>
  <si>
    <t>McHugh</t>
  </si>
  <si>
    <t>Mckinney</t>
  </si>
  <si>
    <t>Mclawhon</t>
  </si>
  <si>
    <t>Mclean</t>
  </si>
  <si>
    <t>Wes</t>
  </si>
  <si>
    <t>Melton</t>
  </si>
  <si>
    <t>Miller</t>
  </si>
  <si>
    <t>Minchew</t>
  </si>
  <si>
    <t>Morphis</t>
  </si>
  <si>
    <t>Tara</t>
  </si>
  <si>
    <t>Moser</t>
  </si>
  <si>
    <t>x</t>
  </si>
  <si>
    <t>Mullins</t>
  </si>
  <si>
    <t>Musgrove</t>
  </si>
  <si>
    <t>Nance</t>
  </si>
  <si>
    <t>Quintin</t>
  </si>
  <si>
    <t>Noble</t>
  </si>
  <si>
    <t>Marty</t>
  </si>
  <si>
    <t>Osborne</t>
  </si>
  <si>
    <t>Alan</t>
  </si>
  <si>
    <t>Overcash</t>
  </si>
  <si>
    <t>Pegram</t>
  </si>
  <si>
    <t>Melissa</t>
  </si>
  <si>
    <t>Phelps</t>
  </si>
  <si>
    <t>Drew</t>
  </si>
  <si>
    <t>Pickett</t>
  </si>
  <si>
    <t>Pope</t>
  </si>
  <si>
    <t>Puckett</t>
  </si>
  <si>
    <t xml:space="preserve">Rackley </t>
  </si>
  <si>
    <t>Reece</t>
  </si>
  <si>
    <t>Reid</t>
  </si>
  <si>
    <t>Clint</t>
  </si>
  <si>
    <t>Roakes</t>
  </si>
  <si>
    <t>Rob</t>
  </si>
  <si>
    <t>Roberts</t>
  </si>
  <si>
    <t>Cary</t>
  </si>
  <si>
    <t>Robertson</t>
  </si>
  <si>
    <t>Lane</t>
  </si>
  <si>
    <t>Sain</t>
  </si>
  <si>
    <t>Scoggins</t>
  </si>
  <si>
    <t>Alice</t>
  </si>
  <si>
    <t>Sell</t>
  </si>
  <si>
    <t>Sharon</t>
  </si>
  <si>
    <t>Troy</t>
  </si>
  <si>
    <t>Smartnick</t>
  </si>
  <si>
    <t>Sparks</t>
  </si>
  <si>
    <t>Scotty</t>
  </si>
  <si>
    <t>Speight</t>
  </si>
  <si>
    <t>Starrette</t>
  </si>
  <si>
    <t>Stevens</t>
  </si>
  <si>
    <t>Charlie</t>
  </si>
  <si>
    <t>Swinson</t>
  </si>
  <si>
    <t>Edmund</t>
  </si>
  <si>
    <t>Talley</t>
  </si>
  <si>
    <t>Steve</t>
  </si>
  <si>
    <t xml:space="preserve">Terry </t>
  </si>
  <si>
    <t>Berda</t>
  </si>
  <si>
    <t>Thompson</t>
  </si>
  <si>
    <t>Tibbetts</t>
  </si>
  <si>
    <t>Tidwell</t>
  </si>
  <si>
    <t>Truluck</t>
  </si>
  <si>
    <t>Tucker</t>
  </si>
  <si>
    <t>Ricky</t>
  </si>
  <si>
    <t>Turner</t>
  </si>
  <si>
    <t>Leon</t>
  </si>
  <si>
    <t>Vanburskirk</t>
  </si>
  <si>
    <t>Jay</t>
  </si>
  <si>
    <t>Vandiver</t>
  </si>
  <si>
    <t>Vardo</t>
  </si>
  <si>
    <t>Vaughn</t>
  </si>
  <si>
    <t>Vickers</t>
  </si>
  <si>
    <t>Felicia</t>
  </si>
  <si>
    <t>Waddell</t>
  </si>
  <si>
    <t>Juerita</t>
  </si>
  <si>
    <t>Wagoner</t>
  </si>
  <si>
    <t>Seth</t>
  </si>
  <si>
    <t>Walker</t>
  </si>
  <si>
    <t>April</t>
  </si>
  <si>
    <t>Walls</t>
  </si>
  <si>
    <t>Walser</t>
  </si>
  <si>
    <t>Harrison</t>
  </si>
  <si>
    <t>Walters</t>
  </si>
  <si>
    <t>Watson</t>
  </si>
  <si>
    <t>Horace</t>
  </si>
  <si>
    <t>Bryant</t>
  </si>
  <si>
    <t>Weeks</t>
  </si>
  <si>
    <t>Whaley</t>
  </si>
  <si>
    <t>Whistant</t>
  </si>
  <si>
    <t>Wilburn</t>
  </si>
  <si>
    <t>Willard</t>
  </si>
  <si>
    <t>Williams</t>
  </si>
  <si>
    <t>Ashley</t>
  </si>
  <si>
    <t xml:space="preserve">Wilson </t>
  </si>
  <si>
    <t>Leslie</t>
  </si>
  <si>
    <t>Wiseman</t>
  </si>
  <si>
    <t>Eddie</t>
  </si>
  <si>
    <t>Wood</t>
  </si>
  <si>
    <t>Wright</t>
  </si>
  <si>
    <t>Yancy</t>
  </si>
  <si>
    <t>Helen</t>
  </si>
  <si>
    <t>Barrett</t>
  </si>
  <si>
    <t>SCFB Insurance</t>
  </si>
  <si>
    <t>Barrows</t>
  </si>
  <si>
    <t>Bill</t>
  </si>
  <si>
    <t>Beason</t>
  </si>
  <si>
    <t>Bellinger</t>
  </si>
  <si>
    <t>Black</t>
  </si>
  <si>
    <t>Allen</t>
  </si>
  <si>
    <t>Booth</t>
  </si>
  <si>
    <t>Boris</t>
  </si>
  <si>
    <t>Amy</t>
  </si>
  <si>
    <t>Boyleston</t>
  </si>
  <si>
    <t>Brent</t>
  </si>
  <si>
    <t>Brandt</t>
  </si>
  <si>
    <t>Christianson</t>
  </si>
  <si>
    <t>Randall</t>
  </si>
  <si>
    <t>Clutts</t>
  </si>
  <si>
    <t>Jasen</t>
  </si>
  <si>
    <t>Croft</t>
  </si>
  <si>
    <t>Crow</t>
  </si>
  <si>
    <t>Davis</t>
  </si>
  <si>
    <t>Desilets</t>
  </si>
  <si>
    <t>Duncan</t>
  </si>
  <si>
    <t>Ronnie</t>
  </si>
  <si>
    <t>Dunn</t>
  </si>
  <si>
    <t>Tommy</t>
  </si>
  <si>
    <t>Eckert</t>
  </si>
  <si>
    <t>Pete</t>
  </si>
  <si>
    <t>Edmonds</t>
  </si>
  <si>
    <t>Mickey</t>
  </si>
  <si>
    <t>Felder</t>
  </si>
  <si>
    <t>Fertick</t>
  </si>
  <si>
    <t>Danis</t>
  </si>
  <si>
    <t>Fleming</t>
  </si>
  <si>
    <t>Margaret</t>
  </si>
  <si>
    <t>Floyd</t>
  </si>
  <si>
    <t>Andrew</t>
  </si>
  <si>
    <t>Foster</t>
  </si>
  <si>
    <t>Bethea</t>
  </si>
  <si>
    <t>Gaines</t>
  </si>
  <si>
    <t>Gainey</t>
  </si>
  <si>
    <t>Gore</t>
  </si>
  <si>
    <t>Graham</t>
  </si>
  <si>
    <t>Hale</t>
  </si>
  <si>
    <t>Cherie</t>
  </si>
  <si>
    <t>Harbor</t>
  </si>
  <si>
    <t>Hayes</t>
  </si>
  <si>
    <t>Higginbotham</t>
  </si>
  <si>
    <t>Hill</t>
  </si>
  <si>
    <t>Angelus</t>
  </si>
  <si>
    <t>Hooks</t>
  </si>
  <si>
    <t>Humphrey</t>
  </si>
  <si>
    <t>Carla</t>
  </si>
  <si>
    <t>Ihrie</t>
  </si>
  <si>
    <t>Keller</t>
  </si>
  <si>
    <t>Cathy</t>
  </si>
  <si>
    <t>Kenyan</t>
  </si>
  <si>
    <t>Earl</t>
  </si>
  <si>
    <t>Lamar</t>
  </si>
  <si>
    <t>Rick</t>
  </si>
  <si>
    <t>Lilienthal</t>
  </si>
  <si>
    <t>Stacy</t>
  </si>
  <si>
    <t>Matthews</t>
  </si>
  <si>
    <t>Johnny</t>
  </si>
  <si>
    <t>Millar</t>
  </si>
  <si>
    <t>Muir</t>
  </si>
  <si>
    <t>Muldoon</t>
  </si>
  <si>
    <t>Cheryl</t>
  </si>
  <si>
    <t>Myers</t>
  </si>
  <si>
    <t>Newton</t>
  </si>
  <si>
    <t>Orrid</t>
  </si>
  <si>
    <t>Jody</t>
  </si>
  <si>
    <t>Phillips</t>
  </si>
  <si>
    <t>Poteat</t>
  </si>
  <si>
    <t>Pruett</t>
  </si>
  <si>
    <t>Russ</t>
  </si>
  <si>
    <t>Jerry</t>
  </si>
  <si>
    <t>Reynolds</t>
  </si>
  <si>
    <t>Ricard</t>
  </si>
  <si>
    <t>Rogers</t>
  </si>
  <si>
    <t>Ropp</t>
  </si>
  <si>
    <t>Roulston</t>
  </si>
  <si>
    <t>Rudd</t>
  </si>
  <si>
    <t>Karen</t>
  </si>
  <si>
    <t>Scully</t>
  </si>
  <si>
    <t>Sheppard</t>
  </si>
  <si>
    <t>Edward</t>
  </si>
  <si>
    <t>Sweatt</t>
  </si>
  <si>
    <t>Tisdale</t>
  </si>
  <si>
    <t>Rosetta</t>
  </si>
  <si>
    <t>Townsend</t>
  </si>
  <si>
    <t>Wade</t>
  </si>
  <si>
    <t>Tripam</t>
  </si>
  <si>
    <t>Christyne</t>
  </si>
  <si>
    <t>Turney</t>
  </si>
  <si>
    <t>Randy</t>
  </si>
  <si>
    <t>Vest</t>
  </si>
  <si>
    <t>Waltz</t>
  </si>
  <si>
    <t>Watford</t>
  </si>
  <si>
    <t>Welch</t>
  </si>
  <si>
    <t>Wessinger</t>
  </si>
  <si>
    <t>Wiggins</t>
  </si>
  <si>
    <t>Wiley</t>
  </si>
  <si>
    <t>Williamson</t>
  </si>
  <si>
    <t>Pamela</t>
  </si>
  <si>
    <t>Barber</t>
  </si>
  <si>
    <t>State Auto</t>
  </si>
  <si>
    <t>Berberich</t>
  </si>
  <si>
    <t>Charles</t>
  </si>
  <si>
    <t>Knaake</t>
  </si>
  <si>
    <t>Ott</t>
  </si>
  <si>
    <t>Pifer</t>
  </si>
  <si>
    <t>Anderson</t>
  </si>
  <si>
    <t>Nic</t>
  </si>
  <si>
    <t>State Farm</t>
  </si>
  <si>
    <t>Bennett</t>
  </si>
  <si>
    <t>Stan</t>
  </si>
  <si>
    <t>Fries</t>
  </si>
  <si>
    <t>Haynes</t>
  </si>
  <si>
    <t>Patrick</t>
  </si>
  <si>
    <t>Kitchen</t>
  </si>
  <si>
    <t>McNeil</t>
  </si>
  <si>
    <t>Clay</t>
  </si>
  <si>
    <t>McNeill</t>
  </si>
  <si>
    <t>Merchant</t>
  </si>
  <si>
    <t>Lorrie</t>
  </si>
  <si>
    <t>Reneau</t>
  </si>
  <si>
    <t>Watkins</t>
  </si>
  <si>
    <t>Marcine</t>
  </si>
  <si>
    <t>Weisman</t>
  </si>
  <si>
    <t>Abercrombie</t>
  </si>
  <si>
    <t>Traveler's Insurance</t>
  </si>
  <si>
    <t>Aiken</t>
  </si>
  <si>
    <t>Christopher</t>
  </si>
  <si>
    <t>Altman</t>
  </si>
  <si>
    <t>Ballard</t>
  </si>
  <si>
    <t>Don</t>
  </si>
  <si>
    <t>Lindsey</t>
  </si>
  <si>
    <t>Barrs</t>
  </si>
  <si>
    <t>Kori</t>
  </si>
  <si>
    <t>Baylor</t>
  </si>
  <si>
    <t>Pierre</t>
  </si>
  <si>
    <t>Bettencourt</t>
  </si>
  <si>
    <t>Amanda</t>
  </si>
  <si>
    <t>Robin</t>
  </si>
  <si>
    <t>Bolton</t>
  </si>
  <si>
    <t>Eric "Jody"</t>
  </si>
  <si>
    <t>Boucher</t>
  </si>
  <si>
    <t>Britton</t>
  </si>
  <si>
    <t>Buie</t>
  </si>
  <si>
    <t>Bart</t>
  </si>
  <si>
    <t>Burkett II</t>
  </si>
  <si>
    <t xml:space="preserve">Chuck </t>
  </si>
  <si>
    <t>Byers</t>
  </si>
  <si>
    <t>Carswell</t>
  </si>
  <si>
    <t>Carve</t>
  </si>
  <si>
    <t>Jhm?</t>
  </si>
  <si>
    <t>Casselman</t>
  </si>
  <si>
    <t>Caton</t>
  </si>
  <si>
    <t>Causey</t>
  </si>
  <si>
    <t>Cenna</t>
  </si>
  <si>
    <t>Leah</t>
  </si>
  <si>
    <t>Janet</t>
  </si>
  <si>
    <t>Coley</t>
  </si>
  <si>
    <t>Gavin</t>
  </si>
  <si>
    <t>Corriher</t>
  </si>
  <si>
    <t>Sandra</t>
  </si>
  <si>
    <t>Crew</t>
  </si>
  <si>
    <t>Culek</t>
  </si>
  <si>
    <t>Cummings</t>
  </si>
  <si>
    <t>Deal</t>
  </si>
  <si>
    <t>Dedman</t>
  </si>
  <si>
    <t>Dockery</t>
  </si>
  <si>
    <t>Gloria</t>
  </si>
  <si>
    <t>Dupree</t>
  </si>
  <si>
    <t>Trimuel</t>
  </si>
  <si>
    <t>Elicate</t>
  </si>
  <si>
    <t xml:space="preserve">Sam   </t>
  </si>
  <si>
    <t>Farrell</t>
  </si>
  <si>
    <t>Kathy</t>
  </si>
  <si>
    <t>Fisher</t>
  </si>
  <si>
    <t>Vicky</t>
  </si>
  <si>
    <t>Frazie</t>
  </si>
  <si>
    <t>K</t>
  </si>
  <si>
    <t>Frazier</t>
  </si>
  <si>
    <t>Fulmer</t>
  </si>
  <si>
    <t>Gandy</t>
  </si>
  <si>
    <t>Laura</t>
  </si>
  <si>
    <t>Geiger</t>
  </si>
  <si>
    <t>Bob</t>
  </si>
  <si>
    <t>Geter</t>
  </si>
  <si>
    <t>Gibbs</t>
  </si>
  <si>
    <t>Ca?</t>
  </si>
  <si>
    <t>Gilbert</t>
  </si>
  <si>
    <t>Diaz</t>
  </si>
  <si>
    <t>Gowdy</t>
  </si>
  <si>
    <t>Grant</t>
  </si>
  <si>
    <t>Stephanie</t>
  </si>
  <si>
    <t>Guthrie</t>
  </si>
  <si>
    <t>Hall</t>
  </si>
  <si>
    <t>Hanniban</t>
  </si>
  <si>
    <t>Damien</t>
  </si>
  <si>
    <t>Harris</t>
  </si>
  <si>
    <t xml:space="preserve">Tim </t>
  </si>
  <si>
    <t>Harter</t>
  </si>
  <si>
    <t>Benjamin</t>
  </si>
  <si>
    <t>Hartman</t>
  </si>
  <si>
    <t>Hays</t>
  </si>
  <si>
    <t>Sean</t>
  </si>
  <si>
    <t>Hensch, III</t>
  </si>
  <si>
    <t>Hermanson</t>
  </si>
  <si>
    <t>Gus</t>
  </si>
  <si>
    <t>Hinley</t>
  </si>
  <si>
    <t>Hinsley</t>
  </si>
  <si>
    <t>Larry</t>
  </si>
  <si>
    <t>Hite</t>
  </si>
  <si>
    <t>Susan</t>
  </si>
  <si>
    <t>Inge</t>
  </si>
  <si>
    <t>Malcolm</t>
  </si>
  <si>
    <t>Ingham</t>
  </si>
  <si>
    <t>Izard</t>
  </si>
  <si>
    <t>Jaquith</t>
  </si>
  <si>
    <t>Benita</t>
  </si>
  <si>
    <t>Jeffers</t>
  </si>
  <si>
    <t>Tarnisha</t>
  </si>
  <si>
    <t>Sam (Andrew)</t>
  </si>
  <si>
    <t>Kalista</t>
  </si>
  <si>
    <t>Rayshawn</t>
  </si>
  <si>
    <t>Kamstra</t>
  </si>
  <si>
    <t>Greg</t>
  </si>
  <si>
    <t>Knapp</t>
  </si>
  <si>
    <t>Lanning</t>
  </si>
  <si>
    <t>Laroche</t>
  </si>
  <si>
    <t>Leamons</t>
  </si>
  <si>
    <t>Les</t>
  </si>
  <si>
    <t>Liles</t>
  </si>
  <si>
    <t>Link</t>
  </si>
  <si>
    <t>Anthony</t>
  </si>
  <si>
    <t>Livingood</t>
  </si>
  <si>
    <t>Joel</t>
  </si>
  <si>
    <t>Lovorn</t>
  </si>
  <si>
    <t>Lowman</t>
  </si>
  <si>
    <t>Lukowski</t>
  </si>
  <si>
    <t>Luong</t>
  </si>
  <si>
    <t>Lutz</t>
  </si>
  <si>
    <t>Jordan</t>
  </si>
  <si>
    <t>Majchrzak</t>
  </si>
  <si>
    <t>Kimberly</t>
  </si>
  <si>
    <t>Ramon</t>
  </si>
  <si>
    <t>Maybin</t>
  </si>
  <si>
    <t>Mccarver</t>
  </si>
  <si>
    <t>Mac</t>
  </si>
  <si>
    <t>McClure</t>
  </si>
  <si>
    <t>Tina</t>
  </si>
  <si>
    <t>McKee</t>
  </si>
  <si>
    <t>Barbara</t>
  </si>
  <si>
    <t>McLauchin</t>
  </si>
  <si>
    <t>McPheeters</t>
  </si>
  <si>
    <t>Meresh</t>
  </si>
  <si>
    <t>Mitcham</t>
  </si>
  <si>
    <t>Louie</t>
  </si>
  <si>
    <t>Monk</t>
  </si>
  <si>
    <t>Moore</t>
  </si>
  <si>
    <t>Lisa</t>
  </si>
  <si>
    <t>Mullinax</t>
  </si>
  <si>
    <t>Andy "Marc"</t>
  </si>
  <si>
    <t>Norris</t>
  </si>
  <si>
    <t>Gabe</t>
  </si>
  <si>
    <t>Odams</t>
  </si>
  <si>
    <t>Oliver</t>
  </si>
  <si>
    <t>Om</t>
  </si>
  <si>
    <t>Page</t>
  </si>
  <si>
    <t>Ty</t>
  </si>
  <si>
    <t>Parrish</t>
  </si>
  <si>
    <t>Nathan</t>
  </si>
  <si>
    <t>Pirozzi</t>
  </si>
  <si>
    <t>Porterfield</t>
  </si>
  <si>
    <t>Jonathon</t>
  </si>
  <si>
    <t>Quant</t>
  </si>
  <si>
    <t>Rafferty</t>
  </si>
  <si>
    <t>Beverly</t>
  </si>
  <si>
    <t>Reese</t>
  </si>
  <si>
    <t>Katie</t>
  </si>
  <si>
    <t>Richards</t>
  </si>
  <si>
    <t>Vi</t>
  </si>
  <si>
    <t>Joseph</t>
  </si>
  <si>
    <t>Rusher</t>
  </si>
  <si>
    <t>Ruth</t>
  </si>
  <si>
    <t>Sarazen</t>
  </si>
  <si>
    <t>Saxon</t>
  </si>
  <si>
    <t>Schell</t>
  </si>
  <si>
    <t>Nate</t>
  </si>
  <si>
    <t>Shell</t>
  </si>
  <si>
    <t>Sheom</t>
  </si>
  <si>
    <t>Simmons</t>
  </si>
  <si>
    <t>Tanya</t>
  </si>
  <si>
    <t>Simpson</t>
  </si>
  <si>
    <t>Timothy</t>
  </si>
  <si>
    <t>Smoke</t>
  </si>
  <si>
    <t>Stabler</t>
  </si>
  <si>
    <t>Stanley</t>
  </si>
  <si>
    <t>Swerdzewski</t>
  </si>
  <si>
    <t>Shannon</t>
  </si>
  <si>
    <t>Taylor</t>
  </si>
  <si>
    <t>Ga?</t>
  </si>
  <si>
    <t>Gregory</t>
  </si>
  <si>
    <t>Thigpen</t>
  </si>
  <si>
    <t>Toler</t>
  </si>
  <si>
    <t>Kristofer</t>
  </si>
  <si>
    <t>Troxler</t>
  </si>
  <si>
    <t>Rod</t>
  </si>
  <si>
    <t>Vallesky</t>
  </si>
  <si>
    <t>Van Slightenhorst</t>
  </si>
  <si>
    <t>Krissy</t>
  </si>
  <si>
    <t>Vance</t>
  </si>
  <si>
    <t>Kenyetta</t>
  </si>
  <si>
    <t>Vaught</t>
  </si>
  <si>
    <t>Linda</t>
  </si>
  <si>
    <t>Vines</t>
  </si>
  <si>
    <t>Viscounti</t>
  </si>
  <si>
    <t>Wasik</t>
  </si>
  <si>
    <t>Gayle</t>
  </si>
  <si>
    <t>Waters</t>
  </si>
  <si>
    <t>B</t>
  </si>
  <si>
    <t>Wells</t>
  </si>
  <si>
    <t>Whitehead</t>
  </si>
  <si>
    <t>Whitener</t>
  </si>
  <si>
    <t>Wickham</t>
  </si>
  <si>
    <t>Cintrina</t>
  </si>
  <si>
    <t>Wilerson?</t>
  </si>
  <si>
    <t>Jack</t>
  </si>
  <si>
    <t>Evangella</t>
  </si>
  <si>
    <t xml:space="preserve">Linel (Lee) </t>
  </si>
  <si>
    <t>Adrienne</t>
  </si>
  <si>
    <t>Young</t>
  </si>
  <si>
    <t>Harry</t>
  </si>
  <si>
    <t>Alexander</t>
  </si>
  <si>
    <t>Ziefert</t>
  </si>
  <si>
    <t>Zymantas</t>
  </si>
  <si>
    <t>Adjuster</t>
  </si>
  <si>
    <t>Price</t>
  </si>
  <si>
    <t>Auto Upgrade?</t>
  </si>
  <si>
    <t>North Directional Face</t>
  </si>
  <si>
    <t>North</t>
  </si>
  <si>
    <t>South</t>
  </si>
  <si>
    <t>East</t>
  </si>
  <si>
    <t>West</t>
  </si>
  <si>
    <t>Front</t>
  </si>
  <si>
    <t>(Front)</t>
  </si>
  <si>
    <t>(Rear)</t>
  </si>
  <si>
    <t>(Left)</t>
  </si>
  <si>
    <t>(Right)</t>
  </si>
  <si>
    <t>Left</t>
  </si>
  <si>
    <t>Rear</t>
  </si>
  <si>
    <t>Right</t>
  </si>
  <si>
    <t>EXPERT</t>
  </si>
  <si>
    <t>BASIC</t>
  </si>
  <si>
    <t>No Interior Assessment</t>
  </si>
  <si>
    <t>Interior Assessment</t>
  </si>
  <si>
    <t>No Vent</t>
  </si>
  <si>
    <t>No Dmg</t>
  </si>
  <si>
    <t>Dmg</t>
  </si>
  <si>
    <t>No Estimate of Damages</t>
  </si>
  <si>
    <t>Estimate of Damages</t>
  </si>
  <si>
    <t>No Damage</t>
  </si>
  <si>
    <t>No - Find Source Only</t>
  </si>
  <si>
    <t>Yes</t>
  </si>
  <si>
    <t>Hail Too Small</t>
  </si>
  <si>
    <t>No Hail Dmg</t>
  </si>
  <si>
    <t>Hail Damage</t>
  </si>
  <si>
    <t>No vent</t>
  </si>
  <si>
    <t>One vent</t>
  </si>
  <si>
    <t>Several vents</t>
  </si>
  <si>
    <t>No Wind Dmg</t>
  </si>
  <si>
    <t>Wind damage</t>
  </si>
  <si>
    <t>No Mech Dmg</t>
  </si>
  <si>
    <t>Mech Dmg</t>
  </si>
  <si>
    <t>PH Not Present</t>
  </si>
  <si>
    <t>PH Left</t>
  </si>
  <si>
    <t>PH Present</t>
  </si>
  <si>
    <t>M</t>
  </si>
  <si>
    <t>INVOICE</t>
  </si>
  <si>
    <t>POLICY HOLDER</t>
  </si>
  <si>
    <t>CLAIM NUMBER</t>
  </si>
  <si>
    <t>DATE</t>
  </si>
  <si>
    <t>ADJUSTER</t>
  </si>
  <si>
    <t>COMPANY NAME</t>
  </si>
  <si>
    <t>QUANTITY</t>
  </si>
  <si>
    <t>PRICE</t>
  </si>
  <si>
    <t>Invoice Items List</t>
  </si>
  <si>
    <t>Basic Inspection Report</t>
  </si>
  <si>
    <t>Single Story Dwelling Up to a 7 Pitch</t>
  </si>
  <si>
    <t>Two Story Dwelling Up to a 7 Pitch</t>
  </si>
  <si>
    <t>Single Story Dwelling Over a 7 Pitch</t>
  </si>
  <si>
    <t>Two Story Dwelling Over a 7 Pitch</t>
  </si>
  <si>
    <t>Interior Damage Assessment and Measurements</t>
  </si>
  <si>
    <t>Licensed Engineer's Report, Inspected By An Engineer.  Add this to base price above.</t>
  </si>
  <si>
    <t>Additional detached structures (base price includes dwelling plus one detached structure)</t>
  </si>
  <si>
    <t>Any Structure over 70 Squares.</t>
  </si>
  <si>
    <t>Any Structure over 200 Squares.</t>
  </si>
  <si>
    <t>Any additional story over 2 Stories.</t>
  </si>
  <si>
    <t>Additional story</t>
  </si>
  <si>
    <t>Extra Building (Third)</t>
  </si>
  <si>
    <t>Extra Building (Fourth)</t>
  </si>
  <si>
    <t>Extra Building (Fifth)</t>
  </si>
  <si>
    <t>Extra Building (Sixth)</t>
  </si>
  <si>
    <t>Multiple Building Discount</t>
  </si>
  <si>
    <t>Unused Item</t>
  </si>
  <si>
    <t xml:space="preserve"> Federal EIN: 45-1810535</t>
  </si>
  <si>
    <t>TOTAL</t>
  </si>
  <si>
    <r>
      <t>Make all checks payable to Trinity Inspections LLC</t>
    </r>
    <r>
      <rPr>
        <sz val="10"/>
        <rFont val="Garamond"/>
        <family val="1"/>
      </rPr>
      <t xml:space="preserve">
</t>
    </r>
    <r>
      <rPr>
        <b/>
        <sz val="10"/>
        <rFont val="Garamond"/>
        <family val="1"/>
      </rPr>
      <t>THANK YOU FOR YOUR BUSINESS!</t>
    </r>
  </si>
  <si>
    <t>%  ENTER INFORMATION IN THE BLANK CELLS - BLUE CELLS CALCULATE AUTOMATICALLY</t>
  </si>
  <si>
    <t>INSPECTOR:</t>
  </si>
  <si>
    <t>Tamilio</t>
  </si>
  <si>
    <t>APPT:</t>
  </si>
  <si>
    <t>Policy Holder:</t>
  </si>
  <si>
    <t>Enter Name</t>
  </si>
  <si>
    <t>Adjuster Name:</t>
  </si>
  <si>
    <t>Street:</t>
  </si>
  <si>
    <t>Enter Address</t>
  </si>
  <si>
    <t>Insurance Company:</t>
  </si>
  <si>
    <t>City/State/Zip:</t>
  </si>
  <si>
    <t>Fayetteville, NC 28306</t>
  </si>
  <si>
    <t>Date:</t>
  </si>
  <si>
    <t>Claim #</t>
  </si>
  <si>
    <t>HP 5722045</t>
  </si>
  <si>
    <t>Time:</t>
  </si>
  <si>
    <t>Adjuster Notes:</t>
  </si>
  <si>
    <t>Two story steep</t>
  </si>
  <si>
    <t>Insured Notes:</t>
  </si>
  <si>
    <t>Roofer Information:</t>
  </si>
  <si>
    <t>Interior Damage Noted?</t>
  </si>
  <si>
    <t>Interior Assessment Requested?</t>
  </si>
  <si>
    <t>Tarp Installed?</t>
  </si>
  <si>
    <t>Basic/Expert?</t>
  </si>
  <si>
    <t>Auto-Upgrade Requested?</t>
  </si>
  <si>
    <t>ENGINEER</t>
  </si>
  <si>
    <t>TRINITY</t>
  </si>
  <si>
    <t xml:space="preserve">Trinity </t>
  </si>
  <si>
    <t>Name:</t>
  </si>
  <si>
    <t>Present?</t>
  </si>
  <si>
    <t>Ins. Co.:</t>
  </si>
  <si>
    <t>Roof Co.:</t>
  </si>
  <si>
    <t>Y / N</t>
  </si>
  <si>
    <t>Inspections, LLC</t>
  </si>
  <si>
    <t>Adj.:</t>
  </si>
  <si>
    <t>1-720-LADDERS</t>
  </si>
  <si>
    <t>City, ST ZIP:</t>
  </si>
  <si>
    <t>Claim #:</t>
  </si>
  <si>
    <t>Phone:</t>
  </si>
  <si>
    <t>1-720-523-3377</t>
  </si>
  <si>
    <t>Inspect By:</t>
  </si>
  <si>
    <t>Date / Time:</t>
  </si>
  <si>
    <t>Roofer Climbed Roof:</t>
  </si>
  <si>
    <t>BASIC REPORT</t>
  </si>
  <si>
    <t>ENGINEER REPORT</t>
  </si>
  <si>
    <t>EXTRA BUILDING</t>
  </si>
  <si>
    <t>25-30 FACETS</t>
  </si>
  <si>
    <t>OVER 70 SQUARES</t>
  </si>
  <si>
    <t>MULT. BLDG.</t>
  </si>
  <si>
    <r>
      <t xml:space="preserve">Agreed w/ Findings: </t>
    </r>
    <r>
      <rPr>
        <sz val="7"/>
        <color theme="1"/>
        <rFont val="Calibri"/>
        <family val="2"/>
        <scheme val="minor"/>
      </rPr>
      <t>Hail:</t>
    </r>
    <r>
      <rPr>
        <sz val="9"/>
        <color theme="1"/>
        <rFont val="Calibri"/>
        <family val="2"/>
        <scheme val="minor"/>
      </rPr>
      <t xml:space="preserve">  Y  N  </t>
    </r>
    <r>
      <rPr>
        <sz val="7"/>
        <color theme="1"/>
        <rFont val="Calibri"/>
        <family val="2"/>
        <scheme val="minor"/>
      </rPr>
      <t xml:space="preserve">Wind: </t>
    </r>
    <r>
      <rPr>
        <sz val="9"/>
        <color theme="1"/>
        <rFont val="Calibri"/>
        <family val="2"/>
        <scheme val="minor"/>
      </rPr>
      <t xml:space="preserve"> Y  N</t>
    </r>
  </si>
  <si>
    <t>INTERIOR ASSESSMENT</t>
  </si>
  <si>
    <t>3+ STORIES</t>
  </si>
  <si>
    <t>30+ FACETS</t>
  </si>
  <si>
    <t>OVER 200 SQUARES</t>
  </si>
  <si>
    <t>REAR OF HOUSE</t>
  </si>
  <si>
    <t>Refused Test Square:</t>
  </si>
  <si>
    <t>Siding:</t>
  </si>
  <si>
    <t>Type:</t>
  </si>
  <si>
    <t>Dmg'd:</t>
  </si>
  <si>
    <t>ft</t>
  </si>
  <si>
    <t>Dmg'd Screens:</t>
  </si>
  <si>
    <t>Dmg'd Soffit:</t>
  </si>
  <si>
    <t>;</t>
  </si>
  <si>
    <t>Dmg'd Fascia:</t>
  </si>
  <si>
    <t>Gutters:</t>
  </si>
  <si>
    <t>Size:</t>
  </si>
  <si>
    <t>in</t>
  </si>
  <si>
    <t>Length:</t>
  </si>
  <si>
    <t>Downspout:</t>
  </si>
  <si>
    <t>Gutterguards:</t>
  </si>
  <si>
    <t>Dmg'd Length:</t>
  </si>
  <si>
    <t>Drip Edge:</t>
  </si>
  <si>
    <t>Rake Edge</t>
  </si>
  <si>
    <t>O/Hangs:</t>
  </si>
  <si>
    <t>Eave</t>
  </si>
  <si>
    <t>Rake</t>
  </si>
  <si>
    <t>Roof Material:</t>
  </si>
  <si>
    <t>LEFT OF HOUSE</t>
  </si>
  <si>
    <t>RIGHT OF HOUSE</t>
  </si>
  <si>
    <t>Roof Height:</t>
  </si>
  <si>
    <t>Pitch:</t>
  </si>
  <si>
    <t>Layers:</t>
  </si>
  <si>
    <t>Brittle:</t>
  </si>
  <si>
    <t>Roof Age:</t>
  </si>
  <si>
    <t>Felt:</t>
  </si>
  <si>
    <t>Mech Dmg?</t>
  </si>
  <si>
    <t>High Nailing:</t>
  </si>
  <si>
    <t>Nail Extrusions:</t>
  </si>
  <si>
    <t>Pipe Boots:</t>
  </si>
  <si>
    <t>#:</t>
  </si>
  <si>
    <t>WIC?</t>
  </si>
  <si>
    <t>Ridge Vent:</t>
  </si>
  <si>
    <t>Dmg?</t>
  </si>
  <si>
    <t>Heat Vents:</t>
  </si>
  <si>
    <t>Square Vents:</t>
  </si>
  <si>
    <t>Power Vents:</t>
  </si>
  <si>
    <t>Turbines:</t>
  </si>
  <si>
    <t>Skylights:</t>
  </si>
  <si>
    <t>Satellites:</t>
  </si>
  <si>
    <t>Lichen:</t>
  </si>
  <si>
    <t>Fungus:</t>
  </si>
  <si>
    <t>Algae:</t>
  </si>
  <si>
    <t>Blisters:</t>
  </si>
  <si>
    <t>Spatter:</t>
  </si>
  <si>
    <t>Slippage:</t>
  </si>
  <si>
    <t>Hail Size:</t>
  </si>
  <si>
    <t>FRONT OF HOUSE</t>
  </si>
  <si>
    <t>-</t>
  </si>
  <si>
    <t>FRONT</t>
  </si>
  <si>
    <t>REAR</t>
  </si>
  <si>
    <t>LEFT</t>
  </si>
  <si>
    <t>RIGHT</t>
  </si>
  <si>
    <t>LEGEND</t>
  </si>
  <si>
    <t>WIC</t>
  </si>
  <si>
    <t>- Water Intrusion Concern</t>
  </si>
  <si>
    <t>- Pipe Jack</t>
  </si>
  <si>
    <t>H</t>
  </si>
  <si>
    <t>- Heat Vent</t>
  </si>
  <si>
    <t>CH</t>
  </si>
  <si>
    <t>- Chimney</t>
  </si>
  <si>
    <t>HAIL</t>
  </si>
  <si>
    <t>PL</t>
  </si>
  <si>
    <t>- Possible Leak Entry Point</t>
  </si>
  <si>
    <t>X</t>
  </si>
  <si>
    <t>- Missing Shingle</t>
  </si>
  <si>
    <t>PV</t>
  </si>
  <si>
    <t>- Power Vent</t>
  </si>
  <si>
    <t>SKY</t>
  </si>
  <si>
    <t>- Skylight</t>
  </si>
  <si>
    <t>WIND</t>
  </si>
  <si>
    <t>- Mech. Damaged Shingle</t>
  </si>
  <si>
    <t>- Repaired Shingle</t>
  </si>
  <si>
    <t>T</t>
  </si>
  <si>
    <t>- Turbine</t>
  </si>
  <si>
    <t>V</t>
  </si>
  <si>
    <t>- Square Vent</t>
  </si>
  <si>
    <t>AREA</t>
  </si>
  <si>
    <t>SF</t>
  </si>
  <si>
    <t>- Stress Fracture</t>
  </si>
  <si>
    <t>#</t>
  </si>
  <si>
    <t>- # Indicates Pitch</t>
  </si>
  <si>
    <t>SL</t>
  </si>
  <si>
    <t>- Slippage</t>
  </si>
  <si>
    <t>CT</t>
  </si>
  <si>
    <t>- Creased Tab</t>
  </si>
  <si>
    <t>GROUND INSPECTION</t>
  </si>
  <si>
    <t>Gutters, Downspouts, Screens, Vinyl Siding, Aluminum Fascia, Wood Decking, Fencing Material</t>
  </si>
  <si>
    <t>ROOF INSPECTION</t>
  </si>
  <si>
    <t>WIND DAMAGE:</t>
  </si>
  <si>
    <t>Our wind damage inspection consists of inspecting every roof slope to verify any and all wind damaged components to all types of roofing systems.</t>
  </si>
  <si>
    <t>HAIL DAMAGE:</t>
  </si>
  <si>
    <t>Our hail damage inspection consists of looking on all directional slopes for granular displacement on the shingles that are about the size in diameter of a dime supported by mat fracture.  These areas of granular displacement must be across the entire directional slope that we are assessing (which is a characteristic of hail damage).  We use a 10’ X 10’ test square on all 4 directional slopes to test the statistical average of hail.</t>
  </si>
  <si>
    <t>INSPECTION SUMMARY</t>
  </si>
  <si>
    <t>WHICH DIRECTIONAL FACE IS NORTH OR NORTHEAST?</t>
  </si>
  <si>
    <t>General Input</t>
  </si>
  <si>
    <t>No Wind Damage</t>
  </si>
  <si>
    <t>Wind Damage</t>
  </si>
  <si>
    <t>No Hail Damage</t>
  </si>
  <si>
    <t>Interior Damage</t>
  </si>
  <si>
    <t>Collateral Damage</t>
  </si>
  <si>
    <t>Water Intrusion Concerns</t>
  </si>
  <si>
    <t>Missing Shingles</t>
  </si>
  <si>
    <t>Vent Pipe Flashing Failure</t>
  </si>
  <si>
    <t>Nail Extrusions Found</t>
  </si>
  <si>
    <t>High Nailing</t>
  </si>
  <si>
    <t>Slippage</t>
  </si>
  <si>
    <t>Shingle Anomalies</t>
  </si>
  <si>
    <t>Lichen Growth</t>
  </si>
  <si>
    <t>Algae Growth</t>
  </si>
  <si>
    <t>Spatter Present</t>
  </si>
  <si>
    <t>Flashing Breach</t>
  </si>
  <si>
    <t>Blistering</t>
  </si>
  <si>
    <t>Metal Damage</t>
  </si>
  <si>
    <t>Shingle Curling, Cupping, and Clawing</t>
  </si>
  <si>
    <t>Mechanical Damage</t>
  </si>
  <si>
    <t>Fraud Input - Wind</t>
  </si>
  <si>
    <t>Intentional Mechanical Damage - Wind</t>
  </si>
  <si>
    <t>Seasonal debris</t>
  </si>
  <si>
    <t>Center fractures</t>
  </si>
  <si>
    <t>Low creases</t>
  </si>
  <si>
    <t>Damage only in walkable areas</t>
  </si>
  <si>
    <t>No damage within 3 ft of eave</t>
  </si>
  <si>
    <t>Torn asphalt with unbonded undamaged tabs in same area</t>
  </si>
  <si>
    <t>Tool marks</t>
  </si>
  <si>
    <t>Corner Granule Loss</t>
  </si>
  <si>
    <t>Failed Attempts</t>
  </si>
  <si>
    <t>Granules on Face</t>
  </si>
  <si>
    <t>80/20 Violation</t>
  </si>
  <si>
    <t>Fraud Input - Hail</t>
  </si>
  <si>
    <t>Intentional Mechanical Damage - Hail</t>
  </si>
  <si>
    <t>Ball Pein Hammer</t>
  </si>
  <si>
    <t>Agitated Asphalt</t>
  </si>
  <si>
    <t>Crushed and/or Embedded Granules</t>
  </si>
  <si>
    <t>Inconsistent Across Slope</t>
  </si>
  <si>
    <t>Inconsistent Secondary Indicators</t>
  </si>
  <si>
    <t xml:space="preserve">Policy Holder Information: </t>
  </si>
  <si>
    <t>Adjuster Information:</t>
  </si>
  <si>
    <t>Policy Holder Present:</t>
  </si>
  <si>
    <t>Contractor Present:</t>
  </si>
  <si>
    <t>Inspection Overview:</t>
  </si>
  <si>
    <t xml:space="preserve">Algae growth is a non invasive organic growth that appears on the portions of the roof that are more shaded (typically the North and East slopes, but not limited to these slopes). This black or red looking growth does not affect the performance or the longevity of your roofing system. It is only a visual blemish that can be removed by cleaning methods or the installation of certain metal components to create a toxic environment which prevents algae growth. Spatter within the algae growth is used to confirm that hail has impacted the roof recently, also indicating the size of the hail involved. </t>
  </si>
  <si>
    <t xml:space="preserve">During the manufacturing process, moisture in the form of water vapor and other gasses can become entrapped in the top layer of the bituminous asphalt coating prior to granule application. When the shingle is heated after installation on the roof, these entrapped gasses can expand and form a bubble within the asphalt coating - this is called a closed blister because the asphalt coating remains intact with granule covering. When the top of the blister bursts, the granules on the blister are released and a small crater is formed - this is called an open blister. Blisters can be differentiated from hail damage because blistering does not damage the shingle reinforcing mat. Also, granule loss due to blistering is upward and outward from within the shingle. Some shingles will still blister even with proper ventilation but unventilated roofs are more susceptible to blistering. </t>
  </si>
  <si>
    <t>Most roofs have a series of flashing elements in key places to route water away from chimneys, skylights, framing walls, and other roofing transitions. It is the job of the counter-flashing and step-flashing to keep these areas watertight by routing the rainwater back on top of the roofing system. Often, during extended periods of heavy driving rain, these areas can be breached causing interior damage to a dwelling. Improper installation of these flashing elements can cause a leak to appear slowly over an extended period of time, often not affecting the interior walls or ceilings for years after installation.</t>
  </si>
  <si>
    <t xml:space="preserve">During the course of inspection of said roof we found there to be hail damage to the shingles on the roof. The industry standards for hail damage are specified as a loss in water shedding capability, or the reduction of the long term service life of the shingle. The damaging effects of hail are based on many factors involved, e.g. the size and density of the hailstone, the steepness or pitch of the roofs involved, the quality and age of the asphalt shingles, and direction and speed of the wind. Functional hail damage, when found on an asphalt shingle, appears to have a localized granular loss usually in a circular pattern. Upon further inspection of the localized granular loss there is usually a soft tenderness to the shingle surface, commonly referred to as bruising. The bruising is a result of the hail severing the fiberglass mat that is between the layers of asphalt. This damage can be detected immediately after a hailstorm has occurred, and does not appear later. New hail damage can be differentiated from old hail damage by looking at the color of the asphalt exposure in the hail hit. A hail hit which has recently occurred will appear to be dark black, showing the freshness of the asphalt exposure. Old hail damage will start to weather and become the same shade of gray as the rest of the exposed asphalt on the shingle, thus dating the hail damage. Granule loss that is often found in gutters and downspout run off does not indicate that hail has damaged the asphalt roofing system. Widespread granule loss is common and is a result of normal weathering, and the aging process. Granules may become dislodged due to wind, heavy rainfall, small hailstorms, and normal foot traffic.  </t>
  </si>
  <si>
    <t xml:space="preserve">High nailing is a common incorrect installation method that can adversely impact the longevity of your roofing product. When a shingle is nailed too high, the nail will miss the head lap of the shingle installed beneath it, causing the shingle to be nailed in only half the recommended nailing places. In laminated shingles, this can cause delamination of the upper and lower laminate. High nailing often results in slippage - refer to the paragraph entitled “Slippage” (if present) for the explanation of slippage. </t>
  </si>
  <si>
    <t>Mechanical damage is defined as damage which has occurred due to other than weather related conditions. Some good examples of mechanical damage are the holes left in the shingles due to the use of toe boards during the roofing process. Other forms of mechanical damage are foot traffic from installers and inspectors which can leaves areas of marred and/or exposed asphalt, shingle bundle scrapes, tool marks, etc…</t>
  </si>
  <si>
    <t>Metal damage is in the form of dents to the thin-gauge metal protrusions of the roofing system. These thin-gauge metals are susceptible to cosmetic denting by smaller-diameter hail that may not be large enough to damage the roofing material. When hail gets to a certain size it can often damage gutters and downspouts as well. Damage to the soft metal, gutter, or downspout is an indicator that a hailstorm occurred and impacted the roofing system, but it does not necessarily mean that the shingles have been damaged. A thorough, in-depth inspection of the shingles is required to reveal whether or not the shingles themselves are damaged. Metal damage also shows the size of the hailstones that impacted the roofing system.</t>
  </si>
  <si>
    <t>Nail extrusions are often mistaken for wind damage. When a nail is pushed out through the forces of expansion and contraction on the shank of a nail it will cause the nail to raise out of the position in which it was installed. This will cause the shingle directly above it to be raised into the air giving the appearance that the wind has lifted it up. When viewed from the ground, the shingles lifted by nail extrusions can appear very prominent and may seem to be a source of a possible leak. This, however, is not typically the case. The nails that have been extruded should be hammered back into place or removed and replaced with a new nail. Routine maintenance of these areas can fix the problem.</t>
  </si>
  <si>
    <t xml:space="preserve">During the course of inspection of said roof we did not find there to be hail damage to the shingles on the roof. The industry standards for hail damage are specified as a loss in water shedding capability, or the reduction of the long term service life of the shingle. The damaging effects of hail are based on many factors involved, e.g. the size and density of the hailstone, the steepness or pitch of the roofs involved, the quality and age of the asphalt shingles, and direction and speed of the wind. Functional hail damage, when found on an asphalt shingle, appears to have a localized granular loss usually in a circular pattern. Upon further inspection of the localized granular loss there is usually a soft tenderness to the shingle surface, commonly referred to as bruising. The bruising is a result of the hail severing the fiberglass mat that is between the layers of asphalt. This damage can be detected immediately after a hailstorm has occurred, and does not appear later. New hail damage can be differentiated from old hail damage by looking at the color of the asphalt exposure in the hail hit. A hail hit which has recently occurred will appear to be dark black, showing the freshness of the asphalt exposure. Old hail damage will start to weather and become the same shade of gray as the rest of the exposed asphalt on the shingle, thus dating the hail damage. Granule loss that is often found in gutters and downspout run off does not indicate that hail has damaged the asphalt roofing system. Widespread granule loss is common and is a result of normal weathering, and the aging process. Granules may become dislodged due to wind, heavy rainfall, small hailstorms, and normal foot traffic.  </t>
  </si>
  <si>
    <t>During the course of inspection of said roof, we did not find the presence of wind damage to the roofing system. Wind damage is defined as creased or missing shingles, or shingles that have been torn from their fasteners. The negative and positive pressures that are applied to a roof slope due to wind gusts is the reason shingles will fail and crease or become dislodged. Shingles will usually fail first in the weakest spots, specifically at the un-bonded tabs where a sealant strip has failed. The un-bonded sealant strips alone are not considered wind damage, as other elements can contribute to the un-bonding of a sealant strip. Sealant strips tend to break down and release over time due to expansion and contraction of the roofing materials, inadequate sealant applied, and age. Most shingle manufacturers only warranty the shingle sealant strips for 5-10 years. Years ago shingles relied on their own weight to resist the wind and did not have sealant strips. New wind damage can be differentiated from old wind damage by comparing the color of the creasing. Creasing which has recently occurred will appear to be dark black, showing the freshness of the asphalt exposure. Old wind damage will start to weather and become the same shade of gray as the rest of the exposed asphalt on the shingle, thus dating the wind damage.</t>
  </si>
  <si>
    <t xml:space="preserve">The asphalt bitumen in the shingles can dry out and shrink during the later stages of the aging process of composition shingles. Also, the organic felt of organic shingles can shrink over time when exposed to prolonged damp conditions. These phenomena are referred to as cupping, curling, or clawing. Curling is a rising of the shingle edges parallel to the rafter. Cupping is a rising of the shingle edges parallel to the eave. Clawing is the combination of curling and cupping and is specific to organic shingles. In some cases these shingle deformations are mistaken for wind damage because it appears as if the wind has lifted the corners of the shingles. It is, however, a physical impossibility for wind to permanently deform the corners of the shingles into this curved shape. </t>
  </si>
  <si>
    <t xml:space="preserve">Shingle anomalies are due to inconsistencies in the manufacturing process. Most shingle anomalies require years of aging and weathering before the latent effects will appear. Some common shingle anomalies are stress fractures, large and small areas of early granule release, surface cracks, and various coating issues. </t>
  </si>
  <si>
    <t xml:space="preserve">Slippage of an asphalt roofing system is always the result of high nailing. High nailing is an incorrect installation method. Slippage typically occurs when a roof is steep, which can lead to shingles slipping downward out of their proper placement. When a shingle is nailed too high, the nail misses the head lap of the shingle installed beneath it. This means the shingle will be nailed in only half the recommended nailing places. For laminated shingles this can cause delamination of the upper and lower laminate. </t>
  </si>
  <si>
    <t xml:space="preserve">Spatter is the result of hail impacting areas of grime or oxidized metals, which removes the grime or oxidation, leaving a cleaned off area. This area of growth removal indicates the size and diameter of the hailstone. Usually spatter is found in the algae growth on the shaded portions of a roof. Hail spatter is also found on objects that oxidize from the weather (e.g.: vinyl siding, satellite dishes, air conditioning units). </t>
  </si>
  <si>
    <t>Most roofing systems have plumbing pipes that protrude through the surface of the shingles. These pipes are used to draw air into the plumbing system. Some of the pipes use a rubber flashing boot to route rainwater away from the plumbing pipe and onto the shingles. As time progresses in the life span of the roof, the UV rays of the sun, and other elements of weather cause the rubber material to dry rot, crack, and split open. Many leaks are caused by this degradation of rubber material and are often mistaken for leaks caused by hail or wind damage. This water intrusion concern on the roofing system should be addressed immediately. Rubber vent pipe flashing should be replaced every 7-10 years to insure that they are in proper working condition.</t>
  </si>
  <si>
    <t xml:space="preserve">Water intrusion concerns are defined as areas of possible leaks. These areas should be attended to immediately to prevent any future water damage to the interior of the dwelling. Refer to the damage assessment for information regarding the possible leak entry points noted on the roofing system. In most cases, leaks that are maintenance related from continual seepage, often take an extended period of time to finally show as a stain on your ceiling or walls. Heavy rain and driving wind can accelerate the continual seepage, causing the stain to appear during a single storm. This will often lead the policy holder to believe that there is a major problem with the roofing system, which is often not the case. General routine inspection and maintenance should be performed yearly to insure all aspects of the roofing system are in proper working order. </t>
  </si>
  <si>
    <t>During the course of inspection of said roof, we found the presence of wind damage to the roofing system. Wind damage is defined as creased or missing shingles, or shingles that have been torn from their fasteners. The negative and positive pressures that are applied to a roof slope due to wind gusts is the reason shingles will fail and crease or become dislodged. Shingles will usually fail first in the weakest spots, specifically at the un-bonded tabs where a sealant strip has failed. The un-bonded sealant strips alone are not considered wind damage, as other elements can contribute to the un-bonding of a sealant strip. Sealant strips tend to break down and release over time due to expansion and contraction of the roofing materials, inadequate sealant applied, and age. Most shingle manufacturers only warranty the shingle sealant strips for 5-10 years. Years ago shingles relied on their own weight to resist the wind and did not have sealant strips. New wind damage can be differentiated from old wind damage by comparing the color of the creasing. Creasing which has recently occurred will appear to be dark black, showing the freshness of the asphalt exposure. Old wind damage will start to weather and become the same shade of gray as the rest of the exposed asphalt on the shingle, thus dating the wind damage.</t>
  </si>
  <si>
    <t>ENTER HAIL SIZE:</t>
  </si>
  <si>
    <t>1/4" - 1/2"</t>
  </si>
  <si>
    <t>1/2" - 3/4"</t>
  </si>
  <si>
    <t>3/4" - 1"</t>
  </si>
  <si>
    <t>1 1/4" - 1 1/2"</t>
  </si>
  <si>
    <t>1" - 1 1/4"</t>
  </si>
  <si>
    <t>1 1/2" - 1 3/4"</t>
  </si>
  <si>
    <t>1 3/4" - 2"</t>
  </si>
  <si>
    <t>Stories</t>
  </si>
  <si>
    <t>Siding</t>
  </si>
  <si>
    <t>Roofing Material</t>
  </si>
  <si>
    <t>NO</t>
  </si>
  <si>
    <t>YES</t>
  </si>
  <si>
    <t>Roofer</t>
  </si>
  <si>
    <t>Roofing Company</t>
  </si>
  <si>
    <t>Jim's Company</t>
  </si>
  <si>
    <t>Refused Test Squares</t>
  </si>
  <si>
    <t>we labeled his findings with RC and took pictures of them - these photos are included at the end of our picture report.</t>
  </si>
  <si>
    <t>Agreed with Hail?</t>
  </si>
  <si>
    <t>Agreed with Wind?</t>
  </si>
  <si>
    <t>Roofer Climbed?</t>
  </si>
  <si>
    <t>he refused.</t>
  </si>
  <si>
    <t>Inspection Overview Input</t>
  </si>
  <si>
    <t>brick</t>
  </si>
  <si>
    <t>climbed</t>
  </si>
  <si>
    <t>agreed</t>
  </si>
  <si>
    <t>25-Year 3-Tab shingle</t>
  </si>
  <si>
    <t xml:space="preserve">Our wind damage inspection consists of inspecting every roof slope to verify any and all wind damaged components to all types of roofing systems. </t>
  </si>
  <si>
    <t xml:space="preserve">Our hail damage inspection consists of looking on all directional slopes for granular displacement on the shingles that are about the size in diameter of a dime, and supported by mat fracture. These areas of granular displacement must be found consistently across the entire directional slope that we are assessing (which is a characteristic of hail damage).  We use a 10’ X 10’ test square on all 4 directional slopes to test the statistical average of hail. </t>
  </si>
  <si>
    <r>
      <t>N</t>
    </r>
    <r>
      <rPr>
        <sz val="12"/>
        <color theme="1"/>
        <rFont val="Calibri"/>
        <family val="2"/>
        <scheme val="minor"/>
      </rPr>
      <t>, S, E, W</t>
    </r>
  </si>
  <si>
    <r>
      <t>NE</t>
    </r>
    <r>
      <rPr>
        <sz val="12"/>
        <color theme="1"/>
        <rFont val="Calibri"/>
        <family val="2"/>
        <scheme val="minor"/>
      </rPr>
      <t>, SW, SE, NW</t>
    </r>
  </si>
  <si>
    <t>No hail-damaged shingles were found throughout the slopes shingles.</t>
  </si>
  <si>
    <t>Start Row 1</t>
  </si>
  <si>
    <t>End Row 1</t>
  </si>
  <si>
    <t>Start Row 2</t>
  </si>
  <si>
    <t>End Row 2</t>
  </si>
  <si>
    <t xml:space="preserve"> </t>
  </si>
  <si>
    <t>SUMMARY OF FINDINGS</t>
  </si>
  <si>
    <t>DAMAGE ASSESSMENT:</t>
  </si>
  <si>
    <t>Anthony Giordano</t>
  </si>
  <si>
    <t>Owner, Senior Certified Inspector</t>
  </si>
  <si>
    <t>HAAG Certification # 201006130</t>
  </si>
  <si>
    <t>NC Adjusters License # 12760239</t>
  </si>
  <si>
    <t>SC Adjusters License # 625784</t>
  </si>
  <si>
    <t>Dan McComas</t>
  </si>
  <si>
    <t>Easy</t>
  </si>
  <si>
    <t>Easy-Medium</t>
  </si>
  <si>
    <t>Medium</t>
  </si>
  <si>
    <t>COMMERCIAL-FLAT</t>
  </si>
  <si>
    <t>Difficult</t>
  </si>
  <si>
    <t>Medium-Difficult</t>
  </si>
  <si>
    <t>EXPERT REPORT</t>
  </si>
  <si>
    <t>EXPLANATION OF DAMAGES</t>
  </si>
  <si>
    <t>SYMBOL BREAKDOWN</t>
  </si>
  <si>
    <t>XACTIMATE REPORT</t>
  </si>
  <si>
    <t>SELECT HAIL SIZE:</t>
  </si>
  <si>
    <r>
      <t xml:space="preserve">Lichen is an organic growth that often appears in, but is not limited to, the shaded portions of the roof. Lichen is an invasive growth that feeds on the asphalt layer of a shingle often removing the granules directly below the </t>
    </r>
    <r>
      <rPr>
        <sz val="12"/>
        <color theme="1"/>
        <rFont val="Calibri"/>
        <family val="2"/>
        <scheme val="minor"/>
      </rPr>
      <t>l</t>
    </r>
    <r>
      <rPr>
        <sz val="12"/>
        <color theme="1"/>
        <rFont val="Calibri"/>
        <family val="2"/>
        <scheme val="minor"/>
      </rPr>
      <t>ichen growth. When lichen is removed from the shingle surface it can often look like hail marks because of the circular shape of lichen growth. Lichen growth can be differentiated from hail damage based on the absence of impact marks (i.e. mat fracture). Furthermore</t>
    </r>
    <r>
      <rPr>
        <sz val="12"/>
        <color theme="1"/>
        <rFont val="Calibri"/>
        <family val="2"/>
        <scheme val="minor"/>
      </rPr>
      <t>,</t>
    </r>
    <r>
      <rPr>
        <sz val="12"/>
        <color theme="1"/>
        <rFont val="Calibri"/>
        <family val="2"/>
        <scheme val="minor"/>
      </rPr>
      <t xml:space="preserve"> the </t>
    </r>
    <r>
      <rPr>
        <sz val="12"/>
        <color theme="1"/>
        <rFont val="Calibri"/>
        <family val="2"/>
        <scheme val="minor"/>
      </rPr>
      <t xml:space="preserve">areas of granule loss </t>
    </r>
    <r>
      <rPr>
        <sz val="12"/>
        <color theme="1"/>
        <rFont val="Calibri"/>
        <family val="2"/>
        <scheme val="minor"/>
      </rPr>
      <t xml:space="preserve">left behind from </t>
    </r>
    <r>
      <rPr>
        <sz val="12"/>
        <color theme="1"/>
        <rFont val="Calibri"/>
        <family val="2"/>
        <scheme val="minor"/>
      </rPr>
      <t>l</t>
    </r>
    <r>
      <rPr>
        <sz val="12"/>
        <color theme="1"/>
        <rFont val="Calibri"/>
        <family val="2"/>
        <scheme val="minor"/>
      </rPr>
      <t xml:space="preserve">ichen growth are usually only on </t>
    </r>
    <r>
      <rPr>
        <sz val="12"/>
        <color theme="1"/>
        <rFont val="Calibri"/>
        <family val="2"/>
        <scheme val="minor"/>
      </rPr>
      <t>portions of the entire roof slope, so it does not appear in a consistent pattern throughout the entire slope. Hail damage will not occur on one section of an entire slope, but it will damage the entire slope consistently throughout. Lichen damage can further be differentiated from hail damage by the lack of damage to the reinforcement mat.</t>
    </r>
  </si>
  <si>
    <r>
      <t>Interior damage</t>
    </r>
    <r>
      <rPr>
        <sz val="12"/>
        <color theme="1"/>
        <rFont val="Calibri"/>
        <family val="2"/>
        <scheme val="minor"/>
      </rPr>
      <t>s</t>
    </r>
    <r>
      <rPr>
        <sz val="12"/>
        <color theme="1"/>
        <rFont val="Calibri"/>
        <family val="2"/>
        <scheme val="minor"/>
      </rPr>
      <t xml:space="preserve"> w</t>
    </r>
    <r>
      <rPr>
        <sz val="12"/>
        <color theme="1"/>
        <rFont val="Calibri"/>
        <family val="2"/>
        <scheme val="minor"/>
      </rPr>
      <t>ere</t>
    </r>
    <r>
      <rPr>
        <sz val="12"/>
        <color theme="1"/>
        <rFont val="Calibri"/>
        <family val="2"/>
        <scheme val="minor"/>
      </rPr>
      <t xml:space="preserve"> </t>
    </r>
    <r>
      <rPr>
        <sz val="12"/>
        <color theme="1"/>
        <rFont val="Calibri"/>
        <family val="2"/>
        <scheme val="minor"/>
      </rPr>
      <t>present</t>
    </r>
    <r>
      <rPr>
        <sz val="12"/>
        <color theme="1"/>
        <rFont val="Calibri"/>
        <family val="2"/>
        <scheme val="minor"/>
      </rPr>
      <t>. Interior leaks can be a result of hail and</t>
    </r>
    <r>
      <rPr>
        <sz val="12"/>
        <color theme="1"/>
        <rFont val="Calibri"/>
        <family val="2"/>
        <scheme val="minor"/>
      </rPr>
      <t>/or</t>
    </r>
    <r>
      <rPr>
        <sz val="12"/>
        <color theme="1"/>
        <rFont val="Calibri"/>
        <family val="2"/>
        <scheme val="minor"/>
      </rPr>
      <t xml:space="preserve"> wind damage, but can also be a result of installation error or improper maintenance of vent pipe flashing. Refer to the damage assessment for comments regarding </t>
    </r>
    <r>
      <rPr>
        <sz val="12"/>
        <color theme="1"/>
        <rFont val="Calibri"/>
        <family val="2"/>
        <scheme val="minor"/>
      </rPr>
      <t>any</t>
    </r>
    <r>
      <rPr>
        <sz val="12"/>
        <color theme="1"/>
        <rFont val="Calibri"/>
        <family val="2"/>
        <scheme val="minor"/>
      </rPr>
      <t xml:space="preserve"> water intrusion concerns. </t>
    </r>
  </si>
  <si>
    <t>Brittle</t>
  </si>
  <si>
    <t xml:space="preserve">policyholder was present and we were </t>
  </si>
  <si>
    <t xml:space="preserve">policyholder left during the inspection so we were not </t>
  </si>
  <si>
    <t xml:space="preserve">policyholder was not present so we were not </t>
  </si>
  <si>
    <t>Jim Roofer</t>
  </si>
  <si>
    <t>and agreed</t>
  </si>
  <si>
    <t>Policyholder Present?</t>
  </si>
  <si>
    <t xml:space="preserve">policyholder's tenant was present and we were </t>
  </si>
  <si>
    <t>Follow These Input Steps:</t>
  </si>
  <si>
    <t>If you need to edit the cell contents: 1) Click on the cell; 2) Copy the cell; 3) Right-click the cell; 4) Select Paste Special; 5) Select Values and click OK</t>
  </si>
  <si>
    <t>All opinions expressed in this report are based on factual evidence found at the dwelling listed above, at the date and time of inspection.  It is understood by all parties involved that this inspection and report is provided on a “Limited Liability” basis, and the maximum liability by the inspector and/or Trinity Inspections LLC for errors and omissions, negligence, or from damage of surrounding roofing products that may cause any problems, shall be limited to the amount of the fee paid for this inspection.</t>
  </si>
  <si>
    <t>Print</t>
  </si>
  <si>
    <t>Save and Print</t>
  </si>
  <si>
    <t>Increase the indent of the sentences beginning with "During…"</t>
  </si>
  <si>
    <t>Increase the indent of the Intentional Mechanical damages paragraphs</t>
  </si>
  <si>
    <t>Click Paste Values Button above</t>
  </si>
  <si>
    <t>Follow These Steps:</t>
  </si>
  <si>
    <t>Copy paste the Xactimate parts onto these pages as you normally would.</t>
  </si>
  <si>
    <t>DO NOT copy paste the Trinity Logo or Title onto the next pages - it does it automatically.</t>
  </si>
  <si>
    <t>Click the Autofit button above and then Print</t>
  </si>
  <si>
    <t>Verify the invoice matches the sketch and whether there is interior or more than 2 stories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</si>
</sst>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7" formatCode="&quot;$&quot;#,##0.00_);\(&quot;$&quot;#,##0.00\)"/>
    <numFmt numFmtId="44" formatCode="_(&quot;$&quot;* #,##0.00_);_(&quot;$&quot;* \(#,##0.00\);_(&quot;$&quot;* &quot;-&quot;??_);_(@_)"/>
    <numFmt numFmtId="164" formatCode="dddd"/>
    <numFmt numFmtId="165" formatCode="[$-409]d\-mmm\-yyyy;@"/>
    <numFmt numFmtId="166" formatCode="[$-409]h:mm\ AM/PM;@"/>
    <numFmt numFmtId="167" formatCode="[$-409]mmmm\ d\,\ yyyy;@"/>
    <numFmt numFmtId="168" formatCode="&quot;$&quot;#,##0.00"/>
    <numFmt numFmtId="169" formatCode="_(&quot;$&quot;* #,##0_);_(&quot;$&quot;* \(#,##0\);_(&quot;$&quot;* &quot;-&quot;??_);_(@_)"/>
    <numFmt numFmtId="170" formatCode="[$-F800]dddd\,\ mmmm\ dd\,\ yyyy"/>
    <numFmt numFmtId="171" formatCode="#\ &quot;Heat Vents&quot;"/>
    <numFmt numFmtId="172" formatCode="#\ &quot;Power Vents&quot;"/>
    <numFmt numFmtId="173" formatCode="#\ &quot;Square Vents&quot;"/>
    <numFmt numFmtId="174" formatCode="#\ &quot;Turbines&quot;"/>
    <numFmt numFmtId="175" formatCode="#\ &quot;Skylights&quot;"/>
    <numFmt numFmtId="176" formatCode="#\ &quot;Satellites&quot;"/>
    <numFmt numFmtId="177" formatCode="mm\-dd\-yyyy"/>
    <numFmt numFmtId="178" formatCode="[$-409]mm\-dd\-yyyy\ h:mm\ AM/PM;@"/>
    <numFmt numFmtId="179" formatCode="#\ &quot;Cap Shingles&quot;"/>
    <numFmt numFmtId="180" formatCode="#\ &quot;Aluminum Ridge Vent&quot;"/>
  </numFmts>
  <fonts count="77"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sz val="11"/>
      <color theme="1"/>
      <name val="Calibri"/>
      <family val="2"/>
      <scheme val="minor"/>
    </font>
    <font>
      <sz val="18"/>
      <color theme="1"/>
      <name val="Calibri"/>
      <family val="2"/>
      <scheme val="minor"/>
    </font>
    <font>
      <b/>
      <sz val="18"/>
      <color theme="1"/>
      <name val="Calibri"/>
      <family val="2"/>
      <scheme val="minor"/>
    </font>
    <font>
      <sz val="8"/>
      <name val="Calibri"/>
      <family val="2"/>
      <scheme val="minor"/>
    </font>
    <font>
      <sz val="9"/>
      <color theme="1"/>
      <name val="Calibri"/>
      <family val="2"/>
      <scheme val="minor"/>
    </font>
    <font>
      <b/>
      <sz val="6"/>
      <color theme="1"/>
      <name val="Calibri"/>
      <family val="2"/>
      <scheme val="minor"/>
    </font>
    <font>
      <i/>
      <sz val="11"/>
      <color theme="1"/>
      <name val="Calibri"/>
      <family val="2"/>
      <scheme val="minor"/>
    </font>
    <font>
      <sz val="6"/>
      <color theme="1"/>
      <name val="Calibri"/>
      <family val="2"/>
      <scheme val="minor"/>
    </font>
    <font>
      <sz val="7"/>
      <color theme="1"/>
      <name val="Calibri"/>
      <family val="2"/>
      <scheme val="minor"/>
    </font>
    <font>
      <i/>
      <u/>
      <sz val="11"/>
      <color theme="1"/>
      <name val="Calibri"/>
      <family val="2"/>
      <scheme val="minor"/>
    </font>
    <font>
      <i/>
      <sz val="9"/>
      <color theme="1"/>
      <name val="Calibri"/>
      <family val="2"/>
      <scheme val="minor"/>
    </font>
    <font>
      <sz val="8"/>
      <color rgb="FF000000"/>
      <name val="Calibri"/>
      <family val="2"/>
      <scheme val="minor"/>
    </font>
    <font>
      <sz val="8"/>
      <color theme="1"/>
      <name val="Calibri"/>
      <family val="2"/>
      <scheme val="minor"/>
    </font>
    <font>
      <b/>
      <sz val="11"/>
      <color theme="1"/>
      <name val="Calibri"/>
      <family val="2"/>
      <scheme val="minor"/>
    </font>
    <font>
      <sz val="10"/>
      <color theme="1"/>
      <name val="Calibri"/>
      <family val="2"/>
      <scheme val="minor"/>
    </font>
    <font>
      <i/>
      <sz val="6"/>
      <color theme="1"/>
      <name val="Calibri"/>
      <family val="2"/>
      <scheme val="minor"/>
    </font>
    <font>
      <sz val="8.5"/>
      <color theme="1"/>
      <name val="Calibri"/>
      <family val="2"/>
      <scheme val="minor"/>
    </font>
    <font>
      <sz val="7"/>
      <color rgb="FF000000"/>
      <name val="Calibri"/>
      <family val="2"/>
      <scheme val="minor"/>
    </font>
    <font>
      <b/>
      <sz val="8"/>
      <color theme="1"/>
      <name val="Calibri"/>
      <family val="2"/>
      <scheme val="minor"/>
    </font>
    <font>
      <b/>
      <u/>
      <sz val="8"/>
      <color theme="1"/>
      <name val="Calibri"/>
      <family val="2"/>
      <scheme val="minor"/>
    </font>
    <font>
      <sz val="6"/>
      <color rgb="FF000000"/>
      <name val="Calibri"/>
      <family val="2"/>
      <scheme val="minor"/>
    </font>
    <font>
      <sz val="11"/>
      <color theme="0"/>
      <name val="Calibri"/>
      <family val="2"/>
      <scheme val="minor"/>
    </font>
    <font>
      <b/>
      <sz val="11"/>
      <color rgb="FFFF0000"/>
      <name val="Calibri"/>
      <family val="2"/>
      <scheme val="minor"/>
    </font>
    <font>
      <b/>
      <sz val="11"/>
      <color rgb="FF3366FF"/>
      <name val="Calibri"/>
      <family val="2"/>
      <scheme val="minor"/>
    </font>
    <font>
      <b/>
      <sz val="11"/>
      <color rgb="FF0066CC"/>
      <name val="Calibri"/>
      <family val="2"/>
      <scheme val="minor"/>
    </font>
    <font>
      <b/>
      <u/>
      <sz val="11"/>
      <color rgb="FFFF0000"/>
      <name val="Calibri"/>
      <family val="2"/>
      <scheme val="minor"/>
    </font>
    <font>
      <sz val="10"/>
      <name val="Arial"/>
      <family val="2"/>
    </font>
    <font>
      <sz val="10"/>
      <name val="Garamond"/>
      <family val="1"/>
    </font>
    <font>
      <i/>
      <sz val="9"/>
      <name val="Garamond"/>
      <family val="1"/>
    </font>
    <font>
      <sz val="38"/>
      <color indexed="22"/>
      <name val="Garamond"/>
      <family val="1"/>
    </font>
    <font>
      <sz val="10"/>
      <name val="Calibri"/>
      <family val="2"/>
      <scheme val="minor"/>
    </font>
    <font>
      <sz val="18"/>
      <color theme="5" tint="-0.249977111117893"/>
      <name val="Garamond"/>
      <family val="1"/>
    </font>
    <font>
      <sz val="8"/>
      <name val="Garamond"/>
      <family val="1"/>
    </font>
    <font>
      <b/>
      <sz val="8"/>
      <color rgb="FF7E0000"/>
      <name val="Garamond"/>
      <family val="1"/>
    </font>
    <font>
      <b/>
      <sz val="8"/>
      <name val="Garamond"/>
      <family val="1"/>
    </font>
    <font>
      <sz val="11"/>
      <color rgb="FF000000"/>
      <name val="Calibri"/>
      <family val="2"/>
      <scheme val="minor"/>
    </font>
    <font>
      <sz val="9"/>
      <name val="Garamond"/>
      <family val="1"/>
    </font>
    <font>
      <i/>
      <sz val="8"/>
      <name val="Garamond"/>
      <family val="1"/>
    </font>
    <font>
      <b/>
      <sz val="10"/>
      <name val="Garamond"/>
      <family val="1"/>
    </font>
    <font>
      <b/>
      <sz val="12"/>
      <color theme="1"/>
      <name val="Arial"/>
      <family val="2"/>
    </font>
    <font>
      <sz val="12"/>
      <color theme="1"/>
      <name val="Arial"/>
      <family val="2"/>
    </font>
    <font>
      <strike/>
      <sz val="12"/>
      <color theme="1"/>
      <name val="Arial"/>
      <family val="2"/>
    </font>
    <font>
      <u/>
      <sz val="12"/>
      <color theme="10"/>
      <name val="Calibri"/>
      <family val="2"/>
      <scheme val="minor"/>
    </font>
    <font>
      <u/>
      <sz val="12"/>
      <color theme="11"/>
      <name val="Calibri"/>
      <family val="2"/>
      <scheme val="minor"/>
    </font>
    <font>
      <sz val="12"/>
      <color rgb="FF000000"/>
      <name val="Lucida Grande"/>
    </font>
    <font>
      <sz val="10"/>
      <color rgb="FF000000"/>
      <name val="Geneva"/>
    </font>
    <font>
      <sz val="11"/>
      <name val="Calibri"/>
      <family val="2"/>
      <scheme val="minor"/>
    </font>
    <font>
      <sz val="16"/>
      <color theme="1"/>
      <name val="Calibri"/>
      <family val="2"/>
      <scheme val="minor"/>
    </font>
    <font>
      <b/>
      <sz val="16"/>
      <color theme="1"/>
      <name val="Calibri"/>
      <family val="2"/>
      <scheme val="minor"/>
    </font>
    <font>
      <b/>
      <sz val="18"/>
      <color theme="1"/>
      <name val="Arial"/>
      <family val="2"/>
    </font>
    <font>
      <sz val="11"/>
      <color theme="1"/>
      <name val="Arial"/>
      <family val="2"/>
    </font>
    <font>
      <b/>
      <sz val="22"/>
      <color theme="5" tint="-0.249977111117893"/>
      <name val="Bookman Old Style"/>
      <family val="1"/>
    </font>
    <font>
      <sz val="10"/>
      <color theme="1"/>
      <name val="Bookman Old Style"/>
      <family val="1"/>
    </font>
    <font>
      <b/>
      <sz val="14"/>
      <color theme="1"/>
      <name val="Bookman Old Style"/>
      <family val="1"/>
    </font>
    <font>
      <sz val="10"/>
      <color theme="1"/>
      <name val="Arial"/>
      <family val="2"/>
    </font>
    <font>
      <b/>
      <sz val="14"/>
      <name val="Calibri"/>
      <family val="2"/>
      <scheme val="minor"/>
    </font>
    <font>
      <b/>
      <sz val="14"/>
      <color theme="1"/>
      <name val="Calibri"/>
      <family val="2"/>
      <scheme val="minor"/>
    </font>
    <font>
      <b/>
      <sz val="11"/>
      <color theme="1"/>
      <name val="Arial"/>
      <family val="2"/>
    </font>
    <font>
      <b/>
      <sz val="12"/>
      <color rgb="FFFF0000"/>
      <name val="Calibri"/>
      <family val="2"/>
      <scheme val="minor"/>
    </font>
    <font>
      <b/>
      <u/>
      <sz val="12"/>
      <color rgb="FFFF0000"/>
      <name val="Calibri"/>
      <family val="2"/>
      <scheme val="minor"/>
    </font>
    <font>
      <b/>
      <u/>
      <sz val="12"/>
      <color rgb="FFFF0000"/>
      <name val="Calibri"/>
      <family val="2"/>
      <scheme val="minor"/>
    </font>
    <font>
      <sz val="19"/>
      <color theme="1"/>
      <name val="Arial Black"/>
      <family val="2"/>
    </font>
    <font>
      <sz val="19"/>
      <name val="Arial Black"/>
      <family val="2"/>
    </font>
    <font>
      <sz val="17"/>
      <color theme="1"/>
      <name val="Arial Black"/>
      <family val="2"/>
    </font>
    <font>
      <sz val="11"/>
      <color theme="0" tint="-0.249977111117893"/>
      <name val="Calibri"/>
      <scheme val="minor"/>
    </font>
    <font>
      <b/>
      <sz val="12"/>
      <name val="Calibri"/>
      <scheme val="minor"/>
    </font>
  </fonts>
  <fills count="11">
    <fill>
      <patternFill patternType="none"/>
    </fill>
    <fill>
      <patternFill patternType="gray125"/>
    </fill>
    <fill>
      <patternFill patternType="solid">
        <fgColor theme="5"/>
      </patternFill>
    </fill>
    <fill>
      <patternFill patternType="solid">
        <fgColor theme="0" tint="-0.14999847407452621"/>
        <bgColor indexed="64"/>
      </patternFill>
    </fill>
    <fill>
      <patternFill patternType="solid">
        <fgColor theme="3" tint="0.59999389629810485"/>
        <bgColor indexed="64"/>
      </patternFill>
    </fill>
    <fill>
      <patternFill patternType="solid">
        <fgColor theme="0"/>
        <bgColor indexed="64"/>
      </patternFill>
    </fill>
    <fill>
      <patternFill patternType="solid">
        <fgColor rgb="FF7E0000"/>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FFCC"/>
        <bgColor indexed="64"/>
      </patternFill>
    </fill>
  </fills>
  <borders count="78">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hair">
        <color theme="1" tint="0.499984740745262"/>
      </left>
      <right/>
      <top style="hair">
        <color theme="1" tint="0.499984740745262"/>
      </top>
      <bottom/>
      <diagonal/>
    </border>
    <border>
      <left/>
      <right/>
      <top style="hair">
        <color theme="1" tint="0.499984740745262"/>
      </top>
      <bottom/>
      <diagonal/>
    </border>
    <border>
      <left/>
      <right style="hair">
        <color theme="1" tint="0.499984740745262"/>
      </right>
      <top style="hair">
        <color theme="1" tint="0.499984740745262"/>
      </top>
      <bottom/>
      <diagonal/>
    </border>
    <border>
      <left style="hair">
        <color theme="1" tint="0.499984740745262"/>
      </left>
      <right style="hair">
        <color theme="1" tint="0.499984740745262"/>
      </right>
      <top style="hair">
        <color theme="1" tint="0.499984740745262"/>
      </top>
      <bottom/>
      <diagonal/>
    </border>
    <border>
      <left/>
      <right style="thin">
        <color auto="1"/>
      </right>
      <top style="hair">
        <color theme="1" tint="0.499984740745262"/>
      </top>
      <bottom style="hair">
        <color theme="0" tint="-0.499984740745262"/>
      </bottom>
      <diagonal/>
    </border>
    <border>
      <left style="thin">
        <color auto="1"/>
      </left>
      <right style="thin">
        <color auto="1"/>
      </right>
      <top style="hair">
        <color theme="1" tint="0.499984740745262"/>
      </top>
      <bottom style="hair">
        <color theme="0" tint="-0.499984740745262"/>
      </bottom>
      <diagonal/>
    </border>
    <border>
      <left style="thin">
        <color auto="1"/>
      </left>
      <right style="hair">
        <color theme="1" tint="0.499984740745262"/>
      </right>
      <top style="hair">
        <color theme="1" tint="0.499984740745262"/>
      </top>
      <bottom style="hair">
        <color theme="0" tint="-0.499984740745262"/>
      </bottom>
      <diagonal/>
    </border>
    <border>
      <left style="hair">
        <color theme="1" tint="0.499984740745262"/>
      </left>
      <right/>
      <top/>
      <bottom style="hair">
        <color theme="1" tint="0.499984740745262"/>
      </bottom>
      <diagonal/>
    </border>
    <border>
      <left/>
      <right/>
      <top/>
      <bottom style="hair">
        <color theme="1" tint="0.499984740745262"/>
      </bottom>
      <diagonal/>
    </border>
    <border>
      <left/>
      <right style="hair">
        <color theme="1" tint="0.499984740745262"/>
      </right>
      <top/>
      <bottom style="hair">
        <color theme="1" tint="0.499984740745262"/>
      </bottom>
      <diagonal/>
    </border>
    <border>
      <left style="hair">
        <color theme="1" tint="0.499984740745262"/>
      </left>
      <right style="hair">
        <color theme="1" tint="0.499984740745262"/>
      </right>
      <top/>
      <bottom style="hair">
        <color theme="1" tint="0.499984740745262"/>
      </bottom>
      <diagonal/>
    </border>
    <border>
      <left/>
      <right style="thin">
        <color auto="1"/>
      </right>
      <top style="hair">
        <color theme="0" tint="-0.499984740745262"/>
      </top>
      <bottom style="hair">
        <color theme="0" tint="-0.499984740745262"/>
      </bottom>
      <diagonal/>
    </border>
    <border>
      <left style="thin">
        <color auto="1"/>
      </left>
      <right style="thin">
        <color auto="1"/>
      </right>
      <top style="hair">
        <color theme="0" tint="-0.499984740745262"/>
      </top>
      <bottom style="hair">
        <color theme="0" tint="-0.499984740745262"/>
      </bottom>
      <diagonal/>
    </border>
    <border>
      <left style="thin">
        <color auto="1"/>
      </left>
      <right style="hair">
        <color theme="1" tint="0.499984740745262"/>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right style="hair">
        <color theme="1" tint="0.499984740745262"/>
      </right>
      <top style="hair">
        <color theme="0" tint="-0.499984740745262"/>
      </top>
      <bottom style="hair">
        <color theme="0" tint="-0.499984740745262"/>
      </bottom>
      <diagonal/>
    </border>
    <border>
      <left/>
      <right/>
      <top style="hair">
        <color theme="0" tint="-0.499984740745262"/>
      </top>
      <bottom/>
      <diagonal/>
    </border>
    <border>
      <left/>
      <right style="hair">
        <color theme="1" tint="0.499984740745262"/>
      </right>
      <top/>
      <bottom/>
      <diagonal/>
    </border>
    <border>
      <left/>
      <right/>
      <top/>
      <bottom style="hair">
        <color theme="0" tint="-0.499984740745262"/>
      </bottom>
      <diagonal/>
    </border>
    <border>
      <left/>
      <right style="hair">
        <color theme="1" tint="0.499984740745262"/>
      </right>
      <top/>
      <bottom style="hair">
        <color theme="0" tint="-0.499984740745262"/>
      </bottom>
      <diagonal/>
    </border>
    <border>
      <left style="hair">
        <color theme="1" tint="0.499984740745262"/>
      </left>
      <right style="hair">
        <color theme="0" tint="-0.249977111117893"/>
      </right>
      <top/>
      <bottom style="hair">
        <color theme="0" tint="-0.249977111117893"/>
      </bottom>
      <diagonal/>
    </border>
    <border>
      <left style="hair">
        <color theme="0" tint="-0.249977111117893"/>
      </left>
      <right style="hair">
        <color theme="0" tint="-0.249977111117893"/>
      </right>
      <top/>
      <bottom style="hair">
        <color theme="0" tint="-0.249977111117893"/>
      </bottom>
      <diagonal/>
    </border>
    <border>
      <left style="hair">
        <color theme="0" tint="-0.249977111117893"/>
      </left>
      <right style="hair">
        <color theme="1" tint="0.499984740745262"/>
      </right>
      <top/>
      <bottom style="hair">
        <color theme="0" tint="-0.249977111117893"/>
      </bottom>
      <diagonal/>
    </border>
    <border>
      <left/>
      <right style="hair">
        <color theme="0" tint="-0.249977111117893"/>
      </right>
      <top/>
      <bottom/>
      <diagonal/>
    </border>
    <border>
      <left style="hair">
        <color theme="1" tint="0.499984740745262"/>
      </left>
      <right style="hair">
        <color theme="0" tint="-0.249977111117893"/>
      </right>
      <top style="hair">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hair">
        <color theme="1" tint="0.499984740745262"/>
      </right>
      <top style="hair">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hair">
        <color theme="1" tint="0.499984740745262"/>
      </bottom>
      <diagonal/>
    </border>
    <border>
      <left/>
      <right style="hair">
        <color theme="0" tint="-0.249977111117893"/>
      </right>
      <top/>
      <bottom style="hair">
        <color theme="1" tint="0.499984740745262"/>
      </bottom>
      <diagonal/>
    </border>
    <border>
      <left style="hair">
        <color theme="1" tint="0.499984740745262"/>
      </left>
      <right style="hair">
        <color theme="0" tint="-0.249977111117893"/>
      </right>
      <top style="hair">
        <color theme="1" tint="0.499984740745262"/>
      </top>
      <bottom style="hair">
        <color theme="0" tint="-0.249977111117893"/>
      </bottom>
      <diagonal/>
    </border>
    <border>
      <left style="hair">
        <color theme="0" tint="-0.249977111117893"/>
      </left>
      <right style="hair">
        <color theme="0" tint="-0.249977111117893"/>
      </right>
      <top style="hair">
        <color theme="1" tint="0.499984740745262"/>
      </top>
      <bottom style="hair">
        <color theme="0" tint="-0.249977111117893"/>
      </bottom>
      <diagonal/>
    </border>
    <border>
      <left style="hair">
        <color theme="0" tint="-0.249977111117893"/>
      </left>
      <right style="hair">
        <color theme="1" tint="0.499984740745262"/>
      </right>
      <top style="hair">
        <color theme="1" tint="0.499984740745262"/>
      </top>
      <bottom style="hair">
        <color theme="0" tint="-0.249977111117893"/>
      </bottom>
      <diagonal/>
    </border>
    <border>
      <left/>
      <right/>
      <top style="hair">
        <color theme="0" tint="-0.499984740745262"/>
      </top>
      <bottom style="hair">
        <color theme="1" tint="0.499984740745262"/>
      </bottom>
      <diagonal/>
    </border>
    <border>
      <left/>
      <right style="hair">
        <color theme="1" tint="0.499984740745262"/>
      </right>
      <top style="hair">
        <color theme="0" tint="-0.499984740745262"/>
      </top>
      <bottom style="hair">
        <color theme="1" tint="0.499984740745262"/>
      </bottom>
      <diagonal/>
    </border>
    <border>
      <left/>
      <right/>
      <top style="hair">
        <color theme="1" tint="0.499984740745262"/>
      </top>
      <bottom style="hair">
        <color theme="1" tint="0.499984740745262"/>
      </bottom>
      <diagonal/>
    </border>
    <border>
      <left style="hair">
        <color theme="1" tint="0.499984740745262"/>
      </left>
      <right style="hair">
        <color theme="0" tint="-0.249977111117893"/>
      </right>
      <top style="hair">
        <color theme="0" tint="-0.249977111117893"/>
      </top>
      <bottom style="hair">
        <color theme="1" tint="0.499984740745262"/>
      </bottom>
      <diagonal/>
    </border>
    <border>
      <left style="hair">
        <color theme="0" tint="-0.249977111117893"/>
      </left>
      <right style="hair">
        <color theme="1" tint="0.499984740745262"/>
      </right>
      <top style="hair">
        <color theme="0" tint="-0.249977111117893"/>
      </top>
      <bottom style="hair">
        <color theme="1" tint="0.499984740745262"/>
      </bottom>
      <diagonal/>
    </border>
    <border>
      <left style="hair">
        <color theme="0" tint="-0.249977111117893"/>
      </left>
      <right/>
      <top style="hair">
        <color theme="0" tint="-0.249977111117893"/>
      </top>
      <bottom style="hair">
        <color theme="0" tint="-0.249977111117893"/>
      </bottom>
      <diagonal/>
    </border>
    <border>
      <left style="hair">
        <color theme="0" tint="-0.249977111117893"/>
      </left>
      <right/>
      <top/>
      <bottom/>
      <diagonal/>
    </border>
    <border>
      <left style="hair">
        <color theme="1" tint="0.499984740745262"/>
      </left>
      <right/>
      <top style="hair">
        <color theme="0" tint="-0.249977111117893"/>
      </top>
      <bottom/>
      <diagonal/>
    </border>
    <border>
      <left/>
      <right style="hair">
        <color theme="0" tint="-0.249977111117893"/>
      </right>
      <top style="hair">
        <color theme="0" tint="-0.249977111117893"/>
      </top>
      <bottom/>
      <diagonal/>
    </border>
    <border>
      <left style="hair">
        <color theme="0" tint="-0.249977111117893"/>
      </left>
      <right/>
      <top style="hair">
        <color theme="0" tint="-0.249977111117893"/>
      </top>
      <bottom/>
      <diagonal/>
    </border>
    <border>
      <left/>
      <right/>
      <top style="hair">
        <color theme="0" tint="-0.249977111117893"/>
      </top>
      <bottom/>
      <diagonal/>
    </border>
    <border>
      <left style="hair">
        <color theme="1" tint="0.499984740745262"/>
      </left>
      <right/>
      <top/>
      <bottom/>
      <diagonal/>
    </border>
    <border>
      <left/>
      <right style="hair">
        <color theme="0" tint="-0.249977111117893"/>
      </right>
      <top/>
      <bottom style="hair">
        <color theme="0" tint="-0.499984740745262"/>
      </bottom>
      <diagonal/>
    </border>
    <border>
      <left style="hair">
        <color theme="0" tint="-0.249977111117893"/>
      </left>
      <right/>
      <top/>
      <bottom style="hair">
        <color theme="0" tint="-0.499984740745262"/>
      </bottom>
      <diagonal/>
    </border>
    <border>
      <left style="hair">
        <color theme="0" tint="-0.249977111117893"/>
      </left>
      <right/>
      <top style="hair">
        <color theme="0" tint="-0.499984740745262"/>
      </top>
      <bottom/>
      <diagonal/>
    </border>
    <border>
      <left style="hair">
        <color theme="1" tint="0.499984740745262"/>
      </left>
      <right/>
      <top/>
      <bottom style="hair">
        <color theme="0" tint="-0.249977111117893"/>
      </bottom>
      <diagonal/>
    </border>
    <border>
      <left/>
      <right style="hair">
        <color theme="0" tint="-0.249977111117893"/>
      </right>
      <top/>
      <bottom style="hair">
        <color theme="0" tint="-0.249977111117893"/>
      </bottom>
      <diagonal/>
    </border>
    <border>
      <left style="hair">
        <color theme="0" tint="-0.249977111117893"/>
      </left>
      <right/>
      <top/>
      <bottom style="hair">
        <color theme="0" tint="-0.249977111117893"/>
      </bottom>
      <diagonal/>
    </border>
    <border>
      <left/>
      <right style="hair">
        <color theme="1" tint="0.499984740745262"/>
      </right>
      <top style="hair">
        <color theme="0" tint="-0.499984740745262"/>
      </top>
      <bottom/>
      <diagonal/>
    </border>
    <border>
      <left style="hair">
        <color theme="1" tint="0.499984740745262"/>
      </left>
      <right style="hair">
        <color theme="0" tint="-0.249977111117893"/>
      </right>
      <top style="hair">
        <color theme="0" tint="-0.249977111117893"/>
      </top>
      <bottom style="thin">
        <color auto="1"/>
      </bottom>
      <diagonal/>
    </border>
    <border>
      <left style="hair">
        <color theme="0" tint="-0.249977111117893"/>
      </left>
      <right style="hair">
        <color theme="0" tint="-0.249977111117893"/>
      </right>
      <top style="hair">
        <color theme="0" tint="-0.249977111117893"/>
      </top>
      <bottom style="thin">
        <color auto="1"/>
      </bottom>
      <diagonal/>
    </border>
    <border>
      <left/>
      <right style="hair">
        <color theme="1" tint="0.499984740745262"/>
      </right>
      <top/>
      <bottom style="thin">
        <color auto="1"/>
      </bottom>
      <diagonal/>
    </border>
    <border>
      <left/>
      <right/>
      <top/>
      <bottom style="hair">
        <color theme="0" tint="-0.249977111117893"/>
      </bottom>
      <diagonal/>
    </border>
    <border>
      <left style="hair">
        <color theme="1" tint="0.499984740745262"/>
      </left>
      <right style="hair">
        <color theme="0" tint="-0.249977111117893"/>
      </right>
      <top style="hair">
        <color theme="0" tint="-0.249977111117893"/>
      </top>
      <bottom/>
      <diagonal/>
    </border>
    <border>
      <left style="hair">
        <color theme="0" tint="-0.249977111117893"/>
      </left>
      <right style="hair">
        <color theme="0" tint="-0.249977111117893"/>
      </right>
      <top style="hair">
        <color theme="0" tint="-0.249977111117893"/>
      </top>
      <bottom/>
      <diagonal/>
    </border>
    <border>
      <left style="hair">
        <color theme="0" tint="-0.249977111117893"/>
      </left>
      <right style="hair">
        <color theme="1" tint="0.499984740745262"/>
      </right>
      <top style="hair">
        <color theme="0" tint="-0.249977111117893"/>
      </top>
      <bottom/>
      <diagonal/>
    </border>
    <border>
      <left style="hair">
        <color theme="1" tint="0.499984740745262"/>
      </left>
      <right style="hair">
        <color theme="0" tint="-0.249977111117893"/>
      </right>
      <top/>
      <bottom style="hair">
        <color theme="1" tint="0.499984740745262"/>
      </bottom>
      <diagonal/>
    </border>
    <border>
      <left style="hair">
        <color theme="0" tint="-0.249977111117893"/>
      </left>
      <right style="hair">
        <color theme="0" tint="-0.249977111117893"/>
      </right>
      <top/>
      <bottom style="hair">
        <color theme="1" tint="0.499984740745262"/>
      </bottom>
      <diagonal/>
    </border>
    <border>
      <left style="hair">
        <color theme="0" tint="-0.249977111117893"/>
      </left>
      <right style="hair">
        <color theme="1" tint="0.499984740745262"/>
      </right>
      <top/>
      <bottom style="hair">
        <color theme="1" tint="0.499984740745262"/>
      </bottom>
      <diagonal/>
    </border>
    <border>
      <left style="thin">
        <color auto="1"/>
      </left>
      <right/>
      <top style="thin">
        <color auto="1"/>
      </top>
      <bottom style="thin">
        <color auto="1"/>
      </bottom>
      <diagonal/>
    </border>
  </borders>
  <cellStyleXfs count="263">
    <xf numFmtId="0" fontId="0" fillId="0" borderId="0"/>
    <xf numFmtId="0" fontId="11" fillId="0" borderId="0"/>
    <xf numFmtId="0" fontId="32" fillId="2" borderId="0" applyNumberFormat="0" applyBorder="0" applyAlignment="0" applyProtection="0"/>
    <xf numFmtId="0" fontId="37" fillId="0" borderId="0"/>
    <xf numFmtId="44" fontId="11" fillId="0" borderId="0" applyFont="0" applyFill="0" applyBorder="0" applyAlignment="0" applyProtection="0"/>
    <xf numFmtId="44" fontId="7" fillId="0" borderId="0" applyFon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1" fillId="0" borderId="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cellStyleXfs>
  <cellXfs count="460">
    <xf numFmtId="0" fontId="0" fillId="0" borderId="0" xfId="0"/>
    <xf numFmtId="0" fontId="9" fillId="0" borderId="0" xfId="1" applyFont="1"/>
    <xf numFmtId="0" fontId="12" fillId="0" borderId="0" xfId="1" applyFont="1"/>
    <xf numFmtId="0" fontId="15" fillId="0" borderId="0" xfId="1" applyFont="1" applyFill="1" applyBorder="1" applyAlignment="1"/>
    <xf numFmtId="0" fontId="17" fillId="0" borderId="0" xfId="1" applyFont="1" applyFill="1" applyBorder="1" applyAlignment="1">
      <alignment horizontal="center"/>
    </xf>
    <xf numFmtId="0" fontId="11" fillId="0" borderId="0" xfId="1" applyFont="1" applyFill="1" applyBorder="1"/>
    <xf numFmtId="0" fontId="11" fillId="0" borderId="0" xfId="1" applyFont="1" applyFill="1" applyBorder="1" applyAlignment="1">
      <alignment vertical="center"/>
    </xf>
    <xf numFmtId="0" fontId="15" fillId="0" borderId="0" xfId="1" applyFont="1" applyFill="1" applyBorder="1" applyAlignment="1">
      <alignment vertical="center"/>
    </xf>
    <xf numFmtId="0" fontId="17" fillId="0" borderId="0" xfId="1" applyFont="1" applyFill="1" applyBorder="1" applyAlignment="1">
      <alignment horizontal="right" vertical="center"/>
    </xf>
    <xf numFmtId="0" fontId="11" fillId="0" borderId="0" xfId="1" applyFill="1" applyBorder="1"/>
    <xf numFmtId="0" fontId="18" fillId="0" borderId="0" xfId="1" applyFont="1" applyFill="1" applyBorder="1" applyAlignment="1">
      <alignment vertical="center"/>
    </xf>
    <xf numFmtId="0" fontId="11" fillId="0" borderId="0" xfId="1" applyFont="1" applyFill="1" applyBorder="1" applyAlignment="1">
      <alignment horizontal="left" vertical="center"/>
    </xf>
    <xf numFmtId="16" fontId="17" fillId="0" borderId="0" xfId="1" applyNumberFormat="1" applyFont="1" applyFill="1" applyBorder="1" applyAlignment="1">
      <alignment horizontal="center"/>
    </xf>
    <xf numFmtId="0" fontId="11" fillId="0" borderId="0" xfId="1" applyFont="1" applyFill="1" applyBorder="1" applyAlignment="1">
      <alignment horizontal="center" vertical="center"/>
    </xf>
    <xf numFmtId="0" fontId="19" fillId="0" borderId="0" xfId="1" applyFont="1" applyFill="1" applyBorder="1" applyAlignment="1">
      <alignment vertical="center"/>
    </xf>
    <xf numFmtId="0" fontId="15" fillId="0" borderId="0" xfId="1" applyFont="1" applyFill="1" applyBorder="1"/>
    <xf numFmtId="0" fontId="17" fillId="0" borderId="0" xfId="1" applyFont="1" applyFill="1" applyBorder="1" applyAlignment="1">
      <alignment horizontal="center" vertical="center"/>
    </xf>
    <xf numFmtId="0" fontId="20" fillId="0" borderId="0" xfId="1" applyFont="1" applyFill="1" applyBorder="1" applyAlignment="1">
      <alignment horizontal="left" vertical="center"/>
    </xf>
    <xf numFmtId="0" fontId="17" fillId="0" borderId="0" xfId="1" applyFont="1" applyFill="1" applyBorder="1" applyAlignment="1">
      <alignment horizontal="left" vertical="center"/>
    </xf>
    <xf numFmtId="0" fontId="21" fillId="0" borderId="0" xfId="1" applyFont="1" applyFill="1" applyBorder="1" applyAlignment="1">
      <alignment horizontal="center" vertical="center"/>
    </xf>
    <xf numFmtId="0" fontId="22" fillId="0" borderId="0" xfId="1" applyFont="1" applyFill="1" applyBorder="1" applyAlignment="1">
      <alignment vertical="center"/>
    </xf>
    <xf numFmtId="0" fontId="23" fillId="0" borderId="0" xfId="1" applyFont="1" applyFill="1" applyBorder="1" applyAlignment="1">
      <alignment vertical="center"/>
    </xf>
    <xf numFmtId="0" fontId="23" fillId="0" borderId="0" xfId="1" applyFont="1" applyFill="1" applyBorder="1"/>
    <xf numFmtId="0" fontId="24" fillId="0" borderId="0" xfId="1" applyFont="1" applyFill="1" applyBorder="1" applyAlignment="1">
      <alignment horizontal="center"/>
    </xf>
    <xf numFmtId="0" fontId="23" fillId="0" borderId="0" xfId="1" quotePrefix="1" applyFont="1" applyFill="1" applyBorder="1" applyAlignment="1">
      <alignment vertical="center"/>
    </xf>
    <xf numFmtId="0" fontId="23" fillId="0" borderId="0" xfId="1" quotePrefix="1" applyFont="1" applyFill="1" applyBorder="1" applyAlignment="1"/>
    <xf numFmtId="0" fontId="23" fillId="0" borderId="0" xfId="1" applyFont="1" applyFill="1" applyBorder="1" applyAlignment="1">
      <alignment horizontal="left" vertical="center"/>
    </xf>
    <xf numFmtId="0" fontId="25" fillId="0" borderId="0" xfId="1" quotePrefix="1" applyFont="1" applyFill="1" applyBorder="1" applyAlignment="1">
      <alignment vertical="center"/>
    </xf>
    <xf numFmtId="0" fontId="11" fillId="0" borderId="0" xfId="1" quotePrefix="1" applyFill="1" applyBorder="1" applyAlignment="1">
      <alignment vertical="center"/>
    </xf>
    <xf numFmtId="0" fontId="26" fillId="0" borderId="0" xfId="1" applyFont="1" applyFill="1" applyBorder="1" applyAlignment="1">
      <alignment horizontal="left" vertical="top"/>
    </xf>
    <xf numFmtId="0" fontId="24" fillId="0" borderId="0" xfId="1" applyFont="1" applyFill="1" applyBorder="1" applyAlignment="1">
      <alignment horizontal="center" vertical="center"/>
    </xf>
    <xf numFmtId="0" fontId="15" fillId="0" borderId="0" xfId="1" applyFont="1" applyFill="1" applyBorder="1" applyAlignment="1">
      <alignment horizontal="left"/>
    </xf>
    <xf numFmtId="0" fontId="18" fillId="0" borderId="0" xfId="1" quotePrefix="1" applyFont="1" applyFill="1" applyBorder="1" applyAlignment="1">
      <alignment vertical="center"/>
    </xf>
    <xf numFmtId="0" fontId="18" fillId="0" borderId="0" xfId="1" applyFont="1" applyFill="1" applyBorder="1"/>
    <xf numFmtId="0" fontId="11" fillId="0" borderId="0" xfId="1" applyFill="1" applyBorder="1" applyAlignment="1"/>
    <xf numFmtId="0" fontId="11" fillId="0" borderId="0" xfId="1" applyFill="1" applyBorder="1" applyAlignment="1">
      <alignment horizontal="left" vertical="top"/>
    </xf>
    <xf numFmtId="0" fontId="11" fillId="0" borderId="0" xfId="1"/>
    <xf numFmtId="0" fontId="38" fillId="0" borderId="0" xfId="3" applyFont="1" applyFill="1" applyBorder="1"/>
    <xf numFmtId="0" fontId="43" fillId="0" borderId="0" xfId="3" applyFont="1" applyFill="1" applyBorder="1" applyAlignment="1"/>
    <xf numFmtId="0" fontId="43" fillId="0" borderId="0" xfId="3" applyFont="1" applyFill="1" applyBorder="1"/>
    <xf numFmtId="0" fontId="14" fillId="0" borderId="0" xfId="3" applyFont="1" applyFill="1" applyBorder="1"/>
    <xf numFmtId="0" fontId="14" fillId="0" borderId="0" xfId="3" applyFont="1" applyFill="1" applyBorder="1" applyAlignment="1">
      <alignment horizontal="center"/>
    </xf>
    <xf numFmtId="2" fontId="43" fillId="0" borderId="0" xfId="3" applyNumberFormat="1" applyFont="1" applyFill="1" applyBorder="1" applyAlignment="1">
      <alignment horizontal="center"/>
    </xf>
    <xf numFmtId="0" fontId="43" fillId="0" borderId="0" xfId="3" applyFont="1" applyFill="1" applyBorder="1" applyAlignment="1">
      <alignment wrapText="1"/>
    </xf>
    <xf numFmtId="0" fontId="43" fillId="0" borderId="0" xfId="3" applyFont="1" applyFill="1" applyBorder="1" applyAlignment="1">
      <alignment horizontal="left" wrapText="1"/>
    </xf>
    <xf numFmtId="44" fontId="43" fillId="0" borderId="0" xfId="3" applyNumberFormat="1" applyFont="1" applyFill="1" applyBorder="1" applyAlignment="1">
      <alignment horizontal="right"/>
    </xf>
    <xf numFmtId="0" fontId="41" fillId="0" borderId="0" xfId="3" applyFont="1" applyFill="1" applyBorder="1"/>
    <xf numFmtId="0" fontId="41" fillId="0" borderId="0" xfId="3" applyFont="1" applyFill="1" applyBorder="1" applyAlignment="1">
      <alignment horizontal="center"/>
    </xf>
    <xf numFmtId="0" fontId="8" fillId="0" borderId="0" xfId="1" applyFont="1" applyFill="1" applyBorder="1" applyAlignment="1"/>
    <xf numFmtId="0" fontId="8" fillId="0" borderId="0" xfId="1" applyFont="1" applyFill="1" applyBorder="1"/>
    <xf numFmtId="0" fontId="8" fillId="0" borderId="0" xfId="1" applyFont="1" applyFill="1" applyBorder="1" applyAlignment="1">
      <alignment vertical="top" wrapText="1"/>
    </xf>
    <xf numFmtId="0" fontId="8" fillId="0" borderId="0" xfId="1" applyFont="1" applyFill="1" applyBorder="1" applyAlignment="1">
      <alignment horizontal="left" vertical="top" wrapText="1"/>
    </xf>
    <xf numFmtId="0" fontId="8" fillId="0" borderId="0" xfId="1" applyFont="1" applyFill="1" applyBorder="1" applyAlignment="1">
      <alignment horizontal="left" vertical="top"/>
    </xf>
    <xf numFmtId="0" fontId="8" fillId="0" borderId="0" xfId="1" applyFont="1" applyFill="1" applyBorder="1" applyAlignment="1">
      <alignment vertical="top"/>
    </xf>
    <xf numFmtId="0" fontId="50" fillId="0" borderId="11" xfId="0" applyFont="1" applyFill="1" applyBorder="1"/>
    <xf numFmtId="0" fontId="50" fillId="0" borderId="11" xfId="0" applyFont="1" applyBorder="1" applyAlignment="1">
      <alignment horizontal="center" wrapText="1"/>
    </xf>
    <xf numFmtId="0" fontId="51" fillId="0" borderId="0" xfId="0" applyFont="1"/>
    <xf numFmtId="0" fontId="51" fillId="0" borderId="12" xfId="0" applyFont="1" applyFill="1" applyBorder="1"/>
    <xf numFmtId="0" fontId="51" fillId="0" borderId="12" xfId="0" applyFont="1" applyBorder="1"/>
    <xf numFmtId="0" fontId="52" fillId="0" borderId="12" xfId="0" applyFont="1" applyFill="1" applyBorder="1"/>
    <xf numFmtId="0" fontId="51" fillId="0" borderId="1" xfId="0" applyFont="1" applyFill="1" applyBorder="1"/>
    <xf numFmtId="169" fontId="50" fillId="0" borderId="11" xfId="5" applyNumberFormat="1" applyFont="1" applyBorder="1" applyAlignment="1">
      <alignment horizontal="center" wrapText="1"/>
    </xf>
    <xf numFmtId="169" fontId="51" fillId="0" borderId="12" xfId="5" applyNumberFormat="1" applyFont="1" applyBorder="1"/>
    <xf numFmtId="0" fontId="10" fillId="0" borderId="8" xfId="0" applyFont="1" applyBorder="1" applyAlignment="1">
      <alignment horizontal="center"/>
    </xf>
    <xf numFmtId="0" fontId="10" fillId="0" borderId="9" xfId="0" applyFont="1" applyBorder="1" applyAlignment="1">
      <alignment horizontal="center"/>
    </xf>
    <xf numFmtId="44" fontId="10" fillId="0" borderId="11" xfId="4" applyFont="1" applyBorder="1" applyAlignment="1">
      <alignment horizontal="center"/>
    </xf>
    <xf numFmtId="49" fontId="10" fillId="0" borderId="1" xfId="4" applyNumberFormat="1" applyFont="1" applyBorder="1" applyAlignment="1">
      <alignment horizontal="center" wrapText="1"/>
    </xf>
    <xf numFmtId="0" fontId="6" fillId="0" borderId="0" xfId="0" applyFont="1"/>
    <xf numFmtId="0" fontId="10" fillId="0" borderId="0" xfId="0" applyFont="1"/>
    <xf numFmtId="0" fontId="6" fillId="0" borderId="12" xfId="0" applyFont="1" applyBorder="1"/>
    <xf numFmtId="44" fontId="6" fillId="0" borderId="12" xfId="4" applyFont="1" applyBorder="1"/>
    <xf numFmtId="44" fontId="6" fillId="0" borderId="0" xfId="4" applyFont="1" applyBorder="1"/>
    <xf numFmtId="0" fontId="6" fillId="0" borderId="0" xfId="0" applyFont="1" applyBorder="1"/>
    <xf numFmtId="0" fontId="38" fillId="0" borderId="0" xfId="3" applyFont="1" applyBorder="1" applyAlignment="1"/>
    <xf numFmtId="0" fontId="38" fillId="0" borderId="0" xfId="3" applyFont="1"/>
    <xf numFmtId="0" fontId="41" fillId="0" borderId="0" xfId="3" applyFont="1"/>
    <xf numFmtId="0" fontId="41" fillId="0" borderId="0" xfId="3" applyFont="1" applyAlignment="1">
      <alignment horizontal="center"/>
    </xf>
    <xf numFmtId="0" fontId="42" fillId="0" borderId="0" xfId="3" applyFont="1" applyBorder="1" applyAlignment="1"/>
    <xf numFmtId="0" fontId="38" fillId="0" borderId="0" xfId="3" applyFont="1" applyAlignment="1"/>
    <xf numFmtId="0" fontId="43" fillId="0" borderId="0" xfId="3" applyFont="1"/>
    <xf numFmtId="0" fontId="44" fillId="0" borderId="0" xfId="3" applyFont="1" applyFill="1" applyAlignment="1"/>
    <xf numFmtId="0" fontId="44" fillId="0" borderId="0" xfId="3" applyFont="1" applyFill="1" applyAlignment="1">
      <alignment horizontal="right"/>
    </xf>
    <xf numFmtId="0" fontId="44" fillId="0" borderId="0" xfId="3" applyFont="1" applyAlignment="1">
      <alignment horizontal="left" wrapText="1"/>
    </xf>
    <xf numFmtId="0" fontId="45" fillId="0" borderId="0" xfId="3" applyFont="1" applyAlignment="1"/>
    <xf numFmtId="0" fontId="32" fillId="6" borderId="13" xfId="2" applyFill="1" applyBorder="1" applyAlignment="1">
      <alignment horizontal="center" vertical="center"/>
    </xf>
    <xf numFmtId="0" fontId="0" fillId="0" borderId="3" xfId="0" applyBorder="1"/>
    <xf numFmtId="0" fontId="0" fillId="0" borderId="4" xfId="0" applyBorder="1"/>
    <xf numFmtId="7" fontId="0" fillId="0" borderId="5" xfId="0" applyNumberFormat="1" applyBorder="1"/>
    <xf numFmtId="0" fontId="46" fillId="0" borderId="1" xfId="0" applyFont="1" applyBorder="1"/>
    <xf numFmtId="168" fontId="46" fillId="0" borderId="14" xfId="0" applyNumberFormat="1" applyFont="1" applyBorder="1" applyAlignment="1">
      <alignment horizontal="center" vertical="center"/>
    </xf>
    <xf numFmtId="0" fontId="0" fillId="0" borderId="6" xfId="0" applyBorder="1"/>
    <xf numFmtId="0" fontId="0" fillId="0" borderId="0" xfId="0" applyBorder="1"/>
    <xf numFmtId="7" fontId="0" fillId="0" borderId="7" xfId="0" applyNumberFormat="1" applyBorder="1"/>
    <xf numFmtId="0" fontId="46" fillId="0" borderId="11" xfId="0" applyFont="1" applyBorder="1"/>
    <xf numFmtId="168" fontId="46" fillId="0" borderId="10" xfId="0" applyNumberFormat="1" applyFont="1" applyBorder="1" applyAlignment="1">
      <alignment horizontal="center" vertical="center"/>
    </xf>
    <xf numFmtId="0" fontId="0" fillId="0" borderId="7" xfId="0" applyBorder="1"/>
    <xf numFmtId="168" fontId="46" fillId="0" borderId="7" xfId="0" applyNumberFormat="1" applyFont="1" applyBorder="1" applyAlignment="1">
      <alignment horizontal="center" vertical="center"/>
    </xf>
    <xf numFmtId="0" fontId="46" fillId="0" borderId="12" xfId="0" applyFont="1" applyBorder="1"/>
    <xf numFmtId="0" fontId="0" fillId="0" borderId="8" xfId="0" applyBorder="1"/>
    <xf numFmtId="0" fontId="0" fillId="0" borderId="9" xfId="0" applyBorder="1"/>
    <xf numFmtId="0" fontId="0" fillId="0" borderId="10" xfId="0" applyBorder="1"/>
    <xf numFmtId="0" fontId="32" fillId="6" borderId="9" xfId="2" applyFill="1" applyBorder="1" applyAlignment="1">
      <alignment horizontal="right" vertical="center"/>
    </xf>
    <xf numFmtId="168" fontId="32" fillId="6" borderId="11" xfId="2" applyNumberFormat="1" applyFill="1" applyBorder="1" applyAlignment="1">
      <alignment horizontal="center" vertical="center"/>
    </xf>
    <xf numFmtId="0" fontId="48" fillId="0" borderId="0" xfId="3" applyFont="1" applyFill="1" applyBorder="1"/>
    <xf numFmtId="0" fontId="43" fillId="0" borderId="0" xfId="3" applyFont="1" applyFill="1" applyAlignment="1"/>
    <xf numFmtId="0" fontId="5" fillId="0" borderId="0" xfId="0" applyFont="1"/>
    <xf numFmtId="0" fontId="10" fillId="3" borderId="0" xfId="0" applyFont="1" applyFill="1"/>
    <xf numFmtId="164" fontId="10" fillId="4" borderId="0" xfId="0" applyNumberFormat="1" applyFont="1" applyFill="1" applyAlignment="1">
      <alignment horizontal="center"/>
    </xf>
    <xf numFmtId="0" fontId="10" fillId="3" borderId="1" xfId="0" applyFont="1" applyFill="1" applyBorder="1" applyAlignment="1">
      <alignment vertical="top" wrapText="1"/>
    </xf>
    <xf numFmtId="0" fontId="10" fillId="0" borderId="1" xfId="0" applyFont="1" applyBorder="1" applyAlignment="1">
      <alignment vertical="top" wrapText="1"/>
    </xf>
    <xf numFmtId="0" fontId="10" fillId="5" borderId="1" xfId="0" applyFont="1" applyFill="1" applyBorder="1" applyAlignment="1">
      <alignment vertical="top" wrapText="1"/>
    </xf>
    <xf numFmtId="0" fontId="10" fillId="4" borderId="1" xfId="0" applyFont="1" applyFill="1" applyBorder="1" applyAlignment="1">
      <alignment vertical="top" wrapText="1"/>
    </xf>
    <xf numFmtId="49" fontId="10" fillId="0" borderId="1" xfId="0" applyNumberFormat="1" applyFont="1" applyBorder="1" applyAlignment="1">
      <alignment horizontal="left" vertical="top" wrapText="1"/>
    </xf>
    <xf numFmtId="18" fontId="10" fillId="0" borderId="1" xfId="0" applyNumberFormat="1" applyFont="1" applyBorder="1" applyAlignment="1">
      <alignment horizontal="left" vertical="top" wrapText="1"/>
    </xf>
    <xf numFmtId="0" fontId="12" fillId="0" borderId="0" xfId="0" applyFont="1"/>
    <xf numFmtId="0" fontId="13" fillId="0" borderId="0" xfId="0" applyFont="1"/>
    <xf numFmtId="0" fontId="0" fillId="0" borderId="0" xfId="0" applyFont="1"/>
    <xf numFmtId="0" fontId="0" fillId="0" borderId="15" xfId="0" applyBorder="1"/>
    <xf numFmtId="0" fontId="0" fillId="0" borderId="15" xfId="0" applyFont="1" applyBorder="1" applyAlignment="1"/>
    <xf numFmtId="0" fontId="0" fillId="0" borderId="36" xfId="0" applyFont="1" applyBorder="1"/>
    <xf numFmtId="0" fontId="0" fillId="0" borderId="37" xfId="0" applyFont="1" applyBorder="1"/>
    <xf numFmtId="0" fontId="0" fillId="0" borderId="38" xfId="0" applyFont="1" applyBorder="1"/>
    <xf numFmtId="0" fontId="0" fillId="0" borderId="37" xfId="0" applyFont="1" applyBorder="1" applyAlignment="1">
      <alignment horizontal="left" vertical="center"/>
    </xf>
    <xf numFmtId="0" fontId="0" fillId="0" borderId="40" xfId="0" applyFont="1" applyBorder="1"/>
    <xf numFmtId="0" fontId="0" fillId="0" borderId="41" xfId="0" applyFont="1" applyBorder="1"/>
    <xf numFmtId="0" fontId="0" fillId="0" borderId="41" xfId="0" applyFont="1" applyBorder="1" applyAlignment="1">
      <alignment horizontal="center" vertical="center"/>
    </xf>
    <xf numFmtId="0" fontId="0" fillId="0" borderId="41" xfId="0" applyFont="1" applyBorder="1" applyAlignment="1">
      <alignment horizontal="left" vertical="center"/>
    </xf>
    <xf numFmtId="0" fontId="0" fillId="0" borderId="42" xfId="0" applyFont="1" applyBorder="1"/>
    <xf numFmtId="0" fontId="0" fillId="0" borderId="43" xfId="0" applyFont="1" applyBorder="1"/>
    <xf numFmtId="0" fontId="0" fillId="0" borderId="43" xfId="0" applyFont="1" applyBorder="1" applyAlignment="1">
      <alignment horizontal="left" vertical="center"/>
    </xf>
    <xf numFmtId="0" fontId="0" fillId="0" borderId="45" xfId="0" applyFont="1" applyBorder="1"/>
    <xf numFmtId="0" fontId="0" fillId="0" borderId="46" xfId="0" applyFont="1" applyBorder="1"/>
    <xf numFmtId="0" fontId="0" fillId="0" borderId="47" xfId="0" applyFont="1" applyBorder="1"/>
    <xf numFmtId="0" fontId="19" fillId="0" borderId="0" xfId="0" applyFont="1" applyBorder="1" applyAlignment="1">
      <alignment vertical="center"/>
    </xf>
    <xf numFmtId="0" fontId="15" fillId="0" borderId="0" xfId="0" applyFont="1" applyBorder="1"/>
    <xf numFmtId="0" fontId="19" fillId="0" borderId="24" xfId="0" applyFont="1" applyBorder="1" applyAlignment="1">
      <alignment vertical="center"/>
    </xf>
    <xf numFmtId="0" fontId="0" fillId="0" borderId="51" xfId="0" applyFont="1" applyBorder="1"/>
    <xf numFmtId="0" fontId="0" fillId="0" borderId="43" xfId="0" applyFont="1" applyBorder="1" applyAlignment="1">
      <alignment horizontal="center" vertical="center"/>
    </xf>
    <xf numFmtId="0" fontId="0" fillId="0" borderId="52" xfId="0" applyFont="1" applyBorder="1"/>
    <xf numFmtId="0" fontId="0" fillId="0" borderId="53" xfId="0" applyFont="1" applyBorder="1" applyAlignment="1">
      <alignment horizontal="left" vertical="center"/>
    </xf>
    <xf numFmtId="0" fontId="15" fillId="0" borderId="33" xfId="0" applyFont="1" applyBorder="1"/>
    <xf numFmtId="0" fontId="0" fillId="0" borderId="67" xfId="0" applyFont="1" applyBorder="1"/>
    <xf numFmtId="0" fontId="0" fillId="0" borderId="68" xfId="0" applyFont="1" applyBorder="1"/>
    <xf numFmtId="0" fontId="0" fillId="0" borderId="68" xfId="0" applyFont="1" applyBorder="1" applyAlignment="1">
      <alignment horizontal="center" vertical="center"/>
    </xf>
    <xf numFmtId="0" fontId="0" fillId="0" borderId="68" xfId="0" applyFont="1" applyBorder="1" applyAlignment="1">
      <alignment horizontal="left" vertical="center"/>
    </xf>
    <xf numFmtId="0" fontId="15" fillId="0" borderId="9" xfId="0" applyFont="1" applyBorder="1"/>
    <xf numFmtId="0" fontId="15" fillId="0" borderId="69" xfId="0" applyFont="1" applyBorder="1"/>
    <xf numFmtId="0" fontId="0" fillId="0" borderId="0" xfId="0" applyFont="1" applyBorder="1"/>
    <xf numFmtId="0" fontId="0" fillId="0" borderId="0" xfId="0" applyFont="1" applyBorder="1" applyAlignment="1">
      <alignment horizontal="center" vertical="center"/>
    </xf>
    <xf numFmtId="0" fontId="0" fillId="0" borderId="71" xfId="0" applyFont="1" applyBorder="1"/>
    <xf numFmtId="0" fontId="0" fillId="0" borderId="72" xfId="0" applyFont="1" applyBorder="1"/>
    <xf numFmtId="0" fontId="0" fillId="0" borderId="73" xfId="0" applyFont="1" applyBorder="1"/>
    <xf numFmtId="0" fontId="18" fillId="0" borderId="0" xfId="0" applyFont="1" applyBorder="1" applyAlignment="1">
      <alignment vertical="center"/>
    </xf>
    <xf numFmtId="0" fontId="18" fillId="0" borderId="0" xfId="0" applyFont="1" applyFill="1" applyBorder="1" applyAlignment="1">
      <alignment vertical="center"/>
    </xf>
    <xf numFmtId="0" fontId="18" fillId="0" borderId="0" xfId="0" quotePrefix="1" applyFont="1" applyFill="1" applyBorder="1" applyAlignment="1">
      <alignment vertical="center"/>
    </xf>
    <xf numFmtId="0" fontId="23" fillId="0" borderId="0" xfId="0" applyFont="1" applyBorder="1"/>
    <xf numFmtId="0" fontId="18" fillId="0" borderId="0" xfId="0" applyFont="1" applyBorder="1" applyAlignment="1">
      <alignment horizontal="left" vertical="center"/>
    </xf>
    <xf numFmtId="0" fontId="18" fillId="0" borderId="0" xfId="0" applyFont="1" applyBorder="1"/>
    <xf numFmtId="0" fontId="0" fillId="0" borderId="74" xfId="0" applyFont="1" applyBorder="1"/>
    <xf numFmtId="0" fontId="0" fillId="0" borderId="75" xfId="0" applyFont="1" applyBorder="1"/>
    <xf numFmtId="0" fontId="0" fillId="0" borderId="76" xfId="0" applyFont="1" applyBorder="1"/>
    <xf numFmtId="0" fontId="0" fillId="0" borderId="24" xfId="0" applyFont="1" applyBorder="1"/>
    <xf numFmtId="0" fontId="24" fillId="0" borderId="1" xfId="0" applyFont="1" applyBorder="1" applyAlignment="1">
      <alignment vertical="top" wrapText="1"/>
    </xf>
    <xf numFmtId="165" fontId="24" fillId="0" borderId="1" xfId="0" applyNumberFormat="1" applyFont="1" applyBorder="1" applyAlignment="1">
      <alignment horizontal="left" vertical="top" wrapText="1"/>
    </xf>
    <xf numFmtId="49" fontId="24" fillId="0" borderId="1" xfId="0" applyNumberFormat="1" applyFont="1" applyBorder="1" applyAlignment="1">
      <alignment vertical="top" wrapText="1"/>
    </xf>
    <xf numFmtId="166" fontId="24" fillId="0" borderId="1" xfId="0" applyNumberFormat="1" applyFont="1" applyBorder="1" applyAlignment="1">
      <alignment horizontal="left" vertical="top" wrapText="1"/>
    </xf>
    <xf numFmtId="0" fontId="24" fillId="0" borderId="0" xfId="0" applyFont="1" applyBorder="1" applyAlignment="1">
      <alignment vertical="top" wrapText="1"/>
    </xf>
    <xf numFmtId="0" fontId="24" fillId="0" borderId="0" xfId="0" applyFont="1" applyFill="1" applyBorder="1" applyAlignment="1">
      <alignment vertical="top" wrapText="1"/>
    </xf>
    <xf numFmtId="0" fontId="35" fillId="0" borderId="9" xfId="0" applyFont="1" applyBorder="1" applyAlignment="1">
      <alignment horizontal="left" wrapText="1"/>
    </xf>
    <xf numFmtId="0" fontId="36" fillId="0" borderId="0" xfId="0" applyFont="1"/>
    <xf numFmtId="0" fontId="0" fillId="0" borderId="0" xfId="0" applyProtection="1">
      <protection locked="0"/>
    </xf>
    <xf numFmtId="0" fontId="0" fillId="0" borderId="0" xfId="0" applyFont="1" applyBorder="1" applyAlignment="1" applyProtection="1">
      <alignment horizontal="left" indent="3"/>
      <protection locked="0"/>
    </xf>
    <xf numFmtId="0" fontId="0" fillId="0" borderId="0" xfId="0" applyFont="1" applyBorder="1" applyAlignment="1">
      <alignment horizontal="left" indent="5"/>
    </xf>
    <xf numFmtId="0" fontId="36" fillId="0" borderId="0" xfId="0" applyFont="1" applyBorder="1"/>
    <xf numFmtId="0" fontId="0" fillId="0" borderId="0" xfId="0" quotePrefix="1" applyFont="1" applyBorder="1" applyAlignment="1" applyProtection="1">
      <alignment horizontal="left" indent="3"/>
      <protection locked="0"/>
    </xf>
    <xf numFmtId="0" fontId="32" fillId="0" borderId="0" xfId="0" applyFont="1" applyProtection="1">
      <protection locked="0"/>
    </xf>
    <xf numFmtId="0" fontId="0" fillId="0" borderId="0" xfId="0" applyFont="1" applyBorder="1" applyProtection="1">
      <protection locked="0"/>
    </xf>
    <xf numFmtId="0" fontId="0" fillId="0" borderId="1" xfId="0" applyBorder="1" applyProtection="1">
      <protection locked="0"/>
    </xf>
    <xf numFmtId="0" fontId="57" fillId="0" borderId="0" xfId="0" applyFont="1" applyFill="1"/>
    <xf numFmtId="0" fontId="58" fillId="9" borderId="9" xfId="0" applyFont="1" applyFill="1" applyBorder="1"/>
    <xf numFmtId="0" fontId="59" fillId="9" borderId="9" xfId="0" applyFont="1" applyFill="1" applyBorder="1"/>
    <xf numFmtId="0" fontId="57" fillId="0" borderId="0" xfId="3" applyFont="1" applyFill="1" applyBorder="1"/>
    <xf numFmtId="0" fontId="32" fillId="0" borderId="0" xfId="0" applyFont="1"/>
    <xf numFmtId="0" fontId="33" fillId="0" borderId="0" xfId="0" applyFont="1" applyAlignment="1" applyProtection="1">
      <alignment horizontal="center"/>
      <protection locked="0"/>
    </xf>
    <xf numFmtId="0" fontId="0" fillId="0" borderId="0" xfId="0" applyFont="1" applyBorder="1" applyAlignment="1" applyProtection="1">
      <alignment horizontal="left"/>
      <protection locked="0"/>
    </xf>
    <xf numFmtId="0" fontId="0" fillId="0" borderId="0" xfId="0" applyFont="1" applyFill="1" applyAlignment="1">
      <alignment horizontal="left" vertical="top" wrapText="1"/>
    </xf>
    <xf numFmtId="0" fontId="59" fillId="0" borderId="9" xfId="0" applyFont="1" applyFill="1" applyBorder="1"/>
    <xf numFmtId="0" fontId="24" fillId="0" borderId="0" xfId="0" applyFont="1" applyBorder="1"/>
    <xf numFmtId="0" fontId="32" fillId="0" borderId="0" xfId="0" applyFont="1" applyBorder="1"/>
    <xf numFmtId="0" fontId="32" fillId="0" borderId="0" xfId="0" applyFont="1" applyFill="1"/>
    <xf numFmtId="0" fontId="0" fillId="0" borderId="0" xfId="0" applyFont="1" applyFill="1" applyAlignment="1">
      <alignment wrapText="1"/>
    </xf>
    <xf numFmtId="0" fontId="0" fillId="0" borderId="0" xfId="0" applyAlignment="1"/>
    <xf numFmtId="0" fontId="62" fillId="0" borderId="0" xfId="0" applyFont="1" applyAlignment="1"/>
    <xf numFmtId="0" fontId="63" fillId="0" borderId="0" xfId="0" applyFont="1" applyAlignment="1">
      <alignment horizontal="center"/>
    </xf>
    <xf numFmtId="0" fontId="64" fillId="0" borderId="0" xfId="0" applyFont="1"/>
    <xf numFmtId="170" fontId="0" fillId="0" borderId="0" xfId="0" applyNumberFormat="1" applyAlignment="1">
      <alignment horizontal="right"/>
    </xf>
    <xf numFmtId="14" fontId="61" fillId="0" borderId="0" xfId="0" applyNumberFormat="1" applyFont="1" applyAlignment="1">
      <alignment horizontal="center"/>
    </xf>
    <xf numFmtId="0" fontId="61" fillId="0" borderId="0" xfId="0" applyFont="1" applyAlignment="1">
      <alignment horizontal="center"/>
    </xf>
    <xf numFmtId="0" fontId="0" fillId="0" borderId="0" xfId="0" applyAlignment="1">
      <alignment horizontal="center"/>
    </xf>
    <xf numFmtId="0" fontId="0" fillId="0" borderId="0" xfId="0" applyNumberFormat="1" applyFont="1" applyBorder="1" applyAlignment="1"/>
    <xf numFmtId="0" fontId="61" fillId="0" borderId="0" xfId="0" applyFont="1"/>
    <xf numFmtId="14" fontId="0" fillId="0" borderId="0" xfId="0" applyNumberFormat="1" applyFont="1" applyBorder="1" applyAlignment="1">
      <alignment horizontal="right"/>
    </xf>
    <xf numFmtId="0" fontId="67" fillId="0" borderId="0" xfId="0" applyFont="1" applyBorder="1" applyAlignment="1">
      <alignment horizontal="right"/>
    </xf>
    <xf numFmtId="0" fontId="61" fillId="0" borderId="0" xfId="0" applyFont="1" applyBorder="1"/>
    <xf numFmtId="0" fontId="67" fillId="0" borderId="0" xfId="0" applyFont="1" applyBorder="1" applyAlignment="1">
      <alignment horizontal="left"/>
    </xf>
    <xf numFmtId="0" fontId="4" fillId="0" borderId="0" xfId="0" applyFont="1" applyBorder="1" applyAlignment="1">
      <alignment horizontal="left"/>
    </xf>
    <xf numFmtId="0" fontId="4" fillId="0" borderId="0" xfId="0" applyFont="1" applyBorder="1"/>
    <xf numFmtId="0" fontId="68" fillId="0" borderId="0" xfId="0" applyFont="1" applyBorder="1" applyAlignment="1">
      <alignment horizontal="left"/>
    </xf>
    <xf numFmtId="0" fontId="68" fillId="0" borderId="0" xfId="0" applyFont="1" applyBorder="1" applyAlignment="1">
      <alignment horizontal="center"/>
    </xf>
    <xf numFmtId="0" fontId="0" fillId="0" borderId="0" xfId="0" applyAlignment="1">
      <alignment horizontal="right"/>
    </xf>
    <xf numFmtId="0" fontId="0" fillId="0" borderId="0" xfId="0" applyAlignment="1">
      <alignment horizontal="left" vertical="top"/>
    </xf>
    <xf numFmtId="0" fontId="0" fillId="0" borderId="0" xfId="0" applyAlignment="1">
      <alignment horizontal="left" vertical="top" wrapText="1"/>
    </xf>
    <xf numFmtId="0" fontId="24" fillId="0" borderId="0" xfId="0" applyFont="1" applyAlignment="1">
      <alignment horizontal="left" vertical="top" wrapText="1"/>
    </xf>
    <xf numFmtId="0" fontId="0" fillId="0" borderId="0" xfId="0" applyFont="1" applyAlignment="1">
      <alignment horizontal="left" vertical="top" wrapText="1"/>
    </xf>
    <xf numFmtId="0" fontId="10" fillId="0" borderId="0" xfId="0" applyFont="1" applyAlignment="1">
      <alignment horizontal="left" vertical="top" wrapText="1"/>
    </xf>
    <xf numFmtId="0" fontId="3" fillId="0" borderId="0" xfId="0" applyFont="1" applyAlignment="1">
      <alignment horizontal="left" vertical="top" wrapText="1"/>
    </xf>
    <xf numFmtId="0" fontId="10" fillId="0" borderId="0" xfId="0" applyFont="1" applyAlignment="1">
      <alignment horizontal="left" vertical="top"/>
    </xf>
    <xf numFmtId="0" fontId="13" fillId="0" borderId="0" xfId="0" applyFont="1" applyAlignment="1">
      <alignment horizontal="center" vertical="center"/>
    </xf>
    <xf numFmtId="0" fontId="13" fillId="0" borderId="0" xfId="0" applyFont="1" applyAlignment="1">
      <alignment horizontal="center"/>
    </xf>
    <xf numFmtId="0" fontId="0" fillId="0" borderId="0" xfId="0" applyFont="1" applyAlignment="1">
      <alignment wrapText="1"/>
    </xf>
    <xf numFmtId="0" fontId="0" fillId="0" borderId="0" xfId="0" applyFont="1" applyBorder="1" applyAlignment="1">
      <alignment wrapText="1"/>
    </xf>
    <xf numFmtId="0" fontId="33" fillId="0" borderId="0" xfId="1" applyFont="1" applyAlignment="1">
      <alignment horizontal="center"/>
    </xf>
    <xf numFmtId="171" fontId="33" fillId="0" borderId="0" xfId="0" applyNumberFormat="1" applyFont="1" applyAlignment="1">
      <alignment horizontal="center"/>
    </xf>
    <xf numFmtId="172" fontId="33" fillId="0" borderId="0" xfId="0" applyNumberFormat="1" applyFont="1" applyAlignment="1">
      <alignment horizontal="center"/>
    </xf>
    <xf numFmtId="173" fontId="33" fillId="0" borderId="0" xfId="0" applyNumberFormat="1" applyFont="1" applyAlignment="1">
      <alignment horizontal="center"/>
    </xf>
    <xf numFmtId="174" fontId="33" fillId="0" borderId="0" xfId="0" applyNumberFormat="1" applyFont="1" applyAlignment="1">
      <alignment horizontal="center"/>
    </xf>
    <xf numFmtId="175" fontId="33" fillId="0" borderId="0" xfId="0" applyNumberFormat="1" applyFont="1" applyAlignment="1">
      <alignment horizontal="center"/>
    </xf>
    <xf numFmtId="176" fontId="33" fillId="0" borderId="0" xfId="0" applyNumberFormat="1" applyFont="1" applyAlignment="1">
      <alignment horizontal="center"/>
    </xf>
    <xf numFmtId="0" fontId="61" fillId="0" borderId="0" xfId="0" applyFont="1" applyBorder="1" applyAlignment="1">
      <alignment horizontal="right"/>
    </xf>
    <xf numFmtId="0" fontId="2" fillId="0" borderId="0" xfId="1" applyFont="1"/>
    <xf numFmtId="0" fontId="0" fillId="0" borderId="15" xfId="0" applyBorder="1" applyAlignment="1">
      <alignment horizontal="center" vertical="center"/>
    </xf>
    <xf numFmtId="0" fontId="2" fillId="0" borderId="0" xfId="1" applyFont="1" applyAlignment="1">
      <alignment horizontal="left"/>
    </xf>
    <xf numFmtId="0" fontId="69" fillId="0" borderId="1" xfId="0" applyFont="1" applyBorder="1" applyAlignment="1">
      <alignment horizontal="left"/>
    </xf>
    <xf numFmtId="0" fontId="69" fillId="0" borderId="1" xfId="0" applyFont="1" applyBorder="1"/>
    <xf numFmtId="0" fontId="10" fillId="0" borderId="77" xfId="0" applyFont="1" applyBorder="1"/>
    <xf numFmtId="0" fontId="0" fillId="0" borderId="0" xfId="0" applyAlignment="1">
      <alignment vertical="top" wrapText="1"/>
    </xf>
    <xf numFmtId="0" fontId="70" fillId="0" borderId="0" xfId="0" applyFont="1" applyAlignment="1">
      <alignment vertical="top" wrapText="1"/>
    </xf>
    <xf numFmtId="0" fontId="70" fillId="0" borderId="0" xfId="0" applyFont="1"/>
    <xf numFmtId="0" fontId="24" fillId="0" borderId="1" xfId="0" applyFont="1" applyBorder="1" applyAlignment="1" applyProtection="1">
      <alignment horizontal="right"/>
      <protection locked="0"/>
    </xf>
    <xf numFmtId="0" fontId="33" fillId="0" borderId="0" xfId="0" applyFont="1" applyAlignment="1">
      <alignment horizontal="left"/>
    </xf>
    <xf numFmtId="0" fontId="0" fillId="0" borderId="0" xfId="0" applyNumberFormat="1"/>
    <xf numFmtId="0" fontId="0" fillId="0" borderId="0" xfId="0" applyNumberFormat="1" applyFont="1" applyAlignment="1">
      <alignment horizontal="left" vertical="top" wrapText="1"/>
    </xf>
    <xf numFmtId="0" fontId="57" fillId="0" borderId="0" xfId="1" applyFont="1"/>
    <xf numFmtId="0" fontId="0" fillId="0" borderId="0" xfId="0" applyFont="1" applyBorder="1" applyAlignment="1">
      <alignment horizontal="right"/>
    </xf>
    <xf numFmtId="0" fontId="0" fillId="0" borderId="0" xfId="0" applyFont="1" applyAlignment="1">
      <alignment horizontal="right"/>
    </xf>
    <xf numFmtId="0" fontId="0" fillId="0" borderId="0" xfId="0" applyBorder="1" applyAlignment="1">
      <alignment vertical="top" wrapText="1"/>
    </xf>
    <xf numFmtId="0" fontId="1" fillId="0" borderId="0" xfId="1" applyFont="1"/>
    <xf numFmtId="0" fontId="1" fillId="9" borderId="9" xfId="0" applyFont="1" applyFill="1" applyBorder="1"/>
    <xf numFmtId="0" fontId="1" fillId="0" borderId="0" xfId="0" applyFont="1"/>
    <xf numFmtId="0" fontId="71" fillId="0" borderId="0" xfId="1" applyFont="1"/>
    <xf numFmtId="0" fontId="43" fillId="0" borderId="0" xfId="3" applyFont="1" applyAlignment="1"/>
    <xf numFmtId="0" fontId="61" fillId="0" borderId="0" xfId="0" applyFont="1" applyAlignment="1">
      <alignment horizontal="left" vertical="center"/>
    </xf>
    <xf numFmtId="0" fontId="61" fillId="0" borderId="0" xfId="0" applyFont="1" applyAlignment="1">
      <alignment horizontal="left"/>
    </xf>
    <xf numFmtId="177" fontId="10" fillId="0" borderId="1" xfId="0" applyNumberFormat="1" applyFont="1" applyBorder="1" applyAlignment="1">
      <alignment horizontal="left" vertical="top" wrapText="1"/>
    </xf>
    <xf numFmtId="0" fontId="0" fillId="0" borderId="0" xfId="0" applyFont="1"/>
    <xf numFmtId="0" fontId="0" fillId="0" borderId="0" xfId="1" applyFont="1" applyFill="1" applyBorder="1" applyAlignment="1"/>
    <xf numFmtId="0" fontId="0" fillId="0" borderId="0" xfId="1" applyFont="1" applyFill="1" applyBorder="1"/>
    <xf numFmtId="0" fontId="72" fillId="0" borderId="0" xfId="0" applyFont="1" applyAlignment="1">
      <alignment vertical="center"/>
    </xf>
    <xf numFmtId="179" fontId="33" fillId="0" borderId="0" xfId="0" applyNumberFormat="1" applyFont="1" applyAlignment="1">
      <alignment horizontal="center"/>
    </xf>
    <xf numFmtId="0" fontId="0" fillId="0" borderId="0" xfId="0" applyFont="1" applyBorder="1" applyAlignment="1">
      <alignment horizontal="left" vertical="top" wrapText="1"/>
    </xf>
    <xf numFmtId="0" fontId="0" fillId="0" borderId="0" xfId="0" applyFont="1"/>
    <xf numFmtId="0" fontId="0" fillId="0" borderId="0" xfId="0" applyFont="1" applyBorder="1" applyAlignment="1">
      <alignment horizontal="right"/>
    </xf>
    <xf numFmtId="14" fontId="0" fillId="0" borderId="0" xfId="0" applyNumberFormat="1" applyFont="1" applyBorder="1" applyAlignment="1">
      <alignment horizontal="right"/>
    </xf>
    <xf numFmtId="166" fontId="0" fillId="0" borderId="0" xfId="0" applyNumberFormat="1" applyFont="1" applyBorder="1" applyAlignment="1">
      <alignment horizontal="right"/>
    </xf>
    <xf numFmtId="0" fontId="67" fillId="0" borderId="0" xfId="0" applyFont="1" applyBorder="1" applyAlignment="1">
      <alignment horizontal="right"/>
    </xf>
    <xf numFmtId="0" fontId="75" fillId="9" borderId="0" xfId="0" applyFont="1" applyFill="1"/>
    <xf numFmtId="180" fontId="33" fillId="0" borderId="0" xfId="0" applyNumberFormat="1" applyFont="1" applyAlignment="1">
      <alignment horizontal="center"/>
    </xf>
    <xf numFmtId="0" fontId="76" fillId="10" borderId="0" xfId="0" applyFont="1" applyFill="1" applyAlignment="1">
      <alignment horizontal="left"/>
    </xf>
    <xf numFmtId="0" fontId="76" fillId="10" borderId="0" xfId="0" applyFont="1" applyFill="1" applyAlignment="1">
      <alignment horizontal="center"/>
    </xf>
    <xf numFmtId="0" fontId="0" fillId="10" borderId="0" xfId="0" applyFill="1"/>
    <xf numFmtId="0" fontId="76" fillId="10" borderId="0" xfId="0" applyFont="1" applyFill="1" applyAlignment="1">
      <alignment horizontal="right"/>
    </xf>
    <xf numFmtId="0" fontId="10" fillId="10" borderId="6" xfId="0" applyFont="1" applyFill="1" applyBorder="1"/>
    <xf numFmtId="0" fontId="0" fillId="10" borderId="0" xfId="0" applyFill="1" applyAlignment="1">
      <alignment vertical="top" wrapText="1"/>
    </xf>
    <xf numFmtId="0" fontId="76" fillId="0" borderId="0" xfId="0" applyFont="1" applyFill="1" applyAlignment="1">
      <alignment horizontal="center"/>
    </xf>
    <xf numFmtId="0" fontId="0" fillId="0" borderId="0" xfId="0" applyFill="1"/>
    <xf numFmtId="0" fontId="0" fillId="0" borderId="0" xfId="0" applyFill="1" applyAlignment="1">
      <alignment vertical="top" wrapText="1"/>
    </xf>
    <xf numFmtId="0" fontId="11" fillId="10" borderId="0" xfId="1" applyFill="1" applyBorder="1" applyAlignment="1"/>
    <xf numFmtId="0" fontId="24" fillId="0" borderId="0" xfId="0" applyFont="1" applyAlignment="1">
      <alignment horizontal="left" indent="2"/>
    </xf>
    <xf numFmtId="0" fontId="5" fillId="0" borderId="6" xfId="0" applyFont="1" applyBorder="1" applyAlignment="1">
      <alignment horizontal="left" vertical="top"/>
    </xf>
    <xf numFmtId="0" fontId="5" fillId="0" borderId="0" xfId="0" applyFont="1" applyBorder="1" applyAlignment="1">
      <alignment horizontal="left" vertical="top"/>
    </xf>
    <xf numFmtId="0" fontId="5" fillId="0" borderId="7" xfId="0" applyFont="1" applyBorder="1" applyAlignment="1">
      <alignment horizontal="left" vertical="top"/>
    </xf>
    <xf numFmtId="0" fontId="5" fillId="0" borderId="8" xfId="0" applyFont="1" applyBorder="1" applyAlignment="1">
      <alignment horizontal="left" vertical="top"/>
    </xf>
    <xf numFmtId="0" fontId="5" fillId="0" borderId="9" xfId="0" applyFont="1" applyBorder="1" applyAlignment="1">
      <alignment horizontal="left" vertical="top"/>
    </xf>
    <xf numFmtId="0" fontId="5" fillId="0" borderId="10" xfId="0" applyFont="1" applyBorder="1" applyAlignment="1">
      <alignment horizontal="left" vertical="top"/>
    </xf>
    <xf numFmtId="0" fontId="5" fillId="0" borderId="2" xfId="0" applyFont="1" applyBorder="1"/>
    <xf numFmtId="0" fontId="10" fillId="3" borderId="3" xfId="0" applyFont="1" applyFill="1" applyBorder="1" applyAlignment="1">
      <alignment vertical="top" wrapText="1"/>
    </xf>
    <xf numFmtId="0" fontId="10" fillId="3" borderId="4" xfId="0" applyFont="1" applyFill="1" applyBorder="1" applyAlignment="1">
      <alignment vertical="top" wrapText="1"/>
    </xf>
    <xf numFmtId="0" fontId="10" fillId="3" borderId="5" xfId="0" applyFont="1" applyFill="1" applyBorder="1" applyAlignment="1">
      <alignment vertical="top" wrapText="1"/>
    </xf>
    <xf numFmtId="0" fontId="31" fillId="0" borderId="0" xfId="0" applyFont="1" applyBorder="1" applyAlignment="1">
      <alignment horizontal="center" vertical="center"/>
    </xf>
    <xf numFmtId="0" fontId="31" fillId="0" borderId="0" xfId="0" quotePrefix="1" applyFont="1" applyBorder="1" applyAlignment="1">
      <alignment horizontal="left" vertical="center"/>
    </xf>
    <xf numFmtId="0" fontId="18" fillId="0" borderId="0" xfId="0" applyFont="1" applyBorder="1" applyAlignment="1">
      <alignment horizontal="center" vertical="center"/>
    </xf>
    <xf numFmtId="0" fontId="18" fillId="0" borderId="0" xfId="0" applyFont="1" applyBorder="1" applyAlignment="1">
      <alignment horizontal="left" vertical="center"/>
    </xf>
    <xf numFmtId="0" fontId="18" fillId="0" borderId="0" xfId="0" quotePrefix="1" applyFont="1" applyFill="1" applyBorder="1" applyAlignment="1">
      <alignment horizontal="left" vertical="center"/>
    </xf>
    <xf numFmtId="0" fontId="29" fillId="0" borderId="1" xfId="0" applyFont="1" applyBorder="1" applyAlignment="1">
      <alignment horizontal="center"/>
    </xf>
    <xf numFmtId="0" fontId="18" fillId="0" borderId="0" xfId="0" applyFont="1" applyBorder="1" applyAlignment="1">
      <alignment vertical="center"/>
    </xf>
    <xf numFmtId="0" fontId="18" fillId="0" borderId="0" xfId="0" quotePrefix="1" applyFont="1" applyFill="1" applyBorder="1" applyAlignment="1">
      <alignment horizontal="center" vertical="center"/>
    </xf>
    <xf numFmtId="0" fontId="18" fillId="0" borderId="0" xfId="0" quotePrefix="1" applyFont="1" applyBorder="1" applyAlignment="1">
      <alignment horizontal="left" vertical="center"/>
    </xf>
    <xf numFmtId="0" fontId="29" fillId="0" borderId="3" xfId="0" quotePrefix="1" applyFont="1" applyBorder="1" applyAlignment="1">
      <alignment horizontal="center" vertical="center"/>
    </xf>
    <xf numFmtId="0" fontId="29" fillId="0" borderId="4" xfId="0" quotePrefix="1" applyFont="1" applyBorder="1" applyAlignment="1">
      <alignment horizontal="center" vertical="center"/>
    </xf>
    <xf numFmtId="0" fontId="29" fillId="0" borderId="5" xfId="0" quotePrefix="1" applyFont="1" applyBorder="1" applyAlignment="1">
      <alignment horizontal="center" vertical="center"/>
    </xf>
    <xf numFmtId="0" fontId="29" fillId="0" borderId="6" xfId="0" quotePrefix="1" applyFont="1" applyBorder="1" applyAlignment="1">
      <alignment horizontal="center" vertical="center"/>
    </xf>
    <xf numFmtId="0" fontId="29" fillId="0" borderId="0" xfId="0" quotePrefix="1" applyFont="1" applyBorder="1" applyAlignment="1">
      <alignment horizontal="center" vertical="center"/>
    </xf>
    <xf numFmtId="0" fontId="29" fillId="0" borderId="7" xfId="0" quotePrefix="1" applyFont="1" applyBorder="1" applyAlignment="1">
      <alignment horizontal="center" vertical="center"/>
    </xf>
    <xf numFmtId="0" fontId="29" fillId="0" borderId="8" xfId="0" quotePrefix="1" applyFont="1" applyBorder="1" applyAlignment="1">
      <alignment horizontal="center" vertical="center"/>
    </xf>
    <xf numFmtId="0" fontId="29" fillId="0" borderId="9" xfId="0" quotePrefix="1" applyFont="1" applyBorder="1" applyAlignment="1">
      <alignment horizontal="center" vertical="center"/>
    </xf>
    <xf numFmtId="0" fontId="29" fillId="0" borderId="10" xfId="0" quotePrefix="1" applyFont="1" applyBorder="1" applyAlignment="1">
      <alignment horizontal="center" vertical="center"/>
    </xf>
    <xf numFmtId="0" fontId="30" fillId="0" borderId="0" xfId="0" applyFont="1" applyBorder="1" applyAlignment="1">
      <alignment horizontal="center"/>
    </xf>
    <xf numFmtId="0" fontId="29" fillId="0" borderId="12" xfId="0" applyFont="1" applyBorder="1" applyAlignment="1">
      <alignment horizontal="center"/>
    </xf>
    <xf numFmtId="0" fontId="29" fillId="0" borderId="11" xfId="0" applyFont="1" applyBorder="1" applyAlignment="1">
      <alignment horizontal="center"/>
    </xf>
    <xf numFmtId="0" fontId="25" fillId="0" borderId="57" xfId="0" applyFont="1" applyBorder="1" applyAlignment="1">
      <alignment horizontal="center" vertical="center"/>
    </xf>
    <xf numFmtId="0" fontId="25" fillId="0" borderId="58" xfId="0" applyFont="1" applyBorder="1" applyAlignment="1">
      <alignment horizontal="center" vertical="center"/>
    </xf>
    <xf numFmtId="0" fontId="25" fillId="0" borderId="56" xfId="0" applyFont="1" applyBorder="1" applyAlignment="1">
      <alignment horizontal="center" vertical="center"/>
    </xf>
    <xf numFmtId="0" fontId="25" fillId="0" borderId="65" xfId="0" applyFont="1" applyBorder="1" applyAlignment="1">
      <alignment horizontal="center" vertical="center"/>
    </xf>
    <xf numFmtId="0" fontId="25" fillId="0" borderId="70" xfId="0" applyFont="1" applyBorder="1" applyAlignment="1">
      <alignment horizontal="center" vertical="center"/>
    </xf>
    <xf numFmtId="0" fontId="25" fillId="0" borderId="64" xfId="0" applyFont="1" applyBorder="1" applyAlignment="1">
      <alignment horizontal="center" vertical="center"/>
    </xf>
    <xf numFmtId="0" fontId="29" fillId="0" borderId="13" xfId="0" applyFont="1" applyBorder="1" applyAlignment="1">
      <alignment horizontal="center"/>
    </xf>
    <xf numFmtId="0" fontId="15" fillId="7" borderId="0" xfId="0" applyFont="1" applyFill="1" applyBorder="1" applyAlignment="1">
      <alignment horizontal="left" vertical="center"/>
    </xf>
    <xf numFmtId="0" fontId="15" fillId="7" borderId="30" xfId="0" applyFont="1" applyFill="1" applyBorder="1" applyAlignment="1">
      <alignment horizontal="center" vertical="center"/>
    </xf>
    <xf numFmtId="0" fontId="15" fillId="7" borderId="31" xfId="0" applyFont="1" applyFill="1" applyBorder="1" applyAlignment="1">
      <alignment horizontal="center" vertical="center"/>
    </xf>
    <xf numFmtId="0" fontId="15" fillId="7" borderId="0" xfId="0" applyFont="1" applyFill="1" applyBorder="1" applyAlignment="1">
      <alignment horizontal="center" vertical="center"/>
    </xf>
    <xf numFmtId="0" fontId="15" fillId="7" borderId="33" xfId="0" applyFont="1" applyFill="1" applyBorder="1" applyAlignment="1">
      <alignment horizontal="center" vertical="center"/>
    </xf>
    <xf numFmtId="0" fontId="15" fillId="7" borderId="24" xfId="0" applyFont="1" applyFill="1" applyBorder="1" applyAlignment="1">
      <alignment horizontal="center" vertical="center"/>
    </xf>
    <xf numFmtId="0" fontId="15" fillId="7" borderId="25" xfId="0" applyFont="1" applyFill="1" applyBorder="1" applyAlignment="1">
      <alignment horizontal="center" vertical="center"/>
    </xf>
    <xf numFmtId="0" fontId="15" fillId="7" borderId="34" xfId="0" applyFont="1" applyFill="1" applyBorder="1" applyAlignment="1">
      <alignment horizontal="center" vertical="center"/>
    </xf>
    <xf numFmtId="0" fontId="15" fillId="7" borderId="35" xfId="0" applyFont="1" applyFill="1" applyBorder="1" applyAlignment="1">
      <alignment horizontal="center" vertical="center"/>
    </xf>
    <xf numFmtId="0" fontId="15" fillId="0" borderId="0" xfId="0" applyFont="1" applyBorder="1" applyAlignment="1">
      <alignment horizontal="left" vertical="center"/>
    </xf>
    <xf numFmtId="0" fontId="15" fillId="0" borderId="0" xfId="0" applyFont="1" applyBorder="1" applyAlignment="1">
      <alignment horizontal="center" vertical="center"/>
    </xf>
    <xf numFmtId="0" fontId="18" fillId="0" borderId="0" xfId="0" applyFont="1" applyBorder="1" applyAlignment="1">
      <alignment horizontal="right" vertical="top"/>
    </xf>
    <xf numFmtId="0" fontId="15" fillId="0" borderId="50" xfId="0" applyFont="1" applyBorder="1" applyAlignment="1">
      <alignment horizontal="center" vertical="center"/>
    </xf>
    <xf numFmtId="0" fontId="19" fillId="0" borderId="0" xfId="0" applyFont="1" applyBorder="1" applyAlignment="1">
      <alignment horizontal="right" vertical="center"/>
    </xf>
    <xf numFmtId="0" fontId="15" fillId="7" borderId="32" xfId="0" applyFont="1" applyFill="1" applyBorder="1" applyAlignment="1">
      <alignment horizontal="center" vertical="center"/>
    </xf>
    <xf numFmtId="0" fontId="15" fillId="7" borderId="66" xfId="0" applyFont="1" applyFill="1" applyBorder="1" applyAlignment="1">
      <alignment horizontal="center" vertical="center"/>
    </xf>
    <xf numFmtId="0" fontId="15" fillId="0" borderId="32" xfId="0" applyFont="1" applyBorder="1" applyAlignment="1">
      <alignment horizontal="center" vertical="center"/>
    </xf>
    <xf numFmtId="0" fontId="15" fillId="0" borderId="66" xfId="0" applyFont="1" applyBorder="1" applyAlignment="1">
      <alignment horizontal="center" vertical="center"/>
    </xf>
    <xf numFmtId="0" fontId="15" fillId="0" borderId="34" xfId="0" applyFont="1" applyBorder="1" applyAlignment="1">
      <alignment horizontal="center" vertical="center"/>
    </xf>
    <xf numFmtId="0" fontId="15" fillId="0" borderId="35" xfId="0" applyFont="1" applyBorder="1" applyAlignment="1">
      <alignment horizontal="center" vertical="center"/>
    </xf>
    <xf numFmtId="0" fontId="15" fillId="0" borderId="24" xfId="0" applyFont="1" applyBorder="1" applyAlignment="1">
      <alignment horizontal="center" vertical="center"/>
    </xf>
    <xf numFmtId="0" fontId="15" fillId="0" borderId="33" xfId="0" applyFont="1" applyBorder="1" applyAlignment="1">
      <alignment horizontal="center" vertical="center"/>
    </xf>
    <xf numFmtId="0" fontId="27" fillId="0" borderId="54" xfId="0" applyFont="1" applyBorder="1" applyAlignment="1">
      <alignment horizontal="left" vertical="center"/>
    </xf>
    <xf numFmtId="0" fontId="27" fillId="0" borderId="0" xfId="0" applyFont="1" applyBorder="1" applyAlignment="1">
      <alignment horizontal="left" vertical="center"/>
    </xf>
    <xf numFmtId="0" fontId="18" fillId="0" borderId="0" xfId="0" applyFont="1" applyBorder="1" applyAlignment="1">
      <alignment horizontal="right"/>
    </xf>
    <xf numFmtId="0" fontId="18" fillId="0" borderId="34" xfId="0" applyFont="1" applyBorder="1" applyAlignment="1">
      <alignment horizontal="right"/>
    </xf>
    <xf numFmtId="0" fontId="18" fillId="0" borderId="17" xfId="0" applyFont="1" applyBorder="1" applyAlignment="1">
      <alignment horizontal="right"/>
    </xf>
    <xf numFmtId="0" fontId="28" fillId="0" borderId="0" xfId="0" applyFont="1" applyBorder="1" applyAlignment="1">
      <alignment horizontal="right" vertical="center"/>
    </xf>
    <xf numFmtId="0" fontId="15" fillId="7" borderId="54" xfId="0" applyFont="1" applyFill="1" applyBorder="1" applyAlignment="1">
      <alignment horizontal="left" vertical="center"/>
    </xf>
    <xf numFmtId="0" fontId="15" fillId="7" borderId="39" xfId="0" applyFont="1" applyFill="1" applyBorder="1" applyAlignment="1">
      <alignment horizontal="center" vertical="center"/>
    </xf>
    <xf numFmtId="0" fontId="15" fillId="7" borderId="44" xfId="0" applyFont="1" applyFill="1" applyBorder="1" applyAlignment="1">
      <alignment horizontal="center" vertical="center"/>
    </xf>
    <xf numFmtId="0" fontId="0" fillId="0" borderId="55" xfId="0" applyFont="1" applyBorder="1" applyAlignment="1">
      <alignment horizontal="center" vertical="center" textRotation="90"/>
    </xf>
    <xf numFmtId="0" fontId="0" fillId="0" borderId="56" xfId="0" applyFont="1" applyBorder="1" applyAlignment="1">
      <alignment horizontal="center" vertical="center" textRotation="90"/>
    </xf>
    <xf numFmtId="0" fontId="0" fillId="0" borderId="59" xfId="0" applyFont="1" applyBorder="1" applyAlignment="1">
      <alignment horizontal="center" vertical="center" textRotation="90"/>
    </xf>
    <xf numFmtId="0" fontId="0" fillId="0" borderId="39" xfId="0" applyFont="1" applyBorder="1" applyAlignment="1">
      <alignment horizontal="center" vertical="center" textRotation="90"/>
    </xf>
    <xf numFmtId="0" fontId="0" fillId="0" borderId="63" xfId="0" applyFont="1" applyBorder="1" applyAlignment="1">
      <alignment horizontal="center" vertical="center" textRotation="90"/>
    </xf>
    <xf numFmtId="0" fontId="0" fillId="0" borderId="64" xfId="0" applyFont="1" applyBorder="1" applyAlignment="1">
      <alignment horizontal="center" vertical="center" textRotation="90"/>
    </xf>
    <xf numFmtId="0" fontId="0" fillId="0" borderId="57" xfId="0" applyFont="1" applyBorder="1" applyAlignment="1">
      <alignment horizontal="center" vertical="center" textRotation="90"/>
    </xf>
    <xf numFmtId="0" fontId="0" fillId="0" borderId="58" xfId="0" applyFont="1" applyBorder="1" applyAlignment="1">
      <alignment horizontal="center" vertical="center" textRotation="90"/>
    </xf>
    <xf numFmtId="0" fontId="0" fillId="0" borderId="54" xfId="0" applyFont="1" applyBorder="1" applyAlignment="1">
      <alignment horizontal="center" vertical="center" textRotation="90"/>
    </xf>
    <xf numFmtId="0" fontId="0" fillId="0" borderId="0" xfId="0" applyFont="1" applyBorder="1" applyAlignment="1">
      <alignment horizontal="center" vertical="center" textRotation="90"/>
    </xf>
    <xf numFmtId="0" fontId="0" fillId="0" borderId="65" xfId="0" applyFont="1" applyBorder="1" applyAlignment="1">
      <alignment horizontal="center" vertical="center" textRotation="90"/>
    </xf>
    <xf numFmtId="0" fontId="15" fillId="7" borderId="50" xfId="0" applyFont="1" applyFill="1" applyBorder="1" applyAlignment="1">
      <alignment horizontal="center" vertical="center"/>
    </xf>
    <xf numFmtId="0" fontId="15" fillId="7" borderId="61" xfId="0" applyFont="1" applyFill="1" applyBorder="1" applyAlignment="1">
      <alignment horizontal="left" vertical="center"/>
    </xf>
    <xf numFmtId="0" fontId="15" fillId="7" borderId="34" xfId="0" applyFont="1" applyFill="1" applyBorder="1" applyAlignment="1">
      <alignment horizontal="left" vertical="center"/>
    </xf>
    <xf numFmtId="0" fontId="15" fillId="7" borderId="30" xfId="0" applyFont="1" applyFill="1" applyBorder="1" applyAlignment="1">
      <alignment horizontal="left" vertical="center"/>
    </xf>
    <xf numFmtId="0" fontId="15" fillId="7" borderId="62" xfId="0" applyFont="1" applyFill="1" applyBorder="1" applyAlignment="1">
      <alignment horizontal="center" vertical="center"/>
    </xf>
    <xf numFmtId="0" fontId="15" fillId="7" borderId="27" xfId="0" applyFont="1" applyFill="1" applyBorder="1" applyAlignment="1">
      <alignment horizontal="center" vertical="center"/>
    </xf>
    <xf numFmtId="0" fontId="15" fillId="7" borderId="28" xfId="0" applyFont="1" applyFill="1" applyBorder="1" applyAlignment="1">
      <alignment horizontal="center" vertical="center"/>
    </xf>
    <xf numFmtId="0" fontId="15" fillId="7" borderId="29" xfId="0" applyFont="1" applyFill="1" applyBorder="1" applyAlignment="1">
      <alignment horizontal="center" vertical="center"/>
    </xf>
    <xf numFmtId="0" fontId="15" fillId="7" borderId="60" xfId="0" applyFont="1" applyFill="1" applyBorder="1" applyAlignment="1">
      <alignment horizontal="center" vertical="center"/>
    </xf>
    <xf numFmtId="0" fontId="18" fillId="0" borderId="48" xfId="0" applyFont="1" applyBorder="1" applyAlignment="1">
      <alignment horizontal="right"/>
    </xf>
    <xf numFmtId="0" fontId="15" fillId="0" borderId="34" xfId="0" applyFont="1" applyBorder="1" applyAlignment="1">
      <alignment horizontal="left" vertical="center"/>
    </xf>
    <xf numFmtId="0" fontId="15" fillId="0" borderId="32" xfId="0" applyFont="1" applyBorder="1" applyAlignment="1">
      <alignment horizontal="left" vertical="center"/>
    </xf>
    <xf numFmtId="0" fontId="18" fillId="0" borderId="35" xfId="0" applyFont="1" applyBorder="1" applyAlignment="1">
      <alignment horizontal="right"/>
    </xf>
    <xf numFmtId="0" fontId="18" fillId="0" borderId="49" xfId="0" applyFont="1" applyBorder="1" applyAlignment="1">
      <alignment horizontal="right"/>
    </xf>
    <xf numFmtId="0" fontId="19" fillId="0" borderId="0" xfId="0" applyFont="1" applyBorder="1" applyAlignment="1">
      <alignment horizontal="center" vertical="center"/>
    </xf>
    <xf numFmtId="0" fontId="18" fillId="0" borderId="0" xfId="0" applyFont="1" applyBorder="1" applyAlignment="1">
      <alignment horizontal="right" vertical="center"/>
    </xf>
    <xf numFmtId="0" fontId="19" fillId="0" borderId="0" xfId="0" applyFont="1" applyBorder="1" applyAlignment="1">
      <alignment horizontal="center" vertical="top"/>
    </xf>
    <xf numFmtId="0" fontId="19" fillId="0" borderId="24" xfId="0" applyFont="1" applyBorder="1" applyAlignment="1">
      <alignment horizontal="center" vertical="top"/>
    </xf>
    <xf numFmtId="0" fontId="0" fillId="0" borderId="0" xfId="0" applyFont="1" applyBorder="1" applyAlignment="1">
      <alignment horizontal="center" vertical="center"/>
    </xf>
    <xf numFmtId="0" fontId="0" fillId="0" borderId="39" xfId="0" applyFont="1" applyBorder="1" applyAlignment="1">
      <alignment horizontal="center" vertical="center"/>
    </xf>
    <xf numFmtId="0" fontId="0" fillId="0" borderId="24" xfId="0" applyFont="1" applyBorder="1" applyAlignment="1">
      <alignment horizontal="center" vertical="center"/>
    </xf>
    <xf numFmtId="0" fontId="0" fillId="0" borderId="44" xfId="0" applyFont="1" applyBorder="1" applyAlignment="1">
      <alignment horizontal="center" vertical="center"/>
    </xf>
    <xf numFmtId="0" fontId="15" fillId="0" borderId="33" xfId="0" applyFont="1" applyBorder="1" applyAlignment="1">
      <alignment horizontal="left" vertical="center"/>
    </xf>
    <xf numFmtId="0" fontId="18" fillId="0" borderId="15" xfId="0" applyFont="1" applyBorder="1" applyAlignment="1">
      <alignment vertical="center"/>
    </xf>
    <xf numFmtId="0" fontId="0" fillId="8" borderId="19" xfId="0" applyFont="1" applyFill="1" applyBorder="1" applyAlignment="1">
      <alignment horizontal="center"/>
    </xf>
    <xf numFmtId="0" fontId="0" fillId="8" borderId="26" xfId="0" applyFont="1" applyFill="1" applyBorder="1" applyAlignment="1">
      <alignment horizontal="center"/>
    </xf>
    <xf numFmtId="0" fontId="15" fillId="0" borderId="17" xfId="0" applyFont="1" applyBorder="1" applyAlignment="1">
      <alignment horizontal="left"/>
    </xf>
    <xf numFmtId="0" fontId="15" fillId="0" borderId="18" xfId="0" applyFont="1" applyBorder="1" applyAlignment="1">
      <alignment horizontal="left"/>
    </xf>
    <xf numFmtId="0" fontId="15" fillId="0" borderId="24" xfId="0" applyFont="1" applyBorder="1" applyAlignment="1">
      <alignment horizontal="left"/>
    </xf>
    <xf numFmtId="0" fontId="15" fillId="0" borderId="25" xfId="0" applyFont="1" applyBorder="1" applyAlignment="1">
      <alignment horizontal="left"/>
    </xf>
    <xf numFmtId="0" fontId="15" fillId="0" borderId="30" xfId="0" applyFont="1" applyBorder="1" applyAlignment="1">
      <alignment horizontal="left"/>
    </xf>
    <xf numFmtId="0" fontId="15" fillId="0" borderId="31" xfId="0" applyFont="1" applyBorder="1" applyAlignment="1">
      <alignment horizontal="left"/>
    </xf>
    <xf numFmtId="0" fontId="0" fillId="0" borderId="15" xfId="0" applyFont="1" applyBorder="1" applyAlignment="1">
      <alignment horizont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23" xfId="0" applyFont="1" applyBorder="1" applyAlignment="1">
      <alignment horizontal="left" vertical="center"/>
    </xf>
    <xf numFmtId="0" fontId="15" fillId="0" borderId="24" xfId="0" applyFont="1" applyBorder="1" applyAlignment="1">
      <alignment horizontal="left" vertical="center"/>
    </xf>
    <xf numFmtId="0" fontId="15" fillId="0" borderId="18" xfId="0" applyFont="1" applyBorder="1" applyAlignment="1">
      <alignment horizontal="left" vertical="center"/>
    </xf>
    <xf numFmtId="0" fontId="15" fillId="0" borderId="25" xfId="0" applyFont="1" applyBorder="1" applyAlignment="1">
      <alignment horizontal="left" vertical="center"/>
    </xf>
    <xf numFmtId="0" fontId="15" fillId="0" borderId="16" xfId="0" applyFont="1" applyBorder="1" applyAlignment="1">
      <alignment horizontal="left"/>
    </xf>
    <xf numFmtId="0" fontId="15" fillId="0" borderId="23" xfId="0" applyFont="1" applyBorder="1" applyAlignment="1">
      <alignment horizontal="left"/>
    </xf>
    <xf numFmtId="178" fontId="15" fillId="0" borderId="17" xfId="0" applyNumberFormat="1" applyFont="1" applyBorder="1" applyAlignment="1">
      <alignment horizontal="left"/>
    </xf>
    <xf numFmtId="178" fontId="15" fillId="0" borderId="18" xfId="0" applyNumberFormat="1" applyFont="1" applyBorder="1" applyAlignment="1">
      <alignment horizontal="left"/>
    </xf>
    <xf numFmtId="178" fontId="15" fillId="0" borderId="24" xfId="0" applyNumberFormat="1" applyFont="1" applyBorder="1" applyAlignment="1">
      <alignment horizontal="left"/>
    </xf>
    <xf numFmtId="178" fontId="15" fillId="0" borderId="25" xfId="0" applyNumberFormat="1" applyFont="1" applyBorder="1" applyAlignment="1">
      <alignment horizontal="left"/>
    </xf>
    <xf numFmtId="0" fontId="15" fillId="0" borderId="32" xfId="0" applyFont="1" applyBorder="1" applyAlignment="1">
      <alignment horizontal="left"/>
    </xf>
    <xf numFmtId="0" fontId="15" fillId="0" borderId="0" xfId="0" applyFont="1" applyBorder="1" applyAlignment="1">
      <alignment horizontal="left"/>
    </xf>
    <xf numFmtId="0" fontId="15" fillId="0" borderId="20" xfId="0" applyFont="1" applyBorder="1" applyAlignment="1">
      <alignment horizontal="left"/>
    </xf>
    <xf numFmtId="0" fontId="15" fillId="0" borderId="21" xfId="0" applyFont="1" applyBorder="1" applyAlignment="1">
      <alignment horizontal="left"/>
    </xf>
    <xf numFmtId="0" fontId="15" fillId="0" borderId="22" xfId="0" applyFont="1" applyBorder="1" applyAlignment="1">
      <alignment horizontal="left"/>
    </xf>
    <xf numFmtId="0" fontId="15" fillId="0" borderId="27" xfId="0" applyFont="1" applyBorder="1" applyAlignment="1">
      <alignment horizontal="left"/>
    </xf>
    <xf numFmtId="0" fontId="15" fillId="0" borderId="28" xfId="0" applyFont="1" applyBorder="1" applyAlignment="1">
      <alignment horizontal="left"/>
    </xf>
    <xf numFmtId="0" fontId="15" fillId="0" borderId="29" xfId="0" applyFont="1" applyBorder="1" applyAlignment="1">
      <alignment horizontal="left"/>
    </xf>
    <xf numFmtId="0" fontId="16" fillId="7" borderId="26" xfId="0" applyFont="1" applyFill="1" applyBorder="1" applyAlignment="1">
      <alignment horizontal="center" vertical="center" wrapText="1"/>
    </xf>
    <xf numFmtId="0" fontId="0" fillId="0" borderId="15" xfId="0" applyFont="1" applyBorder="1" applyAlignment="1">
      <alignment horizontal="center" vertical="center"/>
    </xf>
    <xf numFmtId="0" fontId="74" fillId="0" borderId="15" xfId="0" applyFont="1" applyBorder="1" applyAlignment="1">
      <alignment horizontal="center" vertical="center"/>
    </xf>
    <xf numFmtId="0" fontId="16" fillId="7" borderId="19" xfId="0" applyFont="1" applyFill="1" applyBorder="1" applyAlignment="1">
      <alignment horizontal="center" vertical="center" wrapText="1"/>
    </xf>
    <xf numFmtId="0" fontId="0" fillId="0" borderId="0" xfId="0" applyFont="1"/>
    <xf numFmtId="0" fontId="0" fillId="0" borderId="0" xfId="0" applyFont="1" applyBorder="1" applyAlignment="1">
      <alignment horizontal="left" vertical="top" wrapText="1"/>
    </xf>
    <xf numFmtId="0" fontId="33" fillId="0" borderId="1" xfId="0" applyFont="1" applyBorder="1" applyAlignment="1">
      <alignment horizontal="center" vertical="top" wrapText="1"/>
    </xf>
    <xf numFmtId="0" fontId="0" fillId="0" borderId="4" xfId="0" applyFont="1" applyBorder="1" applyAlignment="1" applyProtection="1">
      <alignment horizontal="left" vertical="top" wrapText="1"/>
      <protection locked="0"/>
    </xf>
    <xf numFmtId="0" fontId="0" fillId="0" borderId="0" xfId="0" applyFont="1" applyAlignment="1" applyProtection="1">
      <alignment horizontal="left" vertical="top" wrapText="1"/>
      <protection locked="0"/>
    </xf>
    <xf numFmtId="0" fontId="0" fillId="0" borderId="0" xfId="0" applyAlignment="1">
      <alignment horizontal="left" vertical="top"/>
    </xf>
    <xf numFmtId="0" fontId="0" fillId="0" borderId="7" xfId="0" applyBorder="1" applyAlignment="1">
      <alignment horizontal="left" vertical="top"/>
    </xf>
    <xf numFmtId="0" fontId="33" fillId="0" borderId="77" xfId="0" applyFont="1" applyBorder="1" applyAlignment="1">
      <alignment horizontal="center" vertical="top" wrapText="1"/>
    </xf>
    <xf numFmtId="0" fontId="33" fillId="0" borderId="2" xfId="0" applyFont="1" applyBorder="1" applyAlignment="1">
      <alignment horizontal="center" vertical="top" wrapText="1"/>
    </xf>
    <xf numFmtId="0" fontId="33" fillId="0" borderId="14" xfId="0" applyFont="1" applyBorder="1" applyAlignment="1">
      <alignment horizontal="center" vertical="top" wrapText="1"/>
    </xf>
    <xf numFmtId="0" fontId="0" fillId="0" borderId="0" xfId="0" applyFont="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34" fillId="0" borderId="0" xfId="0" applyFont="1" applyBorder="1" applyAlignment="1" applyProtection="1">
      <alignment horizontal="left" wrapText="1"/>
      <protection locked="0"/>
    </xf>
    <xf numFmtId="0" fontId="10" fillId="0" borderId="0" xfId="0" applyFont="1" applyAlignment="1">
      <alignment horizontal="center"/>
    </xf>
    <xf numFmtId="0" fontId="0" fillId="0" borderId="0" xfId="0" applyFont="1" applyAlignment="1">
      <alignment horizontal="center"/>
    </xf>
    <xf numFmtId="0" fontId="72" fillId="0" borderId="0" xfId="0" applyFont="1" applyBorder="1" applyAlignment="1">
      <alignment horizontal="center" vertical="center"/>
    </xf>
    <xf numFmtId="0" fontId="23" fillId="0" borderId="0" xfId="0" applyFont="1" applyAlignment="1">
      <alignment horizontal="left" wrapText="1"/>
    </xf>
    <xf numFmtId="0" fontId="72" fillId="0" borderId="0" xfId="0" applyFont="1" applyAlignment="1">
      <alignment horizontal="center" vertical="center"/>
    </xf>
    <xf numFmtId="0" fontId="0" fillId="0" borderId="0" xfId="0" applyFont="1" applyBorder="1" applyAlignment="1">
      <alignment horizontal="right"/>
    </xf>
    <xf numFmtId="0" fontId="10" fillId="0" borderId="9" xfId="0" applyFont="1" applyBorder="1" applyAlignment="1">
      <alignment horizontal="center"/>
    </xf>
    <xf numFmtId="0" fontId="60" fillId="0" borderId="0" xfId="0" applyFont="1" applyAlignment="1">
      <alignment horizontal="center"/>
    </xf>
    <xf numFmtId="0" fontId="65" fillId="0" borderId="0" xfId="0" applyFont="1" applyAlignment="1">
      <alignment horizontal="left"/>
    </xf>
    <xf numFmtId="0" fontId="66" fillId="0" borderId="0" xfId="0" applyFont="1" applyBorder="1" applyAlignment="1">
      <alignment horizontal="left"/>
    </xf>
    <xf numFmtId="14" fontId="0" fillId="0" borderId="0" xfId="0" applyNumberFormat="1" applyFont="1" applyBorder="1" applyAlignment="1">
      <alignment horizontal="right"/>
    </xf>
    <xf numFmtId="0" fontId="0" fillId="0" borderId="0" xfId="0" applyNumberFormat="1" applyFont="1" applyBorder="1" applyAlignment="1">
      <alignment horizontal="left"/>
    </xf>
    <xf numFmtId="166" fontId="0" fillId="0" borderId="0" xfId="0" applyNumberFormat="1" applyFont="1" applyBorder="1" applyAlignment="1">
      <alignment horizontal="right"/>
    </xf>
    <xf numFmtId="49" fontId="0" fillId="0" borderId="0" xfId="0" applyNumberFormat="1" applyFont="1" applyBorder="1" applyAlignment="1">
      <alignment horizontal="left"/>
    </xf>
    <xf numFmtId="0" fontId="67" fillId="0" borderId="0" xfId="0" applyFont="1" applyBorder="1" applyAlignment="1">
      <alignment horizontal="right"/>
    </xf>
    <xf numFmtId="0" fontId="13" fillId="0" borderId="0" xfId="1" applyFont="1" applyFill="1" applyBorder="1" applyAlignment="1">
      <alignment horizontal="center" vertical="center"/>
    </xf>
    <xf numFmtId="0" fontId="72" fillId="0" borderId="0" xfId="1" applyFont="1" applyFill="1" applyBorder="1" applyAlignment="1">
      <alignment horizontal="left" vertical="center"/>
    </xf>
    <xf numFmtId="0" fontId="0" fillId="10" borderId="0" xfId="0" applyFill="1" applyAlignment="1">
      <alignment horizontal="left" vertical="top" wrapText="1"/>
    </xf>
    <xf numFmtId="0" fontId="43" fillId="0" borderId="0" xfId="3" applyFont="1" applyAlignment="1">
      <alignment horizontal="left" indent="1"/>
    </xf>
    <xf numFmtId="0" fontId="39" fillId="0" borderId="0" xfId="3" applyFont="1" applyBorder="1" applyAlignment="1">
      <alignment horizontal="left"/>
    </xf>
    <xf numFmtId="0" fontId="40" fillId="0" borderId="0" xfId="3" applyFont="1" applyBorder="1" applyAlignment="1">
      <alignment horizontal="right"/>
    </xf>
    <xf numFmtId="0" fontId="43" fillId="0" borderId="0" xfId="3" applyFont="1" applyAlignment="1">
      <alignment horizontal="left"/>
    </xf>
    <xf numFmtId="0" fontId="73" fillId="0" borderId="0" xfId="3" applyFont="1" applyBorder="1" applyAlignment="1">
      <alignment horizontal="center" vertical="top"/>
    </xf>
    <xf numFmtId="0" fontId="43" fillId="0" borderId="0" xfId="3" applyFont="1" applyAlignment="1"/>
    <xf numFmtId="0" fontId="38" fillId="0" borderId="0" xfId="3" applyFont="1" applyAlignment="1">
      <alignment horizontal="left" indent="1" shrinkToFit="1"/>
    </xf>
    <xf numFmtId="0" fontId="32" fillId="6" borderId="3" xfId="2" applyFill="1" applyBorder="1" applyAlignment="1">
      <alignment horizontal="center" vertical="center"/>
    </xf>
    <xf numFmtId="0" fontId="0" fillId="6" borderId="4" xfId="0" applyFill="1" applyBorder="1" applyAlignment="1">
      <alignment horizontal="center" vertical="center"/>
    </xf>
    <xf numFmtId="0" fontId="32" fillId="6" borderId="8" xfId="2" applyFill="1" applyBorder="1" applyAlignment="1">
      <alignment vertical="center"/>
    </xf>
    <xf numFmtId="0" fontId="32" fillId="6" borderId="9" xfId="2" applyFill="1" applyBorder="1" applyAlignment="1">
      <alignment vertical="center"/>
    </xf>
    <xf numFmtId="0" fontId="47" fillId="0" borderId="0" xfId="3" applyFont="1" applyFill="1" applyAlignment="1">
      <alignment horizontal="center" vertical="center" wrapText="1"/>
    </xf>
    <xf numFmtId="167" fontId="38" fillId="0" borderId="0" xfId="3" applyNumberFormat="1" applyFont="1" applyAlignment="1">
      <alignment horizontal="left" indent="1"/>
    </xf>
    <xf numFmtId="0" fontId="38" fillId="0" borderId="0" xfId="3" applyFont="1" applyAlignment="1">
      <alignment horizontal="left" indent="1"/>
    </xf>
  </cellXfs>
  <cellStyles count="263">
    <cellStyle name="Accent2 2" xfId="2"/>
    <cellStyle name="Currency" xfId="5" builtinId="4"/>
    <cellStyle name="Currency 2" xf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Normal" xfId="0" builtinId="0"/>
    <cellStyle name="Normal 2" xfId="1"/>
    <cellStyle name="Normal 2 2" xfId="3"/>
    <cellStyle name="Normal 3" xfId="186"/>
  </cellStyles>
  <dxfs count="18">
    <dxf>
      <font>
        <color auto="1"/>
      </font>
      <fill>
        <patternFill patternType="solid">
          <fgColor indexed="64"/>
          <bgColor rgb="FFFFFF00"/>
        </patternFill>
      </fill>
    </dxf>
    <dxf>
      <font>
        <color auto="1"/>
      </font>
      <fill>
        <patternFill patternType="solid">
          <fgColor indexed="64"/>
          <bgColor rgb="FFFFFF00"/>
        </patternFill>
      </fill>
    </dxf>
    <dxf>
      <font>
        <strike/>
      </font>
      <fill>
        <patternFill>
          <bgColor rgb="FFFF0000"/>
        </patternFill>
      </fill>
    </dxf>
    <dxf>
      <font>
        <b/>
        <i val="0"/>
        <strike val="0"/>
        <u/>
        <color rgb="FFFF0000"/>
      </font>
      <fill>
        <patternFill patternType="none">
          <fgColor indexed="64"/>
          <bgColor auto="1"/>
        </patternFill>
      </fill>
    </dxf>
    <dxf>
      <font>
        <b/>
        <i val="0"/>
        <strike val="0"/>
        <u/>
        <color rgb="FFFF0000"/>
      </font>
      <fill>
        <patternFill patternType="none">
          <fgColor indexed="64"/>
          <bgColor auto="1"/>
        </patternFill>
      </fill>
    </dxf>
    <dxf>
      <font>
        <b/>
        <i val="0"/>
        <u/>
        <color rgb="FFFF0000"/>
      </font>
    </dxf>
    <dxf>
      <font>
        <color rgb="FFFF0000"/>
      </font>
      <fill>
        <patternFill patternType="solid">
          <fgColor indexed="64"/>
          <bgColor rgb="FFFF0000"/>
        </patternFill>
      </fill>
    </dxf>
    <dxf>
      <font>
        <color rgb="FFFF0000"/>
      </font>
      <fill>
        <patternFill patternType="solid">
          <fgColor indexed="64"/>
          <bgColor rgb="FFFF0000"/>
        </patternFill>
      </fill>
    </dxf>
    <dxf>
      <font>
        <color rgb="FFFF0000"/>
      </font>
      <fill>
        <patternFill patternType="solid">
          <fgColor indexed="64"/>
          <bgColor rgb="FFFF0000"/>
        </patternFill>
      </fill>
    </dxf>
    <dxf>
      <font>
        <color rgb="FFFF0000"/>
      </font>
      <fill>
        <patternFill patternType="solid">
          <fgColor indexed="64"/>
          <bgColor rgb="FFFF0000"/>
        </patternFill>
      </fill>
    </dxf>
    <dxf>
      <font>
        <color auto="1"/>
      </font>
      <fill>
        <patternFill patternType="solid">
          <fgColor indexed="64"/>
          <bgColor theme="0" tint="-0.249977111117893"/>
        </patternFill>
      </fill>
    </dxf>
    <dxf>
      <font>
        <color rgb="FFFF0000"/>
      </font>
      <fill>
        <patternFill patternType="solid">
          <fgColor indexed="64"/>
          <bgColor rgb="FFFF0000"/>
        </patternFill>
      </fill>
    </dxf>
    <dxf>
      <font>
        <color rgb="FFFF0000"/>
      </font>
      <fill>
        <patternFill patternType="solid">
          <fgColor indexed="64"/>
          <bgColor rgb="FFFF0000"/>
        </patternFill>
      </fill>
    </dxf>
    <dxf>
      <font>
        <color auto="1"/>
      </font>
      <fill>
        <patternFill patternType="solid">
          <fgColor indexed="64"/>
          <bgColor rgb="FFFF0000"/>
        </patternFill>
      </fill>
    </dxf>
    <dxf>
      <font>
        <color auto="1"/>
      </font>
      <fill>
        <patternFill patternType="solid">
          <fgColor indexed="64"/>
          <bgColor rgb="FFFF0000"/>
        </patternFill>
      </fill>
    </dxf>
    <dxf>
      <font>
        <color auto="1"/>
      </font>
      <fill>
        <patternFill patternType="solid">
          <fgColor indexed="64"/>
          <bgColor rgb="FFFF0000"/>
        </patternFill>
      </fill>
    </dxf>
    <dxf>
      <font>
        <color auto="1"/>
      </font>
      <fill>
        <patternFill patternType="solid">
          <fgColor indexed="64"/>
          <bgColor rgb="FFFF0000"/>
        </patternFill>
      </fill>
    </dxf>
    <dxf>
      <font>
        <color auto="1"/>
      </font>
      <fill>
        <patternFill patternType="solid">
          <fgColor indexed="64"/>
          <bgColor rgb="FFFF0000"/>
        </patternFill>
      </fill>
    </dxf>
  </dxfs>
  <tableStyles count="0" defaultTableStyle="TableStyleMedium9" defaultPivotStyle="PivotStyleMedium4"/>
  <colors>
    <mruColors>
      <color rgb="FF941818"/>
      <color rgb="FF5E16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70" dropStyle="combo" dx="16" fmlaLink="A32" fmlaRange="'Reference Lists'!$F$19:$F$21" sel="3"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70" dropStyle="combo" dx="16" fmlaLink="$A$13" fmlaRange="'Reference Lists'!$F$13:$F$14" sel="2" val="0"/>
</file>

<file path=xl/ctrlProps/ctrlProp9.xml><?xml version="1.0" encoding="utf-8"?>
<formControlPr xmlns="http://schemas.microsoft.com/office/spreadsheetml/2009/9/main" objectType="Drop" dropLines="70" dropStyle="combo" dx="16" fmlaLink="$B$43" fmlaRange="'Reference Lists'!$F$32:$F$34" val="0"/>
</file>

<file path=xl/ctrlProps/ctrlProp10.xml><?xml version="1.0" encoding="utf-8"?>
<formControlPr xmlns="http://schemas.microsoft.com/office/spreadsheetml/2009/9/main" objectType="Drop" dropLines="70" dropStyle="combo" dx="16" fmlaLink="$B$44" fmlaRange="'Reference Lists'!$F$40:$F$41" val="0"/>
</file>

<file path=xl/ctrlProps/ctrlProp11.xml><?xml version="1.0" encoding="utf-8"?>
<formControlPr xmlns="http://schemas.microsoft.com/office/spreadsheetml/2009/9/main" objectType="Drop" dropLines="70" dropStyle="combo" dx="16" fmlaLink="$B$45" fmlaRange="'Reference Lists'!$F$43:$F$44" sel="2" val="0"/>
</file>

<file path=xl/ctrlProps/ctrlProp12.xml><?xml version="1.0" encoding="utf-8"?>
<formControlPr xmlns="http://schemas.microsoft.com/office/spreadsheetml/2009/9/main" objectType="Drop" dropLines="70" dropStyle="combo" dx="16" fmlaLink="$B$46" fmlaRange="'Reference Lists'!$F$36:$F$38" sel="3" val="0"/>
</file>

<file path=xl/ctrlProps/ctrlProp13.xml><?xml version="1.0" encoding="utf-8"?>
<formControlPr xmlns="http://schemas.microsoft.com/office/spreadsheetml/2009/9/main" objectType="Drop" dropLines="70" dropStyle="combo" dx="16" fmlaLink="$B$47" fmlaRange="'Reference Lists'!$F$46:$F$48" sel="3" val="0"/>
</file>

<file path=xl/ctrlProps/ctrlProp14.xml><?xml version="1.0" encoding="utf-8"?>
<formControlPr xmlns="http://schemas.microsoft.com/office/spreadsheetml/2009/9/main" objectType="CheckBox" fmlaLink="B25" lockText="1" noThreeD="1"/>
</file>

<file path=xl/ctrlProps/ctrlProp15.xml><?xml version="1.0" encoding="utf-8"?>
<formControlPr xmlns="http://schemas.microsoft.com/office/spreadsheetml/2009/9/main" objectType="CheckBox" checked="Checked" fmlaLink="B3" lockText="1" noThreeD="1"/>
</file>

<file path=xl/ctrlProps/ctrlProp16.xml><?xml version="1.0" encoding="utf-8"?>
<formControlPr xmlns="http://schemas.microsoft.com/office/spreadsheetml/2009/9/main" objectType="CheckBox" checked="Checked" fmlaLink="B11" lockText="1" noThreeD="1"/>
</file>

<file path=xl/ctrlProps/ctrlProp17.xml><?xml version="1.0" encoding="utf-8"?>
<formControlPr xmlns="http://schemas.microsoft.com/office/spreadsheetml/2009/9/main" objectType="CheckBox" fmlaLink="B49" lockText="1" noThreeD="1"/>
</file>

<file path=xl/ctrlProps/ctrlProp18.xml><?xml version="1.0" encoding="utf-8"?>
<formControlPr xmlns="http://schemas.microsoft.com/office/spreadsheetml/2009/9/main" objectType="CheckBox" fmlaLink="B51" lockText="1" noThreeD="1"/>
</file>

<file path=xl/ctrlProps/ctrlProp19.xml><?xml version="1.0" encoding="utf-8"?>
<formControlPr xmlns="http://schemas.microsoft.com/office/spreadsheetml/2009/9/main" objectType="CheckBox" fmlaLink="B52" lockText="1" noThreeD="1"/>
</file>

<file path=xl/ctrlProps/ctrlProp20.xml><?xml version="1.0" encoding="utf-8"?>
<formControlPr xmlns="http://schemas.microsoft.com/office/spreadsheetml/2009/9/main" objectType="CheckBox" fmlaLink="B53" lockText="1" noThreeD="1"/>
</file>

<file path=xl/ctrlProps/ctrlProp21.xml><?xml version="1.0" encoding="utf-8"?>
<formControlPr xmlns="http://schemas.microsoft.com/office/spreadsheetml/2009/9/main" objectType="CheckBox" fmlaLink="B54" lockText="1" noThreeD="1"/>
</file>

<file path=xl/ctrlProps/ctrlProp22.xml><?xml version="1.0" encoding="utf-8"?>
<formControlPr xmlns="http://schemas.microsoft.com/office/spreadsheetml/2009/9/main" objectType="CheckBox" fmlaLink="B55" lockText="1" noThreeD="1"/>
</file>

<file path=xl/ctrlProps/ctrlProp23.xml><?xml version="1.0" encoding="utf-8"?>
<formControlPr xmlns="http://schemas.microsoft.com/office/spreadsheetml/2009/9/main" objectType="CheckBox" fmlaLink="B56" lockText="1" noThreeD="1"/>
</file>

<file path=xl/ctrlProps/ctrlProp24.xml><?xml version="1.0" encoding="utf-8"?>
<formControlPr xmlns="http://schemas.microsoft.com/office/spreadsheetml/2009/9/main" objectType="CheckBox" fmlaLink="B57" lockText="1" noThreeD="1"/>
</file>

<file path=xl/ctrlProps/ctrlProp25.xml><?xml version="1.0" encoding="utf-8"?>
<formControlPr xmlns="http://schemas.microsoft.com/office/spreadsheetml/2009/9/main" objectType="CheckBox" fmlaLink="B59" lockText="1" noThreeD="1"/>
</file>

<file path=xl/ctrlProps/ctrlProp26.xml><?xml version="1.0" encoding="utf-8"?>
<formControlPr xmlns="http://schemas.microsoft.com/office/spreadsheetml/2009/9/main" objectType="CheckBox" fmlaLink="B58" lockText="1" noThreeD="1"/>
</file>

<file path=xl/ctrlProps/ctrlProp27.xml><?xml version="1.0" encoding="utf-8"?>
<formControlPr xmlns="http://schemas.microsoft.com/office/spreadsheetml/2009/9/main" objectType="CheckBox" fmlaLink="B65" lockText="1" noThreeD="1"/>
</file>

<file path=xl/ctrlProps/ctrlProp28.xml><?xml version="1.0" encoding="utf-8"?>
<formControlPr xmlns="http://schemas.microsoft.com/office/spreadsheetml/2009/9/main" objectType="CheckBox" fmlaLink="B67" lockText="1" noThreeD="1"/>
</file>

<file path=xl/ctrlProps/ctrlProp29.xml><?xml version="1.0" encoding="utf-8"?>
<formControlPr xmlns="http://schemas.microsoft.com/office/spreadsheetml/2009/9/main" objectType="CheckBox" fmlaLink="B68" lockText="1" noThreeD="1"/>
</file>

<file path=xl/ctrlProps/ctrlProp30.xml><?xml version="1.0" encoding="utf-8"?>
<formControlPr xmlns="http://schemas.microsoft.com/office/spreadsheetml/2009/9/main" objectType="CheckBox" fmlaLink="B69" lockText="1" noThreeD="1"/>
</file>

<file path=xl/ctrlProps/ctrlProp31.xml><?xml version="1.0" encoding="utf-8"?>
<formControlPr xmlns="http://schemas.microsoft.com/office/spreadsheetml/2009/9/main" objectType="CheckBox" fmlaLink="B70" lockText="1" noThreeD="1"/>
</file>

<file path=xl/ctrlProps/ctrlProp32.xml><?xml version="1.0" encoding="utf-8"?>
<formControlPr xmlns="http://schemas.microsoft.com/office/spreadsheetml/2009/9/main" objectType="CheckBox" fmlaLink="B71" lockText="1" noThreeD="1"/>
</file>

<file path=xl/ctrlProps/ctrlProp33.xml><?xml version="1.0" encoding="utf-8"?>
<formControlPr xmlns="http://schemas.microsoft.com/office/spreadsheetml/2009/9/main" objectType="CheckBox" fmlaLink="B72" lockText="1" noThreeD="1"/>
</file>

<file path=xl/ctrlProps/ctrlProp34.xml><?xml version="1.0" encoding="utf-8"?>
<formControlPr xmlns="http://schemas.microsoft.com/office/spreadsheetml/2009/9/main" objectType="CheckBox" fmlaLink="B60" lockText="1" noThreeD="1"/>
</file>

<file path=xl/ctrlProps/ctrlProp35.xml><?xml version="1.0" encoding="utf-8"?>
<formControlPr xmlns="http://schemas.microsoft.com/office/spreadsheetml/2009/9/main" objectType="CheckBox" fmlaLink="B61" lockText="1" noThreeD="1"/>
</file>

<file path=xl/ctrlProps/ctrlProp36.xml><?xml version="1.0" encoding="utf-8"?>
<formControlPr xmlns="http://schemas.microsoft.com/office/spreadsheetml/2009/9/main" objectType="CheckBox" fmlaLink="B73" lockText="1" noThreeD="1"/>
</file>

<file path=xl/ctrlProps/ctrlProp37.xml><?xml version="1.0" encoding="utf-8"?>
<formControlPr xmlns="http://schemas.microsoft.com/office/spreadsheetml/2009/9/main" objectType="Drop" dropLines="48" dropStyle="combo" dx="16" fmlaLink="$B$1" fmlaRange="'Reference Lists'!$F$13:$F$14" val="0"/>
</file>

<file path=xl/ctrlProps/ctrlProp38.xml><?xml version="1.0" encoding="utf-8"?>
<formControlPr xmlns="http://schemas.microsoft.com/office/spreadsheetml/2009/9/main" objectType="CheckBox" fmlaLink="B4" lockText="1" noThreeD="1"/>
</file>

<file path=xl/ctrlProps/ctrlProp39.xml><?xml version="1.0" encoding="utf-8"?>
<formControlPr xmlns="http://schemas.microsoft.com/office/spreadsheetml/2009/9/main" objectType="CheckBox" fmlaLink="B12" lockText="1" noThreeD="1"/>
</file>

<file path=xl/ctrlProps/ctrlProp40.xml><?xml version="1.0" encoding="utf-8"?>
<formControlPr xmlns="http://schemas.microsoft.com/office/spreadsheetml/2009/9/main" objectType="CheckBox" fmlaLink="B21" lockText="1" noThreeD="1"/>
</file>

<file path=xl/ctrlProps/ctrlProp41.xml><?xml version="1.0" encoding="utf-8"?>
<formControlPr xmlns="http://schemas.microsoft.com/office/spreadsheetml/2009/9/main" objectType="CheckBox" checked="Checked" fmlaLink="B20" lockText="1" noThreeD="1"/>
</file>

<file path=xl/ctrlProps/ctrlProp42.xml><?xml version="1.0" encoding="utf-8"?>
<formControlPr xmlns="http://schemas.microsoft.com/office/spreadsheetml/2009/9/main" objectType="CheckBox" fmlaLink="B22" lockText="1" noThreeD="1"/>
</file>

<file path=xl/ctrlProps/ctrlProp43.xml><?xml version="1.0" encoding="utf-8"?>
<formControlPr xmlns="http://schemas.microsoft.com/office/spreadsheetml/2009/9/main" objectType="CheckBox" fmlaLink="B24" lockText="1" noThreeD="1"/>
</file>

<file path=xl/ctrlProps/ctrlProp44.xml><?xml version="1.0" encoding="utf-8"?>
<formControlPr xmlns="http://schemas.microsoft.com/office/spreadsheetml/2009/9/main" objectType="CheckBox" fmlaLink="B46" lockText="1" noThreeD="1"/>
</file>

<file path=xl/ctrlProps/ctrlProp45.xml><?xml version="1.0" encoding="utf-8"?>
<formControlPr xmlns="http://schemas.microsoft.com/office/spreadsheetml/2009/9/main" objectType="CheckBox" fmlaLink="B23" lockText="1" noThreeD="1"/>
</file>

<file path=xl/ctrlProps/ctrlProp46.xml><?xml version="1.0" encoding="utf-8"?>
<formControlPr xmlns="http://schemas.microsoft.com/office/spreadsheetml/2009/9/main" objectType="CheckBox" fmlaLink="B26" lockText="1" noThreeD="1"/>
</file>

<file path=xl/ctrlProps/ctrlProp47.xml><?xml version="1.0" encoding="utf-8"?>
<formControlPr xmlns="http://schemas.microsoft.com/office/spreadsheetml/2009/9/main" objectType="CheckBox" fmlaLink="B28" lockText="1" noThreeD="1"/>
</file>

<file path=xl/ctrlProps/ctrlProp48.xml><?xml version="1.0" encoding="utf-8"?>
<formControlPr xmlns="http://schemas.microsoft.com/office/spreadsheetml/2009/9/main" objectType="CheckBox" fmlaLink="B27" lockText="1" noThreeD="1"/>
</file>

<file path=xl/ctrlProps/ctrlProp49.xml><?xml version="1.0" encoding="utf-8"?>
<formControlPr xmlns="http://schemas.microsoft.com/office/spreadsheetml/2009/9/main" objectType="CheckBox" checked="Checked" fmlaLink="B29" lockText="1" noThreeD="1"/>
</file>

<file path=xl/ctrlProps/ctrlProp50.xml><?xml version="1.0" encoding="utf-8"?>
<formControlPr xmlns="http://schemas.microsoft.com/office/spreadsheetml/2009/9/main" objectType="CheckBox" fmlaLink="B43" lockText="1" noThreeD="1"/>
</file>

<file path=xl/ctrlProps/ctrlProp51.xml><?xml version="1.0" encoding="utf-8"?>
<formControlPr xmlns="http://schemas.microsoft.com/office/spreadsheetml/2009/9/main" objectType="CheckBox" fmlaLink="B45" lockText="1" noThreeD="1"/>
</file>

<file path=xl/ctrlProps/ctrlProp52.xml><?xml version="1.0" encoding="utf-8"?>
<formControlPr xmlns="http://schemas.microsoft.com/office/spreadsheetml/2009/9/main" objectType="CheckBox" fmlaLink="B39" lockText="1" noThreeD="1"/>
</file>

<file path=xl/ctrlProps/ctrlProp53.xml><?xml version="1.0" encoding="utf-8"?>
<formControlPr xmlns="http://schemas.microsoft.com/office/spreadsheetml/2009/9/main" objectType="CheckBox" fmlaLink="B40" lockText="1" noThreeD="1"/>
</file>

<file path=xl/ctrlProps/ctrlProp54.xml><?xml version="1.0" encoding="utf-8"?>
<formControlPr xmlns="http://schemas.microsoft.com/office/spreadsheetml/2009/9/main" objectType="CheckBox" fmlaLink="B41" lockText="1" noThreeD="1"/>
</file>

<file path=xl/ctrlProps/ctrlProp55.xml><?xml version="1.0" encoding="utf-8"?>
<formControlPr xmlns="http://schemas.microsoft.com/office/spreadsheetml/2009/9/main" objectType="CheckBox" fmlaLink="B44" lockText="1" noThreeD="1"/>
</file>

<file path=xl/ctrlProps/ctrlProp56.xml><?xml version="1.0" encoding="utf-8"?>
<formControlPr xmlns="http://schemas.microsoft.com/office/spreadsheetml/2009/9/main" objectType="CheckBox" fmlaLink="B42" lockText="1" noThreeD="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 Id="rId2" Type="http://schemas.microsoft.com/office/2007/relationships/hdphoto" Target="../media/hdphoto1.wdp"/></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49</xdr:col>
      <xdr:colOff>52917</xdr:colOff>
      <xdr:row>74</xdr:row>
      <xdr:rowOff>14817</xdr:rowOff>
    </xdr:from>
    <xdr:ext cx="95250" cy="91440"/>
    <xdr:sp macro="" textlink="">
      <xdr:nvSpPr>
        <xdr:cNvPr id="2" name="Oval 1"/>
        <xdr:cNvSpPr/>
      </xdr:nvSpPr>
      <xdr:spPr>
        <a:xfrm>
          <a:off x="4409017" y="6593417"/>
          <a:ext cx="95250" cy="91440"/>
        </a:xfrm>
        <a:prstGeom prst="ellipse">
          <a:avLst/>
        </a:prstGeom>
        <a:solidFill>
          <a:schemeClr val="tx1"/>
        </a:solid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oneCellAnchor>
  <xdr:oneCellAnchor>
    <xdr:from>
      <xdr:col>49</xdr:col>
      <xdr:colOff>33024</xdr:colOff>
      <xdr:row>79</xdr:row>
      <xdr:rowOff>38102</xdr:rowOff>
    </xdr:from>
    <xdr:ext cx="131233" cy="131233"/>
    <xdr:sp macro="" textlink="">
      <xdr:nvSpPr>
        <xdr:cNvPr id="3" name="Oval 2"/>
        <xdr:cNvSpPr>
          <a:spLocks noChangeAspect="1"/>
        </xdr:cNvSpPr>
      </xdr:nvSpPr>
      <xdr:spPr>
        <a:xfrm>
          <a:off x="4389124" y="6870702"/>
          <a:ext cx="131233" cy="131233"/>
        </a:xfrm>
        <a:prstGeom prst="ellipse">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oneCellAnchor>
  <xdr:twoCellAnchor>
    <xdr:from>
      <xdr:col>0</xdr:col>
      <xdr:colOff>3176</xdr:colOff>
      <xdr:row>0</xdr:row>
      <xdr:rowOff>4064</xdr:rowOff>
    </xdr:from>
    <xdr:to>
      <xdr:col>10</xdr:col>
      <xdr:colOff>83439</xdr:colOff>
      <xdr:row>3</xdr:row>
      <xdr:rowOff>67564</xdr:rowOff>
    </xdr:to>
    <xdr:sp macro="" textlink="">
      <xdr:nvSpPr>
        <xdr:cNvPr id="4" name="Right Triangle 3"/>
        <xdr:cNvSpPr/>
      </xdr:nvSpPr>
      <xdr:spPr>
        <a:xfrm>
          <a:off x="3176" y="4064"/>
          <a:ext cx="994663" cy="319532"/>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2287</xdr:colOff>
      <xdr:row>6</xdr:row>
      <xdr:rowOff>15240</xdr:rowOff>
    </xdr:from>
    <xdr:to>
      <xdr:col>10</xdr:col>
      <xdr:colOff>82550</xdr:colOff>
      <xdr:row>9</xdr:row>
      <xdr:rowOff>83312</xdr:rowOff>
    </xdr:to>
    <xdr:sp macro="" textlink="">
      <xdr:nvSpPr>
        <xdr:cNvPr id="5" name="Right Triangle 4"/>
        <xdr:cNvSpPr/>
      </xdr:nvSpPr>
      <xdr:spPr>
        <a:xfrm rot="10800000" flipH="1">
          <a:off x="2287" y="527304"/>
          <a:ext cx="994663" cy="324104"/>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oneCellAnchor>
    <xdr:from>
      <xdr:col>67</xdr:col>
      <xdr:colOff>6351</xdr:colOff>
      <xdr:row>74</xdr:row>
      <xdr:rowOff>0</xdr:rowOff>
    </xdr:from>
    <xdr:ext cx="188383" cy="110067"/>
    <xdr:sp macro="" textlink="">
      <xdr:nvSpPr>
        <xdr:cNvPr id="6" name="Rectangle 5"/>
        <xdr:cNvSpPr/>
      </xdr:nvSpPr>
      <xdr:spPr>
        <a:xfrm>
          <a:off x="5962651" y="6578600"/>
          <a:ext cx="188383" cy="110067"/>
        </a:xfrm>
        <a:prstGeom prst="rect">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oneCellAnchor>
  <xdr:oneCellAnchor>
    <xdr:from>
      <xdr:col>49</xdr:col>
      <xdr:colOff>33024</xdr:colOff>
      <xdr:row>82</xdr:row>
      <xdr:rowOff>38102</xdr:rowOff>
    </xdr:from>
    <xdr:ext cx="131233" cy="131233"/>
    <xdr:sp macro="" textlink="">
      <xdr:nvSpPr>
        <xdr:cNvPr id="7" name="Oval 6"/>
        <xdr:cNvSpPr>
          <a:spLocks noChangeAspect="1"/>
        </xdr:cNvSpPr>
      </xdr:nvSpPr>
      <xdr:spPr>
        <a:xfrm>
          <a:off x="4389124" y="7023102"/>
          <a:ext cx="131233" cy="131233"/>
        </a:xfrm>
        <a:prstGeom prst="ellipse">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oneCellAnchor>
  <xdr:oneCellAnchor>
    <xdr:from>
      <xdr:col>59</xdr:col>
      <xdr:colOff>33024</xdr:colOff>
      <xdr:row>73</xdr:row>
      <xdr:rowOff>70277</xdr:rowOff>
    </xdr:from>
    <xdr:ext cx="131233" cy="131233"/>
    <xdr:sp macro="" textlink="">
      <xdr:nvSpPr>
        <xdr:cNvPr id="8" name="Oval 7"/>
        <xdr:cNvSpPr>
          <a:spLocks noChangeAspect="1"/>
        </xdr:cNvSpPr>
      </xdr:nvSpPr>
      <xdr:spPr>
        <a:xfrm>
          <a:off x="5278124" y="6559977"/>
          <a:ext cx="131233" cy="131233"/>
        </a:xfrm>
        <a:prstGeom prst="ellipse">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oneCellAnchor>
  <xdr:oneCellAnchor>
    <xdr:from>
      <xdr:col>59</xdr:col>
      <xdr:colOff>33024</xdr:colOff>
      <xdr:row>76</xdr:row>
      <xdr:rowOff>38102</xdr:rowOff>
    </xdr:from>
    <xdr:ext cx="131233" cy="131233"/>
    <xdr:sp macro="" textlink="">
      <xdr:nvSpPr>
        <xdr:cNvPr id="9" name="Oval 8"/>
        <xdr:cNvSpPr>
          <a:spLocks noChangeAspect="1"/>
        </xdr:cNvSpPr>
      </xdr:nvSpPr>
      <xdr:spPr>
        <a:xfrm>
          <a:off x="5278124" y="6718302"/>
          <a:ext cx="131233" cy="131233"/>
        </a:xfrm>
        <a:prstGeom prst="ellipse">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oneCellAnchor>
  <xdr:oneCellAnchor>
    <xdr:from>
      <xdr:col>59</xdr:col>
      <xdr:colOff>33024</xdr:colOff>
      <xdr:row>79</xdr:row>
      <xdr:rowOff>38102</xdr:rowOff>
    </xdr:from>
    <xdr:ext cx="131233" cy="131233"/>
    <xdr:sp macro="" textlink="">
      <xdr:nvSpPr>
        <xdr:cNvPr id="10" name="Oval 9"/>
        <xdr:cNvSpPr>
          <a:spLocks noChangeAspect="1"/>
        </xdr:cNvSpPr>
      </xdr:nvSpPr>
      <xdr:spPr>
        <a:xfrm>
          <a:off x="5278124" y="6870702"/>
          <a:ext cx="131233" cy="131233"/>
        </a:xfrm>
        <a:prstGeom prst="ellipse">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oneCellAnchor>
  <xdr:oneCellAnchor>
    <xdr:from>
      <xdr:col>67</xdr:col>
      <xdr:colOff>6345</xdr:colOff>
      <xdr:row>76</xdr:row>
      <xdr:rowOff>50799</xdr:rowOff>
    </xdr:from>
    <xdr:ext cx="188383" cy="110067"/>
    <xdr:sp macro="" textlink="">
      <xdr:nvSpPr>
        <xdr:cNvPr id="11" name="Rectangle 10"/>
        <xdr:cNvSpPr/>
      </xdr:nvSpPr>
      <xdr:spPr>
        <a:xfrm>
          <a:off x="5962645" y="6730999"/>
          <a:ext cx="188383" cy="110067"/>
        </a:xfrm>
        <a:prstGeom prst="rect">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oneCellAnchor>
  <xdr:oneCellAnchor>
    <xdr:from>
      <xdr:col>67</xdr:col>
      <xdr:colOff>6339</xdr:colOff>
      <xdr:row>79</xdr:row>
      <xdr:rowOff>50799</xdr:rowOff>
    </xdr:from>
    <xdr:ext cx="188383" cy="110067"/>
    <xdr:sp macro="" textlink="">
      <xdr:nvSpPr>
        <xdr:cNvPr id="12" name="Rectangle 11"/>
        <xdr:cNvSpPr/>
      </xdr:nvSpPr>
      <xdr:spPr>
        <a:xfrm>
          <a:off x="5962639" y="6883399"/>
          <a:ext cx="188383" cy="110067"/>
        </a:xfrm>
        <a:prstGeom prst="rect">
          <a:avLst/>
        </a:prstGeom>
        <a:noFill/>
        <a:ln>
          <a:solidFill>
            <a:srgbClr val="000000"/>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23904</xdr:colOff>
      <xdr:row>0</xdr:row>
      <xdr:rowOff>38100</xdr:rowOff>
    </xdr:from>
    <xdr:to>
      <xdr:col>3</xdr:col>
      <xdr:colOff>14760</xdr:colOff>
      <xdr:row>2</xdr:row>
      <xdr:rowOff>71628</xdr:rowOff>
    </xdr:to>
    <xdr:sp macro="" textlink="">
      <xdr:nvSpPr>
        <xdr:cNvPr id="2" name="Right Triangle 1"/>
        <xdr:cNvSpPr/>
      </xdr:nvSpPr>
      <xdr:spPr>
        <a:xfrm>
          <a:off x="938304" y="38100"/>
          <a:ext cx="1133856" cy="429768"/>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2</xdr:col>
      <xdr:colOff>24288</xdr:colOff>
      <xdr:row>3</xdr:row>
      <xdr:rowOff>111833</xdr:rowOff>
    </xdr:from>
    <xdr:to>
      <xdr:col>3</xdr:col>
      <xdr:colOff>15240</xdr:colOff>
      <xdr:row>5</xdr:row>
      <xdr:rowOff>149425</xdr:rowOff>
    </xdr:to>
    <xdr:sp macro="" textlink="">
      <xdr:nvSpPr>
        <xdr:cNvPr id="3" name="Right Triangle 2"/>
        <xdr:cNvSpPr/>
      </xdr:nvSpPr>
      <xdr:spPr>
        <a:xfrm rot="10800000" flipH="1">
          <a:off x="938688" y="706193"/>
          <a:ext cx="1133952" cy="433832"/>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xdr:col>
          <xdr:colOff>50800</xdr:colOff>
          <xdr:row>38</xdr:row>
          <xdr:rowOff>165100</xdr:rowOff>
        </xdr:from>
        <xdr:to>
          <xdr:col>3</xdr:col>
          <xdr:colOff>215900</xdr:colOff>
          <xdr:row>41</xdr:row>
          <xdr:rowOff>76200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Paste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368300</xdr:colOff>
          <xdr:row>39</xdr:row>
          <xdr:rowOff>0</xdr:rowOff>
        </xdr:from>
        <xdr:to>
          <xdr:col>3</xdr:col>
          <xdr:colOff>1231900</xdr:colOff>
          <xdr:row>41</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1422400</xdr:colOff>
          <xdr:row>39</xdr:row>
          <xdr:rowOff>0</xdr:rowOff>
        </xdr:from>
        <xdr:to>
          <xdr:col>4</xdr:col>
          <xdr:colOff>127000</xdr:colOff>
          <xdr:row>41</xdr:row>
          <xdr:rowOff>50800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355600</xdr:colOff>
          <xdr:row>39</xdr:row>
          <xdr:rowOff>0</xdr:rowOff>
        </xdr:from>
        <xdr:to>
          <xdr:col>5</xdr:col>
          <xdr:colOff>0</xdr:colOff>
          <xdr:row>41</xdr:row>
          <xdr:rowOff>25400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WInd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139700</xdr:colOff>
          <xdr:row>39</xdr:row>
          <xdr:rowOff>0</xdr:rowOff>
        </xdr:from>
        <xdr:to>
          <xdr:col>5</xdr:col>
          <xdr:colOff>1066800</xdr:colOff>
          <xdr:row>41</xdr:row>
          <xdr:rowOff>25400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Hail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31</xdr:row>
          <xdr:rowOff>0</xdr:rowOff>
        </xdr:from>
        <xdr:to>
          <xdr:col>2</xdr:col>
          <xdr:colOff>165100</xdr:colOff>
          <xdr:row>32</xdr:row>
          <xdr:rowOff>50800</xdr:rowOff>
        </xdr:to>
        <xdr:sp macro="" textlink="">
          <xdr:nvSpPr>
            <xdr:cNvPr id="3078" name="Drop Down 6" hidden="1">
              <a:extLst>
                <a:ext uri="{63B3BB69-23CF-44E3-9099-C40C66FF867C}">
                  <a14:compatExt spid="_x0000_s30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39</xdr:row>
          <xdr:rowOff>0</xdr:rowOff>
        </xdr:from>
        <xdr:to>
          <xdr:col>5</xdr:col>
          <xdr:colOff>2197100</xdr:colOff>
          <xdr:row>41</xdr:row>
          <xdr:rowOff>25400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xdr:row>
          <xdr:rowOff>177800</xdr:rowOff>
        </xdr:from>
        <xdr:to>
          <xdr:col>1</xdr:col>
          <xdr:colOff>88900</xdr:colOff>
          <xdr:row>13</xdr:row>
          <xdr:rowOff>25400</xdr:rowOff>
        </xdr:to>
        <xdr:sp macro="" textlink="">
          <xdr:nvSpPr>
            <xdr:cNvPr id="3080" name="Drop Down 8" hidden="1">
              <a:extLst>
                <a:ext uri="{63B3BB69-23CF-44E3-9099-C40C66FF867C}">
                  <a14:compatExt spid="_x0000_s3080"/>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42</xdr:row>
          <xdr:rowOff>12700</xdr:rowOff>
        </xdr:from>
        <xdr:to>
          <xdr:col>2</xdr:col>
          <xdr:colOff>12700</xdr:colOff>
          <xdr:row>42</xdr:row>
          <xdr:rowOff>254000</xdr:rowOff>
        </xdr:to>
        <xdr:sp macro="" textlink="">
          <xdr:nvSpPr>
            <xdr:cNvPr id="3081" name="Drop Down 9" hidden="1">
              <a:extLst>
                <a:ext uri="{63B3BB69-23CF-44E3-9099-C40C66FF867C}">
                  <a14:compatExt spid="_x0000_s308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xdr:row>
          <xdr:rowOff>12700</xdr:rowOff>
        </xdr:from>
        <xdr:to>
          <xdr:col>2</xdr:col>
          <xdr:colOff>12700</xdr:colOff>
          <xdr:row>43</xdr:row>
          <xdr:rowOff>254000</xdr:rowOff>
        </xdr:to>
        <xdr:sp macro="" textlink="">
          <xdr:nvSpPr>
            <xdr:cNvPr id="3082" name="Drop Down 10" hidden="1">
              <a:extLst>
                <a:ext uri="{63B3BB69-23CF-44E3-9099-C40C66FF867C}">
                  <a14:compatExt spid="_x0000_s308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44</xdr:row>
          <xdr:rowOff>12700</xdr:rowOff>
        </xdr:from>
        <xdr:to>
          <xdr:col>2</xdr:col>
          <xdr:colOff>12700</xdr:colOff>
          <xdr:row>44</xdr:row>
          <xdr:rowOff>254000</xdr:rowOff>
        </xdr:to>
        <xdr:sp macro="" textlink="">
          <xdr:nvSpPr>
            <xdr:cNvPr id="3083" name="Drop Down 11" hidden="1">
              <a:extLst>
                <a:ext uri="{63B3BB69-23CF-44E3-9099-C40C66FF867C}">
                  <a14:compatExt spid="_x0000_s308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45</xdr:row>
          <xdr:rowOff>12700</xdr:rowOff>
        </xdr:from>
        <xdr:to>
          <xdr:col>2</xdr:col>
          <xdr:colOff>12700</xdr:colOff>
          <xdr:row>45</xdr:row>
          <xdr:rowOff>254000</xdr:rowOff>
        </xdr:to>
        <xdr:sp macro="" textlink="">
          <xdr:nvSpPr>
            <xdr:cNvPr id="3084" name="Drop Down 12" hidden="1">
              <a:extLst>
                <a:ext uri="{63B3BB69-23CF-44E3-9099-C40C66FF867C}">
                  <a14:compatExt spid="_x0000_s308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46</xdr:row>
          <xdr:rowOff>12700</xdr:rowOff>
        </xdr:from>
        <xdr:to>
          <xdr:col>2</xdr:col>
          <xdr:colOff>12700</xdr:colOff>
          <xdr:row>46</xdr:row>
          <xdr:rowOff>254000</xdr:rowOff>
        </xdr:to>
        <xdr:sp macro="" textlink="">
          <xdr:nvSpPr>
            <xdr:cNvPr id="3085" name="Drop Down 13" hidden="1">
              <a:extLst>
                <a:ext uri="{63B3BB69-23CF-44E3-9099-C40C66FF867C}">
                  <a14:compatExt spid="_x0000_s3085"/>
                </a:ext>
              </a:extLst>
            </xdr:cNvPr>
            <xdr:cNvSpPr/>
          </xdr:nvSpPr>
          <xdr:spPr>
            <a:xfrm>
              <a:off x="0" y="0"/>
              <a:ext cx="0" cy="0"/>
            </a:xfrm>
            <a:prstGeom prst="rect">
              <a:avLst/>
            </a:prstGeom>
          </xdr:spPr>
        </xdr:sp>
        <xdr:clientData fPrintsWithSheet="0"/>
      </xdr:twoCellAnchor>
    </mc:Choice>
    <mc:Fallback/>
  </mc:AlternateContent>
  <xdr:twoCellAnchor>
    <xdr:from>
      <xdr:col>3</xdr:col>
      <xdr:colOff>1104900</xdr:colOff>
      <xdr:row>0</xdr:row>
      <xdr:rowOff>83820</xdr:rowOff>
    </xdr:from>
    <xdr:to>
      <xdr:col>5</xdr:col>
      <xdr:colOff>175260</xdr:colOff>
      <xdr:row>5</xdr:row>
      <xdr:rowOff>68580</xdr:rowOff>
    </xdr:to>
    <xdr:sp macro="" textlink="">
      <xdr:nvSpPr>
        <xdr:cNvPr id="6" name="Rectangle 5"/>
        <xdr:cNvSpPr/>
      </xdr:nvSpPr>
      <xdr:spPr>
        <a:xfrm>
          <a:off x="3162300" y="83820"/>
          <a:ext cx="2499360" cy="975360"/>
        </a:xfrm>
        <a:prstGeom prst="rect">
          <a:avLst/>
        </a:prstGeom>
        <a:noFill/>
        <a:ln w="12700">
          <a:solidFill>
            <a:sysClr val="windowText" lastClr="000000"/>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b="1">
              <a:ln>
                <a:noFill/>
              </a:ln>
              <a:solidFill>
                <a:sysClr val="windowText" lastClr="000000"/>
              </a:solidFill>
              <a:effectLst/>
            </a:rPr>
            <a:t>Trinity Inspections, LLC</a:t>
          </a:r>
        </a:p>
        <a:p>
          <a:pPr algn="ctr"/>
          <a:r>
            <a:rPr lang="en-US" sz="1200">
              <a:ln>
                <a:noFill/>
              </a:ln>
              <a:solidFill>
                <a:sysClr val="windowText" lastClr="000000"/>
              </a:solidFill>
              <a:effectLst/>
            </a:rPr>
            <a:t>P.O. Box 938</a:t>
          </a:r>
        </a:p>
        <a:p>
          <a:pPr algn="ctr"/>
          <a:r>
            <a:rPr lang="en-US" sz="1200">
              <a:ln>
                <a:noFill/>
              </a:ln>
              <a:solidFill>
                <a:sysClr val="windowText" lastClr="000000"/>
              </a:solidFill>
              <a:effectLst/>
            </a:rPr>
            <a:t>Locust, NC 28097</a:t>
          </a:r>
        </a:p>
        <a:p>
          <a:pPr algn="ctr"/>
          <a:r>
            <a:rPr lang="en-US" sz="1200">
              <a:ln>
                <a:noFill/>
              </a:ln>
              <a:solidFill>
                <a:sysClr val="windowText" lastClr="000000"/>
              </a:solidFill>
              <a:effectLst/>
            </a:rPr>
            <a:t>(704)</a:t>
          </a:r>
          <a:r>
            <a:rPr lang="en-US" sz="1200" baseline="0">
              <a:ln>
                <a:noFill/>
              </a:ln>
              <a:solidFill>
                <a:sysClr val="windowText" lastClr="000000"/>
              </a:solidFill>
              <a:effectLst/>
            </a:rPr>
            <a:t> </a:t>
          </a:r>
          <a:r>
            <a:rPr lang="en-US" sz="1200">
              <a:ln>
                <a:noFill/>
              </a:ln>
              <a:solidFill>
                <a:sysClr val="windowText" lastClr="000000"/>
              </a:solidFill>
              <a:effectLst/>
            </a:rPr>
            <a:t>219-4665</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1587500</xdr:colOff>
          <xdr:row>20</xdr:row>
          <xdr:rowOff>25400</xdr:rowOff>
        </xdr:to>
        <xdr:sp macro="" textlink="">
          <xdr:nvSpPr>
            <xdr:cNvPr id="6145" name="Check Box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Interior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1587500</xdr:colOff>
          <xdr:row>21</xdr:row>
          <xdr:rowOff>25400</xdr:rowOff>
        </xdr:to>
        <xdr:sp macro="" textlink="">
          <xdr:nvSpPr>
            <xdr:cNvPr id="6146" name="Check Box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Collateral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2222500</xdr:colOff>
          <xdr:row>26</xdr:row>
          <xdr:rowOff>25400</xdr:rowOff>
        </xdr:to>
        <xdr:sp macro="" textlink="">
          <xdr:nvSpPr>
            <xdr:cNvPr id="6147" name="Check Box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Water Intrusion Concerns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2</xdr:col>
          <xdr:colOff>1587500</xdr:colOff>
          <xdr:row>28</xdr:row>
          <xdr:rowOff>25400</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  Missing Shingles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xdr:colOff>
          <xdr:row>26</xdr:row>
          <xdr:rowOff>0</xdr:rowOff>
        </xdr:from>
        <xdr:to>
          <xdr:col>2</xdr:col>
          <xdr:colOff>2171700</xdr:colOff>
          <xdr:row>27</xdr:row>
          <xdr:rowOff>25400</xdr:rowOff>
        </xdr:to>
        <xdr:sp macro="" textlink="">
          <xdr:nvSpPr>
            <xdr:cNvPr id="6149" name="Check Box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  Vent Pipe Flashing Failure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2</xdr:col>
          <xdr:colOff>1587500</xdr:colOff>
          <xdr:row>25</xdr:row>
          <xdr:rowOff>25400</xdr:rowOff>
        </xdr:to>
        <xdr:sp macro="" textlink="">
          <xdr:nvSpPr>
            <xdr:cNvPr id="6150" name="Check Box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Nail Extrusions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2</xdr:col>
          <xdr:colOff>1587500</xdr:colOff>
          <xdr:row>43</xdr:row>
          <xdr:rowOff>25400</xdr:rowOff>
        </xdr:to>
        <xdr:sp macro="" textlink="">
          <xdr:nvSpPr>
            <xdr:cNvPr id="6151" name="Check Box 7" hidden="1">
              <a:extLst>
                <a:ext uri="{63B3BB69-23CF-44E3-9099-C40C66FF867C}">
                  <a14:compatExt spid="_x0000_s61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Slippage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2</xdr:col>
          <xdr:colOff>1587500</xdr:colOff>
          <xdr:row>45</xdr:row>
          <xdr:rowOff>25400</xdr:rowOff>
        </xdr:to>
        <xdr:sp macro="" textlink="">
          <xdr:nvSpPr>
            <xdr:cNvPr id="6152" name="Check Box 8" hidden="1">
              <a:extLst>
                <a:ext uri="{63B3BB69-23CF-44E3-9099-C40C66FF867C}">
                  <a14:compatExt spid="_x0000_s61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Shingle Anomaly(ies)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1587500</xdr:colOff>
          <xdr:row>39</xdr:row>
          <xdr:rowOff>25400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Lichen Growth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1587500</xdr:colOff>
          <xdr:row>40</xdr:row>
          <xdr:rowOff>25400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Algae Growth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1587500</xdr:colOff>
          <xdr:row>41</xdr:row>
          <xdr:rowOff>25400</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Spatter Present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2</xdr:col>
          <xdr:colOff>1587500</xdr:colOff>
          <xdr:row>44</xdr:row>
          <xdr:rowOff>25400</xdr:rowOff>
        </xdr:to>
        <xdr:sp macro="" textlink="">
          <xdr:nvSpPr>
            <xdr:cNvPr id="6156" name="Check Box 12" hidden="1">
              <a:extLst>
                <a:ext uri="{63B3BB69-23CF-44E3-9099-C40C66FF867C}">
                  <a14:compatExt spid="_x0000_s61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Flashing Breach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2</xdr:col>
          <xdr:colOff>1587500</xdr:colOff>
          <xdr:row>42</xdr:row>
          <xdr:rowOff>25400</xdr:rowOff>
        </xdr:to>
        <xdr:sp macro="" textlink="">
          <xdr:nvSpPr>
            <xdr:cNvPr id="6157" name="Check Box 13" hidden="1">
              <a:extLst>
                <a:ext uri="{63B3BB69-23CF-44E3-9099-C40C66FF867C}">
                  <a14:compatExt spid="_x0000_s61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Blistering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2</xdr:col>
          <xdr:colOff>1587500</xdr:colOff>
          <xdr:row>29</xdr:row>
          <xdr:rowOff>25400</xdr:rowOff>
        </xdr:to>
        <xdr:sp macro="" textlink="">
          <xdr:nvSpPr>
            <xdr:cNvPr id="6158" name="Check Box 14" hidden="1">
              <a:extLst>
                <a:ext uri="{63B3BB69-23CF-44E3-9099-C40C66FF867C}">
                  <a14:compatExt spid="_x0000_s61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Metal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2</xdr:col>
          <xdr:colOff>2908300</xdr:colOff>
          <xdr:row>46</xdr:row>
          <xdr:rowOff>38100</xdr:rowOff>
        </xdr:to>
        <xdr:sp macro="" textlink="">
          <xdr:nvSpPr>
            <xdr:cNvPr id="6159" name="Check Box 15" hidden="1">
              <a:extLst>
                <a:ext uri="{63B3BB69-23CF-44E3-9099-C40C66FF867C}">
                  <a14:compatExt spid="_x0000_s61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Shingle Curling / Cupping / Clawing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1587500</xdr:colOff>
          <xdr:row>23</xdr:row>
          <xdr:rowOff>25400</xdr:rowOff>
        </xdr:to>
        <xdr:sp macro="" textlink="">
          <xdr:nvSpPr>
            <xdr:cNvPr id="6160" name="Check Box 16" hidden="1">
              <a:extLst>
                <a:ext uri="{63B3BB69-23CF-44E3-9099-C40C66FF867C}">
                  <a14:compatExt spid="_x0000_s61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Mechanical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1587500</xdr:colOff>
          <xdr:row>3</xdr:row>
          <xdr:rowOff>25400</xdr:rowOff>
        </xdr:to>
        <xdr:sp macro="" textlink="">
          <xdr:nvSpPr>
            <xdr:cNvPr id="6163" name="Check Box 19" hidden="1">
              <a:extLst>
                <a:ext uri="{63B3BB69-23CF-44E3-9099-C40C66FF867C}">
                  <a14:compatExt spid="_x0000_s6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No Wind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1587500</xdr:colOff>
          <xdr:row>4</xdr:row>
          <xdr:rowOff>25400</xdr:rowOff>
        </xdr:to>
        <xdr:sp macro="" textlink="">
          <xdr:nvSpPr>
            <xdr:cNvPr id="6164" name="Check Box 20" hidden="1">
              <a:extLst>
                <a:ext uri="{63B3BB69-23CF-44E3-9099-C40C66FF867C}">
                  <a14:compatExt spid="_x0000_s6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Wind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1587500</xdr:colOff>
          <xdr:row>12</xdr:row>
          <xdr:rowOff>25400</xdr:rowOff>
        </xdr:to>
        <xdr:sp macro="" textlink="">
          <xdr:nvSpPr>
            <xdr:cNvPr id="6165" name="Check Box 21" hidden="1">
              <a:extLst>
                <a:ext uri="{63B3BB69-23CF-44E3-9099-C40C66FF867C}">
                  <a14:compatExt spid="_x0000_s6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Hail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1587500</xdr:colOff>
          <xdr:row>11</xdr:row>
          <xdr:rowOff>25400</xdr:rowOff>
        </xdr:to>
        <xdr:sp macro="" textlink="">
          <xdr:nvSpPr>
            <xdr:cNvPr id="6166" name="Check Box 22" hidden="1">
              <a:extLst>
                <a:ext uri="{63B3BB69-23CF-44E3-9099-C40C66FF867C}">
                  <a14:compatExt spid="_x0000_s61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No Hail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2</xdr:col>
          <xdr:colOff>2819400</xdr:colOff>
          <xdr:row>48</xdr:row>
          <xdr:rowOff>190500</xdr:rowOff>
        </xdr:to>
        <xdr:sp macro="" textlink="">
          <xdr:nvSpPr>
            <xdr:cNvPr id="6167" name="Check Box 23" hidden="1">
              <a:extLst>
                <a:ext uri="{63B3BB69-23CF-44E3-9099-C40C66FF867C}">
                  <a14:compatExt spid="_x0000_s61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Intentional Mechanical Damage - Wind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1587500</xdr:colOff>
          <xdr:row>51</xdr:row>
          <xdr:rowOff>25400</xdr:rowOff>
        </xdr:to>
        <xdr:sp macro="" textlink="">
          <xdr:nvSpPr>
            <xdr:cNvPr id="6168" name="Check Box 24" hidden="1">
              <a:extLst>
                <a:ext uri="{63B3BB69-23CF-44E3-9099-C40C66FF867C}">
                  <a14:compatExt spid="_x0000_s61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Seasonal Debris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0</xdr:rowOff>
        </xdr:from>
        <xdr:to>
          <xdr:col>2</xdr:col>
          <xdr:colOff>1587500</xdr:colOff>
          <xdr:row>52</xdr:row>
          <xdr:rowOff>25400</xdr:rowOff>
        </xdr:to>
        <xdr:sp macro="" textlink="">
          <xdr:nvSpPr>
            <xdr:cNvPr id="6169" name="Check Box 25" hidden="1">
              <a:extLst>
                <a:ext uri="{63B3BB69-23CF-44E3-9099-C40C66FF867C}">
                  <a14:compatExt spid="_x0000_s61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Center Fractures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2</xdr:col>
          <xdr:colOff>1587500</xdr:colOff>
          <xdr:row>53</xdr:row>
          <xdr:rowOff>25400</xdr:rowOff>
        </xdr:to>
        <xdr:sp macro="" textlink="">
          <xdr:nvSpPr>
            <xdr:cNvPr id="6170" name="Check Box 26" hidden="1">
              <a:extLst>
                <a:ext uri="{63B3BB69-23CF-44E3-9099-C40C66FF867C}">
                  <a14:compatExt spid="_x0000_s61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Low Heavy Creases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2</xdr:col>
          <xdr:colOff>2882900</xdr:colOff>
          <xdr:row>54</xdr:row>
          <xdr:rowOff>25400</xdr:rowOff>
        </xdr:to>
        <xdr:sp macro="" textlink="">
          <xdr:nvSpPr>
            <xdr:cNvPr id="6171" name="Check Box 27" hidden="1">
              <a:extLst>
                <a:ext uri="{63B3BB69-23CF-44E3-9099-C40C66FF867C}">
                  <a14:compatExt spid="_x0000_s61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Damage Walkable Areas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2667000</xdr:colOff>
          <xdr:row>55</xdr:row>
          <xdr:rowOff>25400</xdr:rowOff>
        </xdr:to>
        <xdr:sp macro="" textlink="">
          <xdr:nvSpPr>
            <xdr:cNvPr id="6172" name="Check Box 28" hidden="1">
              <a:extLst>
                <a:ext uri="{63B3BB69-23CF-44E3-9099-C40C66FF867C}">
                  <a14:compatExt spid="_x0000_s61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No Damage in 3ft of Eave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1587500</xdr:colOff>
          <xdr:row>56</xdr:row>
          <xdr:rowOff>25400</xdr:rowOff>
        </xdr:to>
        <xdr:sp macro="" textlink="">
          <xdr:nvSpPr>
            <xdr:cNvPr id="6173" name="Check Box 29" hidden="1">
              <a:extLst>
                <a:ext uri="{63B3BB69-23CF-44E3-9099-C40C66FF867C}">
                  <a14:compatExt spid="_x0000_s61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Torn 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56</xdr:row>
          <xdr:rowOff>0</xdr:rowOff>
        </xdr:from>
        <xdr:to>
          <xdr:col>2</xdr:col>
          <xdr:colOff>1587500</xdr:colOff>
          <xdr:row>57</xdr:row>
          <xdr:rowOff>25400</xdr:rowOff>
        </xdr:to>
        <xdr:sp macro="" textlink="">
          <xdr:nvSpPr>
            <xdr:cNvPr id="6174" name="Check Box 30" hidden="1">
              <a:extLst>
                <a:ext uri="{63B3BB69-23CF-44E3-9099-C40C66FF867C}">
                  <a14:compatExt spid="_x0000_s61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Tool Marks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2</xdr:col>
          <xdr:colOff>1587500</xdr:colOff>
          <xdr:row>59</xdr:row>
          <xdr:rowOff>25400</xdr:rowOff>
        </xdr:to>
        <xdr:sp macro="" textlink="">
          <xdr:nvSpPr>
            <xdr:cNvPr id="6175" name="Check Box 31" hidden="1">
              <a:extLst>
                <a:ext uri="{63B3BB69-23CF-44E3-9099-C40C66FF867C}">
                  <a14:compatExt spid="_x0000_s61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Failed Attempts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2</xdr:col>
          <xdr:colOff>1587500</xdr:colOff>
          <xdr:row>24</xdr:row>
          <xdr:rowOff>25400</xdr:rowOff>
        </xdr:to>
        <xdr:sp macro="" textlink="">
          <xdr:nvSpPr>
            <xdr:cNvPr id="6176" name="Check Box 32" hidden="1">
              <a:extLst>
                <a:ext uri="{63B3BB69-23CF-44E3-9099-C40C66FF867C}">
                  <a14:compatExt spid="_x0000_s61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High Nailing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2</xdr:col>
          <xdr:colOff>1587500</xdr:colOff>
          <xdr:row>58</xdr:row>
          <xdr:rowOff>25400</xdr:rowOff>
        </xdr:to>
        <xdr:sp macro="" textlink="">
          <xdr:nvSpPr>
            <xdr:cNvPr id="6177" name="Check Box 33" hidden="1">
              <a:extLst>
                <a:ext uri="{63B3BB69-23CF-44E3-9099-C40C66FF867C}">
                  <a14:compatExt spid="_x0000_s61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Corner Granule Loss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64</xdr:row>
          <xdr:rowOff>0</xdr:rowOff>
        </xdr:from>
        <xdr:to>
          <xdr:col>2</xdr:col>
          <xdr:colOff>2895600</xdr:colOff>
          <xdr:row>64</xdr:row>
          <xdr:rowOff>190500</xdr:rowOff>
        </xdr:to>
        <xdr:sp macro="" textlink="">
          <xdr:nvSpPr>
            <xdr:cNvPr id="6178" name="Check Box 34" hidden="1">
              <a:extLst>
                <a:ext uri="{63B3BB69-23CF-44E3-9099-C40C66FF867C}">
                  <a14:compatExt spid="_x0000_s61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Intentional Mechanical Damage - Hail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66</xdr:row>
          <xdr:rowOff>25400</xdr:rowOff>
        </xdr:from>
        <xdr:to>
          <xdr:col>2</xdr:col>
          <xdr:colOff>1587500</xdr:colOff>
          <xdr:row>67</xdr:row>
          <xdr:rowOff>50800</xdr:rowOff>
        </xdr:to>
        <xdr:sp macro="" textlink="">
          <xdr:nvSpPr>
            <xdr:cNvPr id="6179" name="Check Box 35" hidden="1">
              <a:extLst>
                <a:ext uri="{63B3BB69-23CF-44E3-9099-C40C66FF867C}">
                  <a14:compatExt spid="_x0000_s61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Ball Pein Hammer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67</xdr:row>
          <xdr:rowOff>0</xdr:rowOff>
        </xdr:from>
        <xdr:to>
          <xdr:col>2</xdr:col>
          <xdr:colOff>1587500</xdr:colOff>
          <xdr:row>68</xdr:row>
          <xdr:rowOff>25400</xdr:rowOff>
        </xdr:to>
        <xdr:sp macro="" textlink="">
          <xdr:nvSpPr>
            <xdr:cNvPr id="6180" name="Check Box 36" hidden="1">
              <a:extLst>
                <a:ext uri="{63B3BB69-23CF-44E3-9099-C40C66FF867C}">
                  <a14:compatExt spid="_x0000_s6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Agitated 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68</xdr:row>
          <xdr:rowOff>0</xdr:rowOff>
        </xdr:from>
        <xdr:to>
          <xdr:col>2</xdr:col>
          <xdr:colOff>1587500</xdr:colOff>
          <xdr:row>69</xdr:row>
          <xdr:rowOff>25400</xdr:rowOff>
        </xdr:to>
        <xdr:sp macro="" textlink="">
          <xdr:nvSpPr>
            <xdr:cNvPr id="6181" name="Check Box 37" hidden="1">
              <a:extLst>
                <a:ext uri="{63B3BB69-23CF-44E3-9099-C40C66FF867C}">
                  <a14:compatExt spid="_x0000_s61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No Mat Fracture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69</xdr:row>
          <xdr:rowOff>0</xdr:rowOff>
        </xdr:from>
        <xdr:to>
          <xdr:col>2</xdr:col>
          <xdr:colOff>2882900</xdr:colOff>
          <xdr:row>70</xdr:row>
          <xdr:rowOff>25400</xdr:rowOff>
        </xdr:to>
        <xdr:sp macro="" textlink="">
          <xdr:nvSpPr>
            <xdr:cNvPr id="6182" name="Check Box 38" hidden="1">
              <a:extLst>
                <a:ext uri="{63B3BB69-23CF-44E3-9099-C40C66FF867C}">
                  <a14:compatExt spid="_x0000_s6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Crushed/Embedded Granules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0</xdr:rowOff>
        </xdr:from>
        <xdr:to>
          <xdr:col>2</xdr:col>
          <xdr:colOff>1587500</xdr:colOff>
          <xdr:row>71</xdr:row>
          <xdr:rowOff>25400</xdr:rowOff>
        </xdr:to>
        <xdr:sp macro="" textlink="">
          <xdr:nvSpPr>
            <xdr:cNvPr id="6183" name="Check Box 39" hidden="1">
              <a:extLst>
                <a:ext uri="{63B3BB69-23CF-44E3-9099-C40C66FF867C}">
                  <a14:compatExt spid="_x0000_s61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Inconsistent Across Slope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71</xdr:row>
          <xdr:rowOff>25400</xdr:rowOff>
        </xdr:from>
        <xdr:to>
          <xdr:col>2</xdr:col>
          <xdr:colOff>1587500</xdr:colOff>
          <xdr:row>72</xdr:row>
          <xdr:rowOff>50800</xdr:rowOff>
        </xdr:to>
        <xdr:sp macro="" textlink="">
          <xdr:nvSpPr>
            <xdr:cNvPr id="6184" name="Check Box 40" hidden="1">
              <a:extLst>
                <a:ext uri="{63B3BB69-23CF-44E3-9099-C40C66FF867C}">
                  <a14:compatExt spid="_x0000_s61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No Damage Near Eave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59</xdr:row>
          <xdr:rowOff>0</xdr:rowOff>
        </xdr:from>
        <xdr:to>
          <xdr:col>2</xdr:col>
          <xdr:colOff>1587500</xdr:colOff>
          <xdr:row>60</xdr:row>
          <xdr:rowOff>25400</xdr:rowOff>
        </xdr:to>
        <xdr:sp macro="" textlink="">
          <xdr:nvSpPr>
            <xdr:cNvPr id="6185" name="Check Box 41" hidden="1">
              <a:extLst>
                <a:ext uri="{63B3BB69-23CF-44E3-9099-C40C66FF867C}">
                  <a14:compatExt spid="_x0000_s61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Granules on 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60</xdr:row>
          <xdr:rowOff>0</xdr:rowOff>
        </xdr:from>
        <xdr:to>
          <xdr:col>2</xdr:col>
          <xdr:colOff>1587500</xdr:colOff>
          <xdr:row>61</xdr:row>
          <xdr:rowOff>25400</xdr:rowOff>
        </xdr:to>
        <xdr:sp macro="" textlink="">
          <xdr:nvSpPr>
            <xdr:cNvPr id="6186" name="Check Box 42" hidden="1">
              <a:extLst>
                <a:ext uri="{63B3BB69-23CF-44E3-9099-C40C66FF867C}">
                  <a14:compatExt spid="_x0000_s61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80/20 Violation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25400</xdr:rowOff>
        </xdr:from>
        <xdr:to>
          <xdr:col>2</xdr:col>
          <xdr:colOff>2921000</xdr:colOff>
          <xdr:row>73</xdr:row>
          <xdr:rowOff>50800</xdr:rowOff>
        </xdr:to>
        <xdr:sp macro="" textlink="">
          <xdr:nvSpPr>
            <xdr:cNvPr id="6187" name="Check Box 43" hidden="1">
              <a:extLst>
                <a:ext uri="{63B3BB69-23CF-44E3-9099-C40C66FF867C}">
                  <a14:compatExt spid="_x0000_s61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Inconsistent Secondary Indicators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2</xdr:col>
          <xdr:colOff>1295400</xdr:colOff>
          <xdr:row>1</xdr:row>
          <xdr:rowOff>50800</xdr:rowOff>
        </xdr:to>
        <xdr:sp macro="" textlink="">
          <xdr:nvSpPr>
            <xdr:cNvPr id="6188" name="Drop Down 44" hidden="1">
              <a:extLst>
                <a:ext uri="{63B3BB69-23CF-44E3-9099-C40C66FF867C}">
                  <a14:compatExt spid="_x0000_s6188"/>
                </a:ext>
              </a:extLst>
            </xdr:cNvPr>
            <xdr:cNvSpPr/>
          </xdr:nvSpPr>
          <xdr:spPr>
            <a:xfrm>
              <a:off x="0" y="0"/>
              <a:ext cx="0" cy="0"/>
            </a:xfrm>
            <a:prstGeom prst="rect">
              <a:avLst/>
            </a:prstGeom>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1587500</xdr:colOff>
          <xdr:row>22</xdr:row>
          <xdr:rowOff>25400</xdr:rowOff>
        </xdr:to>
        <xdr:sp macro="" textlink="">
          <xdr:nvSpPr>
            <xdr:cNvPr id="6191" name="Check Box 47" hidden="1">
              <a:extLst>
                <a:ext uri="{63B3BB69-23CF-44E3-9099-C40C66FF867C}">
                  <a14:compatExt spid="_x0000_s61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1000" b="0" i="0" u="none" strike="noStrike" baseline="0">
                  <a:solidFill>
                    <a:srgbClr val="000000"/>
                  </a:solidFill>
                  <a:latin typeface="Geneva"/>
                  <a:ea typeface="Geneva"/>
                  <a:cs typeface="Geneva"/>
                </a:rPr>
                <a:t>Brittle Test Failure</a:t>
              </a:r>
            </a:p>
          </xdr:txBody>
        </xdr:sp>
        <xdr:clientData/>
      </xdr:twoCellAnchor>
    </mc:Choice>
    <mc:Fallback/>
  </mc:AlternateContent>
  <xdr:twoCellAnchor>
    <xdr:from>
      <xdr:col>3</xdr:col>
      <xdr:colOff>25399</xdr:colOff>
      <xdr:row>0</xdr:row>
      <xdr:rowOff>16933</xdr:rowOff>
    </xdr:from>
    <xdr:to>
      <xdr:col>3</xdr:col>
      <xdr:colOff>321745</xdr:colOff>
      <xdr:row>0</xdr:row>
      <xdr:rowOff>177800</xdr:rowOff>
    </xdr:to>
    <xdr:sp macro="" textlink="">
      <xdr:nvSpPr>
        <xdr:cNvPr id="2" name="Striped Right Arrow 1"/>
        <xdr:cNvSpPr/>
      </xdr:nvSpPr>
      <xdr:spPr>
        <a:xfrm flipH="1">
          <a:off x="3522132" y="16933"/>
          <a:ext cx="296346" cy="160867"/>
        </a:xfrm>
        <a:prstGeom prst="stripedRightArrow">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22</xdr:row>
      <xdr:rowOff>785584</xdr:rowOff>
    </xdr:from>
    <xdr:to>
      <xdr:col>4</xdr:col>
      <xdr:colOff>132352</xdr:colOff>
      <xdr:row>26</xdr:row>
      <xdr:rowOff>80189</xdr:rowOff>
    </xdr:to>
    <xdr:pic>
      <xdr:nvPicPr>
        <xdr:cNvPr id="3" name="Picture 2"/>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rcRect l="3768"/>
        <a:stretch/>
      </xdr:blipFill>
      <xdr:spPr>
        <a:xfrm>
          <a:off x="0" y="7148284"/>
          <a:ext cx="3243852" cy="755105"/>
        </a:xfrm>
        <a:prstGeom prst="rect">
          <a:avLst/>
        </a:prstGeom>
      </xdr:spPr>
    </xdr:pic>
    <xdr:clientData/>
  </xdr:twoCellAnchor>
  <xdr:twoCellAnchor>
    <xdr:from>
      <xdr:col>2</xdr:col>
      <xdr:colOff>279400</xdr:colOff>
      <xdr:row>4</xdr:row>
      <xdr:rowOff>88900</xdr:rowOff>
    </xdr:from>
    <xdr:to>
      <xdr:col>7</xdr:col>
      <xdr:colOff>241300</xdr:colOff>
      <xdr:row>8</xdr:row>
      <xdr:rowOff>185420</xdr:rowOff>
    </xdr:to>
    <xdr:sp macro="" textlink="">
      <xdr:nvSpPr>
        <xdr:cNvPr id="4" name="Rectangle 3"/>
        <xdr:cNvSpPr/>
      </xdr:nvSpPr>
      <xdr:spPr>
        <a:xfrm>
          <a:off x="1932940" y="1064260"/>
          <a:ext cx="2758440" cy="1049020"/>
        </a:xfrm>
        <a:prstGeom prst="rect">
          <a:avLst/>
        </a:prstGeom>
        <a:noFill/>
        <a:ln w="12700">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b="1">
              <a:ln>
                <a:noFill/>
              </a:ln>
              <a:solidFill>
                <a:srgbClr val="941818"/>
              </a:solidFill>
              <a:effectLst/>
              <a:latin typeface="Times New Roman" panose="02020603050405020304" pitchFamily="18" charset="0"/>
              <a:cs typeface="Times New Roman" panose="02020603050405020304" pitchFamily="18" charset="0"/>
            </a:rPr>
            <a:t>Trinity Inspections, LLC</a:t>
          </a:r>
        </a:p>
        <a:p>
          <a:pPr algn="ctr"/>
          <a:endParaRPr lang="en-US" sz="800">
            <a:ln>
              <a:noFill/>
            </a:ln>
            <a:solidFill>
              <a:sysClr val="windowText" lastClr="000000"/>
            </a:solidFill>
            <a:effectLst/>
          </a:endParaRPr>
        </a:p>
        <a:p>
          <a:pPr algn="ctr"/>
          <a:r>
            <a:rPr lang="en-US" sz="1200">
              <a:ln>
                <a:noFill/>
              </a:ln>
              <a:solidFill>
                <a:sysClr val="windowText" lastClr="000000"/>
              </a:solidFill>
              <a:effectLst/>
            </a:rPr>
            <a:t>P.O. Box 938</a:t>
          </a:r>
        </a:p>
        <a:p>
          <a:pPr algn="ctr"/>
          <a:endParaRPr lang="en-US" sz="800">
            <a:ln>
              <a:noFill/>
            </a:ln>
            <a:solidFill>
              <a:sysClr val="windowText" lastClr="000000"/>
            </a:solidFill>
            <a:effectLst/>
          </a:endParaRPr>
        </a:p>
        <a:p>
          <a:pPr algn="ctr"/>
          <a:r>
            <a:rPr lang="en-US" sz="1200">
              <a:ln>
                <a:noFill/>
              </a:ln>
              <a:solidFill>
                <a:sysClr val="windowText" lastClr="000000"/>
              </a:solidFill>
              <a:effectLst/>
            </a:rPr>
            <a:t>Locust, NC 28097</a:t>
          </a:r>
        </a:p>
      </xdr:txBody>
    </xdr:sp>
    <xdr:clientData/>
  </xdr:twoCellAnchor>
  <xdr:twoCellAnchor>
    <xdr:from>
      <xdr:col>3</xdr:col>
      <xdr:colOff>792480</xdr:colOff>
      <xdr:row>0</xdr:row>
      <xdr:rowOff>30480</xdr:rowOff>
    </xdr:from>
    <xdr:to>
      <xdr:col>6</xdr:col>
      <xdr:colOff>135636</xdr:colOff>
      <xdr:row>2</xdr:row>
      <xdr:rowOff>33528</xdr:rowOff>
    </xdr:to>
    <xdr:sp macro="" textlink="">
      <xdr:nvSpPr>
        <xdr:cNvPr id="8" name="Right Triangle 7"/>
        <xdr:cNvSpPr/>
      </xdr:nvSpPr>
      <xdr:spPr>
        <a:xfrm>
          <a:off x="2804160" y="30480"/>
          <a:ext cx="1133856" cy="429768"/>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3</xdr:col>
      <xdr:colOff>792864</xdr:colOff>
      <xdr:row>2</xdr:row>
      <xdr:rowOff>287093</xdr:rowOff>
    </xdr:from>
    <xdr:to>
      <xdr:col>6</xdr:col>
      <xdr:colOff>136116</xdr:colOff>
      <xdr:row>4</xdr:row>
      <xdr:rowOff>195145</xdr:rowOff>
    </xdr:to>
    <xdr:sp macro="" textlink="">
      <xdr:nvSpPr>
        <xdr:cNvPr id="9" name="Right Triangle 8"/>
        <xdr:cNvSpPr/>
      </xdr:nvSpPr>
      <xdr:spPr>
        <a:xfrm rot="10800000" flipH="1">
          <a:off x="2804544" y="713813"/>
          <a:ext cx="1133952" cy="433832"/>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254000</xdr:colOff>
          <xdr:row>1</xdr:row>
          <xdr:rowOff>25400</xdr:rowOff>
        </xdr:from>
        <xdr:to>
          <xdr:col>2</xdr:col>
          <xdr:colOff>508000</xdr:colOff>
          <xdr:row>1</xdr:row>
          <xdr:rowOff>482600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Paste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1</xdr:row>
          <xdr:rowOff>25400</xdr:rowOff>
        </xdr:from>
        <xdr:to>
          <xdr:col>3</xdr:col>
          <xdr:colOff>787400</xdr:colOff>
          <xdr:row>1</xdr:row>
          <xdr:rowOff>482600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812800</xdr:colOff>
          <xdr:row>1</xdr:row>
          <xdr:rowOff>25400</xdr:rowOff>
        </xdr:from>
        <xdr:to>
          <xdr:col>5</xdr:col>
          <xdr:colOff>228600</xdr:colOff>
          <xdr:row>1</xdr:row>
          <xdr:rowOff>482600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254000</xdr:colOff>
          <xdr:row>1</xdr:row>
          <xdr:rowOff>25400</xdr:rowOff>
        </xdr:from>
        <xdr:to>
          <xdr:col>6</xdr:col>
          <xdr:colOff>508000</xdr:colOff>
          <xdr:row>1</xdr:row>
          <xdr:rowOff>482600</xdr:rowOff>
        </xdr:to>
        <xdr:sp macro="" textlink="">
          <xdr:nvSpPr>
            <xdr:cNvPr id="15364" name="Button 4" hidden="1">
              <a:extLst>
                <a:ext uri="{63B3BB69-23CF-44E3-9099-C40C66FF867C}">
                  <a14:compatExt spid="_x0000_s15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Wind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520700</xdr:colOff>
          <xdr:row>1</xdr:row>
          <xdr:rowOff>25400</xdr:rowOff>
        </xdr:from>
        <xdr:to>
          <xdr:col>7</xdr:col>
          <xdr:colOff>774700</xdr:colOff>
          <xdr:row>1</xdr:row>
          <xdr:rowOff>482600</xdr:rowOff>
        </xdr:to>
        <xdr:sp macro="" textlink="">
          <xdr:nvSpPr>
            <xdr:cNvPr id="15365" name="Button 5" hidden="1">
              <a:extLst>
                <a:ext uri="{63B3BB69-23CF-44E3-9099-C40C66FF867C}">
                  <a14:compatExt spid="_x0000_s15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Hail Numbers</a:t>
              </a:r>
            </a:p>
          </xdr:txBody>
        </xdr:sp>
        <xdr:clientData fPrintsWithSheet="0"/>
      </xdr:twoCellAnchor>
    </mc:Choice>
    <mc:Fallback/>
  </mc:AlternateContent>
  <xdr:twoCellAnchor>
    <xdr:from>
      <xdr:col>0</xdr:col>
      <xdr:colOff>41310</xdr:colOff>
      <xdr:row>0</xdr:row>
      <xdr:rowOff>207508</xdr:rowOff>
    </xdr:from>
    <xdr:to>
      <xdr:col>0</xdr:col>
      <xdr:colOff>1175166</xdr:colOff>
      <xdr:row>1</xdr:row>
      <xdr:rowOff>343038</xdr:rowOff>
    </xdr:to>
    <xdr:sp macro="" textlink="">
      <xdr:nvSpPr>
        <xdr:cNvPr id="8" name="Right Triangle 7"/>
        <xdr:cNvSpPr/>
      </xdr:nvSpPr>
      <xdr:spPr>
        <a:xfrm>
          <a:off x="41310" y="207508"/>
          <a:ext cx="1133856" cy="432710"/>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0</xdr:col>
      <xdr:colOff>41694</xdr:colOff>
      <xdr:row>1</xdr:row>
      <xdr:rowOff>592793</xdr:rowOff>
    </xdr:from>
    <xdr:to>
      <xdr:col>0</xdr:col>
      <xdr:colOff>1175646</xdr:colOff>
      <xdr:row>2</xdr:row>
      <xdr:rowOff>106190</xdr:rowOff>
    </xdr:to>
    <xdr:sp macro="" textlink="">
      <xdr:nvSpPr>
        <xdr:cNvPr id="9" name="Right Triangle 8"/>
        <xdr:cNvSpPr/>
      </xdr:nvSpPr>
      <xdr:spPr>
        <a:xfrm rot="10800000" flipH="1">
          <a:off x="41694" y="889973"/>
          <a:ext cx="1133952" cy="435417"/>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101600</xdr:colOff>
      <xdr:row>7</xdr:row>
      <xdr:rowOff>25400</xdr:rowOff>
    </xdr:from>
    <xdr:to>
      <xdr:col>7</xdr:col>
      <xdr:colOff>565150</xdr:colOff>
      <xdr:row>43</xdr:row>
      <xdr:rowOff>106690</xdr:rowOff>
    </xdr:to>
    <xdr:pic>
      <xdr:nvPicPr>
        <xdr:cNvPr id="2" name="Picture 1"/>
        <xdr:cNvPicPr>
          <a:picLocks noChangeAspect="1"/>
        </xdr:cNvPicPr>
      </xdr:nvPicPr>
      <xdr:blipFill>
        <a:blip xmlns:r="http://schemas.openxmlformats.org/officeDocument/2006/relationships" r:embed="rId1"/>
        <a:stretch>
          <a:fillRect/>
        </a:stretch>
      </xdr:blipFill>
      <xdr:spPr>
        <a:xfrm>
          <a:off x="774700" y="1562100"/>
          <a:ext cx="4502150" cy="6507490"/>
        </a:xfrm>
        <a:prstGeom prst="rect">
          <a:avLst/>
        </a:prstGeom>
      </xdr:spPr>
    </xdr:pic>
    <xdr:clientData/>
  </xdr:twoCellAnchor>
  <xdr:twoCellAnchor>
    <xdr:from>
      <xdr:col>0</xdr:col>
      <xdr:colOff>38100</xdr:colOff>
      <xdr:row>0</xdr:row>
      <xdr:rowOff>68580</xdr:rowOff>
    </xdr:from>
    <xdr:to>
      <xdr:col>1</xdr:col>
      <xdr:colOff>486156</xdr:colOff>
      <xdr:row>2</xdr:row>
      <xdr:rowOff>51146</xdr:rowOff>
    </xdr:to>
    <xdr:sp macro="" textlink="">
      <xdr:nvSpPr>
        <xdr:cNvPr id="7" name="Right Triangle 6"/>
        <xdr:cNvSpPr/>
      </xdr:nvSpPr>
      <xdr:spPr>
        <a:xfrm>
          <a:off x="38100" y="68580"/>
          <a:ext cx="1118616" cy="432146"/>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editAs="absolute">
    <xdr:from>
      <xdr:col>0</xdr:col>
      <xdr:colOff>38484</xdr:colOff>
      <xdr:row>2</xdr:row>
      <xdr:rowOff>315997</xdr:rowOff>
    </xdr:from>
    <xdr:to>
      <xdr:col>1</xdr:col>
      <xdr:colOff>486636</xdr:colOff>
      <xdr:row>4</xdr:row>
      <xdr:rowOff>185593</xdr:rowOff>
    </xdr:to>
    <xdr:sp macro="" textlink="">
      <xdr:nvSpPr>
        <xdr:cNvPr id="8" name="Right Triangle 7"/>
        <xdr:cNvSpPr/>
      </xdr:nvSpPr>
      <xdr:spPr>
        <a:xfrm rot="10800000" flipH="1">
          <a:off x="38484" y="765577"/>
          <a:ext cx="1118712" cy="430936"/>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38100</xdr:colOff>
      <xdr:row>0</xdr:row>
      <xdr:rowOff>68580</xdr:rowOff>
    </xdr:from>
    <xdr:to>
      <xdr:col>1</xdr:col>
      <xdr:colOff>486156</xdr:colOff>
      <xdr:row>2</xdr:row>
      <xdr:rowOff>51146</xdr:rowOff>
    </xdr:to>
    <xdr:sp macro="" textlink="">
      <xdr:nvSpPr>
        <xdr:cNvPr id="3" name="Right Triangle 2"/>
        <xdr:cNvSpPr/>
      </xdr:nvSpPr>
      <xdr:spPr>
        <a:xfrm>
          <a:off x="38100" y="68580"/>
          <a:ext cx="1121156" cy="427066"/>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editAs="absolute">
    <xdr:from>
      <xdr:col>0</xdr:col>
      <xdr:colOff>38484</xdr:colOff>
      <xdr:row>2</xdr:row>
      <xdr:rowOff>315997</xdr:rowOff>
    </xdr:from>
    <xdr:to>
      <xdr:col>1</xdr:col>
      <xdr:colOff>486636</xdr:colOff>
      <xdr:row>4</xdr:row>
      <xdr:rowOff>172893</xdr:rowOff>
    </xdr:to>
    <xdr:sp macro="" textlink="">
      <xdr:nvSpPr>
        <xdr:cNvPr id="4" name="Right Triangle 3"/>
        <xdr:cNvSpPr/>
      </xdr:nvSpPr>
      <xdr:spPr>
        <a:xfrm rot="10800000" flipH="1">
          <a:off x="38484" y="760497"/>
          <a:ext cx="1121252" cy="402996"/>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33690</xdr:colOff>
      <xdr:row>0</xdr:row>
      <xdr:rowOff>131854</xdr:rowOff>
    </xdr:from>
    <xdr:to>
      <xdr:col>0</xdr:col>
      <xdr:colOff>1167546</xdr:colOff>
      <xdr:row>1</xdr:row>
      <xdr:rowOff>233962</xdr:rowOff>
    </xdr:to>
    <xdr:sp macro="" textlink="">
      <xdr:nvSpPr>
        <xdr:cNvPr id="5" name="Right Triangle 4"/>
        <xdr:cNvSpPr/>
      </xdr:nvSpPr>
      <xdr:spPr>
        <a:xfrm>
          <a:off x="33690" y="131854"/>
          <a:ext cx="1133856" cy="429768"/>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editAs="absolute">
    <xdr:from>
      <xdr:col>0</xdr:col>
      <xdr:colOff>34074</xdr:colOff>
      <xdr:row>1</xdr:row>
      <xdr:rowOff>483573</xdr:rowOff>
    </xdr:from>
    <xdr:to>
      <xdr:col>0</xdr:col>
      <xdr:colOff>1168026</xdr:colOff>
      <xdr:row>2</xdr:row>
      <xdr:rowOff>200170</xdr:rowOff>
    </xdr:to>
    <xdr:sp macro="" textlink="">
      <xdr:nvSpPr>
        <xdr:cNvPr id="6" name="Right Triangle 5"/>
        <xdr:cNvSpPr/>
      </xdr:nvSpPr>
      <xdr:spPr>
        <a:xfrm rot="10800000" flipH="1">
          <a:off x="34074" y="811233"/>
          <a:ext cx="1133952" cy="425257"/>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xdr:col>
          <xdr:colOff>101600</xdr:colOff>
          <xdr:row>1</xdr:row>
          <xdr:rowOff>215900</xdr:rowOff>
        </xdr:from>
        <xdr:to>
          <xdr:col>3</xdr:col>
          <xdr:colOff>63500</xdr:colOff>
          <xdr:row>2</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Autofit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352425</xdr:colOff>
      <xdr:row>2</xdr:row>
      <xdr:rowOff>95250</xdr:rowOff>
    </xdr:from>
    <xdr:to>
      <xdr:col>4</xdr:col>
      <xdr:colOff>171450</xdr:colOff>
      <xdr:row>3</xdr:row>
      <xdr:rowOff>57150</xdr:rowOff>
    </xdr:to>
    <xdr:sp macro="" textlink="">
      <xdr:nvSpPr>
        <xdr:cNvPr id="2" name="Text Box 5"/>
        <xdr:cNvSpPr txBox="1">
          <a:spLocks noChangeArrowheads="1"/>
        </xdr:cNvSpPr>
      </xdr:nvSpPr>
      <xdr:spPr bwMode="auto">
        <a:xfrm>
          <a:off x="2447925" y="1035050"/>
          <a:ext cx="2498725" cy="165100"/>
        </a:xfrm>
        <a:prstGeom prst="rect">
          <a:avLst/>
        </a:prstGeom>
        <a:solidFill>
          <a:srgbClr val="FFFFFF">
            <a:alpha val="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546739</xdr:colOff>
      <xdr:row>0</xdr:row>
      <xdr:rowOff>246380</xdr:rowOff>
    </xdr:from>
    <xdr:to>
      <xdr:col>3</xdr:col>
      <xdr:colOff>707579</xdr:colOff>
      <xdr:row>1</xdr:row>
      <xdr:rowOff>58928</xdr:rowOff>
    </xdr:to>
    <xdr:sp macro="" textlink="">
      <xdr:nvSpPr>
        <xdr:cNvPr id="4" name="Right Triangle 3"/>
        <xdr:cNvSpPr/>
      </xdr:nvSpPr>
      <xdr:spPr>
        <a:xfrm>
          <a:off x="2579894" y="246380"/>
          <a:ext cx="1127194" cy="429075"/>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548203</xdr:colOff>
      <xdr:row>1</xdr:row>
      <xdr:rowOff>316272</xdr:rowOff>
    </xdr:from>
    <xdr:to>
      <xdr:col>3</xdr:col>
      <xdr:colOff>709043</xdr:colOff>
      <xdr:row>3</xdr:row>
      <xdr:rowOff>75480</xdr:rowOff>
    </xdr:to>
    <xdr:sp macro="" textlink="">
      <xdr:nvSpPr>
        <xdr:cNvPr id="5" name="Right Triangle 4"/>
        <xdr:cNvSpPr/>
      </xdr:nvSpPr>
      <xdr:spPr>
        <a:xfrm rot="10800000" flipH="1">
          <a:off x="2581358" y="932799"/>
          <a:ext cx="1127194" cy="431154"/>
        </a:xfrm>
        <a:prstGeom prst="rtTriangle">
          <a:avLst/>
        </a:prstGeom>
        <a:solidFill>
          <a:srgbClr val="941818"/>
        </a:solidFill>
        <a:ln>
          <a:noFill/>
        </a:ln>
        <a:effectLst/>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US" sz="1100"/>
        </a:p>
      </xdr:txBody>
    </xdr:sp>
    <xdr:clientData/>
  </xdr:twoCellAnchor>
  <xdr:twoCellAnchor>
    <xdr:from>
      <xdr:col>1</xdr:col>
      <xdr:colOff>678180</xdr:colOff>
      <xdr:row>2</xdr:row>
      <xdr:rowOff>257907</xdr:rowOff>
    </xdr:from>
    <xdr:to>
      <xdr:col>4</xdr:col>
      <xdr:colOff>264160</xdr:colOff>
      <xdr:row>8</xdr:row>
      <xdr:rowOff>41031</xdr:rowOff>
    </xdr:to>
    <xdr:sp macro="" textlink="">
      <xdr:nvSpPr>
        <xdr:cNvPr id="6" name="Rectangle 5"/>
        <xdr:cNvSpPr/>
      </xdr:nvSpPr>
      <xdr:spPr>
        <a:xfrm>
          <a:off x="1721534" y="1254369"/>
          <a:ext cx="2762934" cy="1072662"/>
        </a:xfrm>
        <a:prstGeom prst="rect">
          <a:avLst/>
        </a:prstGeom>
        <a:noFill/>
        <a:ln w="12700">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b="1">
              <a:ln>
                <a:noFill/>
              </a:ln>
              <a:solidFill>
                <a:srgbClr val="941818"/>
              </a:solidFill>
              <a:effectLst/>
              <a:latin typeface="Times New Roman" panose="02020603050405020304" pitchFamily="18" charset="0"/>
              <a:cs typeface="Times New Roman" panose="02020603050405020304" pitchFamily="18" charset="0"/>
            </a:rPr>
            <a:t>Trinity Inspections, LLC</a:t>
          </a:r>
        </a:p>
        <a:p>
          <a:pPr algn="ctr"/>
          <a:r>
            <a:rPr lang="en-US" sz="1200">
              <a:ln>
                <a:noFill/>
              </a:ln>
              <a:solidFill>
                <a:sysClr val="windowText" lastClr="000000"/>
              </a:solidFill>
              <a:effectLst/>
            </a:rPr>
            <a:t>P.O. Box 938</a:t>
          </a:r>
        </a:p>
        <a:p>
          <a:pPr algn="ctr"/>
          <a:r>
            <a:rPr lang="en-US" sz="1200">
              <a:ln>
                <a:noFill/>
              </a:ln>
              <a:solidFill>
                <a:sysClr val="windowText" lastClr="000000"/>
              </a:solidFill>
              <a:effectLst/>
            </a:rPr>
            <a:t>Locust, NC 28097</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0" Type="http://schemas.openxmlformats.org/officeDocument/2006/relationships/ctrlProp" Target="../ctrlProps/ctrlProp31.xml"/><Relationship Id="rId21" Type="http://schemas.openxmlformats.org/officeDocument/2006/relationships/ctrlProp" Target="../ctrlProps/ctrlProp32.xml"/><Relationship Id="rId22" Type="http://schemas.openxmlformats.org/officeDocument/2006/relationships/ctrlProp" Target="../ctrlProps/ctrlProp33.xml"/><Relationship Id="rId23" Type="http://schemas.openxmlformats.org/officeDocument/2006/relationships/ctrlProp" Target="../ctrlProps/ctrlProp34.xml"/><Relationship Id="rId24" Type="http://schemas.openxmlformats.org/officeDocument/2006/relationships/ctrlProp" Target="../ctrlProps/ctrlProp35.xml"/><Relationship Id="rId25" Type="http://schemas.openxmlformats.org/officeDocument/2006/relationships/ctrlProp" Target="../ctrlProps/ctrlProp36.xml"/><Relationship Id="rId26" Type="http://schemas.openxmlformats.org/officeDocument/2006/relationships/ctrlProp" Target="../ctrlProps/ctrlProp37.xml"/><Relationship Id="rId27" Type="http://schemas.openxmlformats.org/officeDocument/2006/relationships/ctrlProp" Target="../ctrlProps/ctrlProp38.xml"/><Relationship Id="rId28" Type="http://schemas.openxmlformats.org/officeDocument/2006/relationships/ctrlProp" Target="../ctrlProps/ctrlProp39.xml"/><Relationship Id="rId29" Type="http://schemas.openxmlformats.org/officeDocument/2006/relationships/ctrlProp" Target="../ctrlProps/ctrlProp40.xml"/><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14.xml"/><Relationship Id="rId4" Type="http://schemas.openxmlformats.org/officeDocument/2006/relationships/ctrlProp" Target="../ctrlProps/ctrlProp15.xml"/><Relationship Id="rId5" Type="http://schemas.openxmlformats.org/officeDocument/2006/relationships/ctrlProp" Target="../ctrlProps/ctrlProp16.xml"/><Relationship Id="rId30" Type="http://schemas.openxmlformats.org/officeDocument/2006/relationships/ctrlProp" Target="../ctrlProps/ctrlProp41.xml"/><Relationship Id="rId31" Type="http://schemas.openxmlformats.org/officeDocument/2006/relationships/ctrlProp" Target="../ctrlProps/ctrlProp42.xml"/><Relationship Id="rId32" Type="http://schemas.openxmlformats.org/officeDocument/2006/relationships/ctrlProp" Target="../ctrlProps/ctrlProp43.xml"/><Relationship Id="rId9" Type="http://schemas.openxmlformats.org/officeDocument/2006/relationships/ctrlProp" Target="../ctrlProps/ctrlProp20.xml"/><Relationship Id="rId6" Type="http://schemas.openxmlformats.org/officeDocument/2006/relationships/ctrlProp" Target="../ctrlProps/ctrlProp17.xml"/><Relationship Id="rId7" Type="http://schemas.openxmlformats.org/officeDocument/2006/relationships/ctrlProp" Target="../ctrlProps/ctrlProp18.xml"/><Relationship Id="rId8" Type="http://schemas.openxmlformats.org/officeDocument/2006/relationships/ctrlProp" Target="../ctrlProps/ctrlProp19.xml"/><Relationship Id="rId33" Type="http://schemas.openxmlformats.org/officeDocument/2006/relationships/ctrlProp" Target="../ctrlProps/ctrlProp44.xml"/><Relationship Id="rId34" Type="http://schemas.openxmlformats.org/officeDocument/2006/relationships/ctrlProp" Target="../ctrlProps/ctrlProp45.xml"/><Relationship Id="rId35" Type="http://schemas.openxmlformats.org/officeDocument/2006/relationships/ctrlProp" Target="../ctrlProps/ctrlProp46.xml"/><Relationship Id="rId36" Type="http://schemas.openxmlformats.org/officeDocument/2006/relationships/ctrlProp" Target="../ctrlProps/ctrlProp47.xml"/><Relationship Id="rId10" Type="http://schemas.openxmlformats.org/officeDocument/2006/relationships/ctrlProp" Target="../ctrlProps/ctrlProp21.xml"/><Relationship Id="rId11" Type="http://schemas.openxmlformats.org/officeDocument/2006/relationships/ctrlProp" Target="../ctrlProps/ctrlProp22.xml"/><Relationship Id="rId12" Type="http://schemas.openxmlformats.org/officeDocument/2006/relationships/ctrlProp" Target="../ctrlProps/ctrlProp23.xml"/><Relationship Id="rId13" Type="http://schemas.openxmlformats.org/officeDocument/2006/relationships/ctrlProp" Target="../ctrlProps/ctrlProp24.xml"/><Relationship Id="rId14" Type="http://schemas.openxmlformats.org/officeDocument/2006/relationships/ctrlProp" Target="../ctrlProps/ctrlProp25.xml"/><Relationship Id="rId15" Type="http://schemas.openxmlformats.org/officeDocument/2006/relationships/ctrlProp" Target="../ctrlProps/ctrlProp26.xml"/><Relationship Id="rId16" Type="http://schemas.openxmlformats.org/officeDocument/2006/relationships/ctrlProp" Target="../ctrlProps/ctrlProp27.xml"/><Relationship Id="rId17" Type="http://schemas.openxmlformats.org/officeDocument/2006/relationships/ctrlProp" Target="../ctrlProps/ctrlProp28.xml"/><Relationship Id="rId18" Type="http://schemas.openxmlformats.org/officeDocument/2006/relationships/ctrlProp" Target="../ctrlProps/ctrlProp29.xml"/><Relationship Id="rId19" Type="http://schemas.openxmlformats.org/officeDocument/2006/relationships/ctrlProp" Target="../ctrlProps/ctrlProp30.xml"/><Relationship Id="rId37" Type="http://schemas.openxmlformats.org/officeDocument/2006/relationships/ctrlProp" Target="../ctrlProps/ctrlProp48.xml"/><Relationship Id="rId38" Type="http://schemas.openxmlformats.org/officeDocument/2006/relationships/ctrlProp" Target="../ctrlProps/ctrlProp49.xml"/><Relationship Id="rId39" Type="http://schemas.openxmlformats.org/officeDocument/2006/relationships/ctrlProp" Target="../ctrlProps/ctrlProp50.xml"/><Relationship Id="rId40" Type="http://schemas.openxmlformats.org/officeDocument/2006/relationships/ctrlProp" Target="../ctrlProps/ctrlProp51.xml"/><Relationship Id="rId41" Type="http://schemas.openxmlformats.org/officeDocument/2006/relationships/ctrlProp" Target="../ctrlProps/ctrlProp52.xml"/><Relationship Id="rId42" Type="http://schemas.openxmlformats.org/officeDocument/2006/relationships/ctrlProp" Target="../ctrlProps/ctrlProp53.xml"/><Relationship Id="rId43" Type="http://schemas.openxmlformats.org/officeDocument/2006/relationships/ctrlProp" Target="../ctrlProps/ctrlProp54.xml"/><Relationship Id="rId44" Type="http://schemas.openxmlformats.org/officeDocument/2006/relationships/ctrlProp" Target="../ctrlProps/ctrlProp55.xml"/><Relationship Id="rId45" Type="http://schemas.openxmlformats.org/officeDocument/2006/relationships/ctrlProp" Target="../ctrlProps/ctrlProp56.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7.xml"/><Relationship Id="rId4" Type="http://schemas.openxmlformats.org/officeDocument/2006/relationships/ctrlProp" Target="../ctrlProps/ctrlProp58.xml"/><Relationship Id="rId5" Type="http://schemas.openxmlformats.org/officeDocument/2006/relationships/ctrlProp" Target="../ctrlProps/ctrlProp59.xml"/><Relationship Id="rId6" Type="http://schemas.openxmlformats.org/officeDocument/2006/relationships/ctrlProp" Target="../ctrlProps/ctrlProp60.xml"/><Relationship Id="rId7" Type="http://schemas.openxmlformats.org/officeDocument/2006/relationships/ctrlProp" Target="../ctrlProps/ctrlProp61.xml"/><Relationship Id="rId1" Type="http://schemas.openxmlformats.org/officeDocument/2006/relationships/drawing" Target="../drawings/drawing5.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4.vml"/><Relationship Id="rId3" Type="http://schemas.openxmlformats.org/officeDocument/2006/relationships/ctrlProp" Target="../ctrlProps/ctrlProp6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92D050"/>
  </sheetPr>
  <dimension ref="A3:D33"/>
  <sheetViews>
    <sheetView topLeftCell="A10" workbookViewId="0">
      <selection activeCell="C31" sqref="C31"/>
    </sheetView>
  </sheetViews>
  <sheetFormatPr baseColWidth="10" defaultColWidth="8.83203125" defaultRowHeight="15" x14ac:dyDescent="0"/>
  <cols>
    <col min="1" max="1" width="15.83203125" style="105" customWidth="1"/>
    <col min="2" max="2" width="28.83203125" style="105" customWidth="1"/>
    <col min="3" max="3" width="19.1640625" style="105" customWidth="1"/>
    <col min="4" max="4" width="35.5" style="105" customWidth="1"/>
    <col min="5" max="5" width="23.1640625" style="1" customWidth="1"/>
    <col min="6" max="16384" width="8.83203125" style="1"/>
  </cols>
  <sheetData>
    <row r="3" spans="1:4">
      <c r="A3" s="105" t="s">
        <v>876</v>
      </c>
    </row>
    <row r="5" spans="1:4">
      <c r="A5" s="106" t="s">
        <v>877</v>
      </c>
      <c r="B5" s="68" t="s">
        <v>878</v>
      </c>
      <c r="C5" s="106" t="s">
        <v>879</v>
      </c>
      <c r="D5" s="107">
        <f>D9</f>
        <v>41554</v>
      </c>
    </row>
    <row r="7" spans="1:4">
      <c r="A7" s="108" t="s">
        <v>880</v>
      </c>
      <c r="B7" s="109" t="s">
        <v>881</v>
      </c>
      <c r="C7" s="108" t="s">
        <v>882</v>
      </c>
      <c r="D7" s="110" t="s">
        <v>1137</v>
      </c>
    </row>
    <row r="8" spans="1:4">
      <c r="A8" s="108" t="s">
        <v>883</v>
      </c>
      <c r="B8" s="109" t="s">
        <v>884</v>
      </c>
      <c r="C8" s="108" t="s">
        <v>885</v>
      </c>
      <c r="D8" s="111" t="str">
        <f ca="1">INDEX('Reference Lists'!B:B,MATCH(D7,'Reference Lists'!A:A,FALSE),1)</f>
        <v>NCFB Insurance</v>
      </c>
    </row>
    <row r="9" spans="1:4">
      <c r="A9" s="108" t="s">
        <v>886</v>
      </c>
      <c r="B9" s="109" t="s">
        <v>887</v>
      </c>
      <c r="C9" s="108" t="s">
        <v>888</v>
      </c>
      <c r="D9" s="253">
        <v>41554</v>
      </c>
    </row>
    <row r="10" spans="1:4">
      <c r="A10" s="108" t="s">
        <v>889</v>
      </c>
      <c r="B10" s="112" t="s">
        <v>890</v>
      </c>
      <c r="C10" s="108" t="s">
        <v>891</v>
      </c>
      <c r="D10" s="113">
        <v>0.41666666666666669</v>
      </c>
    </row>
    <row r="11" spans="1:4">
      <c r="A11" s="284"/>
      <c r="B11" s="284"/>
      <c r="C11" s="284"/>
      <c r="D11" s="284"/>
    </row>
    <row r="12" spans="1:4">
      <c r="A12" s="285" t="s">
        <v>892</v>
      </c>
      <c r="B12" s="286"/>
      <c r="C12" s="286"/>
      <c r="D12" s="287"/>
    </row>
    <row r="13" spans="1:4">
      <c r="A13" s="278" t="s">
        <v>893</v>
      </c>
      <c r="B13" s="279"/>
      <c r="C13" s="279"/>
      <c r="D13" s="280"/>
    </row>
    <row r="14" spans="1:4">
      <c r="A14" s="278"/>
      <c r="B14" s="279"/>
      <c r="C14" s="279"/>
      <c r="D14" s="280"/>
    </row>
    <row r="15" spans="1:4">
      <c r="A15" s="278"/>
      <c r="B15" s="279"/>
      <c r="C15" s="279"/>
      <c r="D15" s="280"/>
    </row>
    <row r="16" spans="1:4">
      <c r="A16" s="278"/>
      <c r="B16" s="279"/>
      <c r="C16" s="279"/>
      <c r="D16" s="280"/>
    </row>
    <row r="17" spans="1:4">
      <c r="A17" s="281"/>
      <c r="B17" s="282"/>
      <c r="C17" s="282"/>
      <c r="D17" s="283"/>
    </row>
    <row r="18" spans="1:4">
      <c r="A18" s="285" t="s">
        <v>894</v>
      </c>
      <c r="B18" s="286"/>
      <c r="C18" s="286"/>
      <c r="D18" s="287"/>
    </row>
    <row r="19" spans="1:4">
      <c r="A19" s="278"/>
      <c r="B19" s="279"/>
      <c r="C19" s="279"/>
      <c r="D19" s="280"/>
    </row>
    <row r="20" spans="1:4">
      <c r="A20" s="278"/>
      <c r="B20" s="279"/>
      <c r="C20" s="279"/>
      <c r="D20" s="280"/>
    </row>
    <row r="21" spans="1:4">
      <c r="A21" s="278"/>
      <c r="B21" s="279"/>
      <c r="C21" s="279"/>
      <c r="D21" s="280"/>
    </row>
    <row r="22" spans="1:4">
      <c r="A22" s="278"/>
      <c r="B22" s="279"/>
      <c r="C22" s="279"/>
      <c r="D22" s="280"/>
    </row>
    <row r="23" spans="1:4">
      <c r="A23" s="278"/>
      <c r="B23" s="279"/>
      <c r="C23" s="279"/>
      <c r="D23" s="280"/>
    </row>
    <row r="24" spans="1:4">
      <c r="A24" s="281"/>
      <c r="B24" s="282"/>
      <c r="C24" s="282"/>
      <c r="D24" s="283"/>
    </row>
    <row r="25" spans="1:4">
      <c r="A25" s="285" t="s">
        <v>895</v>
      </c>
      <c r="B25" s="286"/>
      <c r="C25" s="286"/>
      <c r="D25" s="287"/>
    </row>
    <row r="26" spans="1:4">
      <c r="A26" s="278"/>
      <c r="B26" s="279"/>
      <c r="C26" s="279"/>
      <c r="D26" s="280"/>
    </row>
    <row r="27" spans="1:4">
      <c r="A27" s="278"/>
      <c r="B27" s="279"/>
      <c r="C27" s="279"/>
      <c r="D27" s="280"/>
    </row>
    <row r="28" spans="1:4">
      <c r="A28" s="281"/>
      <c r="B28" s="282"/>
      <c r="C28" s="282"/>
      <c r="D28" s="283"/>
    </row>
    <row r="29" spans="1:4">
      <c r="A29" s="68" t="s">
        <v>1138</v>
      </c>
      <c r="B29" s="105" t="s">
        <v>896</v>
      </c>
      <c r="C29" s="105" t="s">
        <v>1104</v>
      </c>
    </row>
    <row r="30" spans="1:4">
      <c r="A30" s="68"/>
      <c r="B30" s="105" t="s">
        <v>897</v>
      </c>
      <c r="C30" s="105" t="s">
        <v>831</v>
      </c>
    </row>
    <row r="31" spans="1:4">
      <c r="B31" s="105" t="s">
        <v>898</v>
      </c>
      <c r="C31" s="105" t="s">
        <v>1105</v>
      </c>
    </row>
    <row r="32" spans="1:4" s="2" customFormat="1" ht="23">
      <c r="A32" s="114"/>
      <c r="B32" s="105" t="s">
        <v>899</v>
      </c>
      <c r="C32" s="115" t="s">
        <v>821</v>
      </c>
      <c r="D32" s="114"/>
    </row>
    <row r="33" spans="2:3">
      <c r="B33" s="105" t="s">
        <v>900</v>
      </c>
      <c r="C33" s="105" t="s">
        <v>1105</v>
      </c>
    </row>
  </sheetData>
  <mergeCells count="7">
    <mergeCell ref="A26:D28"/>
    <mergeCell ref="A11:D11"/>
    <mergeCell ref="A12:D12"/>
    <mergeCell ref="A13:D17"/>
    <mergeCell ref="A18:D18"/>
    <mergeCell ref="A19:D24"/>
    <mergeCell ref="A25:D25"/>
  </mergeCells>
  <phoneticPr fontId="14" type="noConversion"/>
  <dataValidations count="2">
    <dataValidation type="list" allowBlank="1" showInputMessage="1" showErrorMessage="1" sqref="C31">
      <formula1>$F$71:$F$72</formula1>
    </dataValidation>
    <dataValidation type="list" allowBlank="1" showInputMessage="1" showErrorMessage="1" sqref="C33">
      <formula1>$F$71:$F$72</formula1>
    </dataValidation>
  </dataValidations>
  <pageMargins left="0.7" right="0.7" top="0.75" bottom="0.75" header="0.3" footer="0.3"/>
  <rowBreaks count="1" manualBreakCount="1">
    <brk id="37" max="16383" man="1"/>
  </rowBreaks>
  <colBreaks count="1" manualBreakCount="1">
    <brk id="4" max="1048575" man="1"/>
  </colBreaks>
  <extLst>
    <ext xmlns:x14="http://schemas.microsoft.com/office/spreadsheetml/2009/9/main" uri="{CCE6A557-97BC-4b89-ADB6-D9C93CAAB3DF}">
      <x14:dataValidations xmlns:xm="http://schemas.microsoft.com/office/excel/2006/main" count="5">
        <x14:dataValidation type="list" allowBlank="1" showInputMessage="1" showErrorMessage="1">
          <x14:formula1>
            <xm:f>'Reference Lists'!$F$9:$F$11</xm:f>
          </x14:formula1>
          <xm:sqref>C32</xm:sqref>
        </x14:dataValidation>
        <x14:dataValidation type="list" allowBlank="1" showInputMessage="1" showErrorMessage="1">
          <x14:formula1>
            <xm:f>'Reference Lists'!$F$28:$F$30</xm:f>
          </x14:formula1>
          <xm:sqref>C30</xm:sqref>
        </x14:dataValidation>
        <x14:dataValidation type="list" allowBlank="1" showInputMessage="1" showErrorMessage="1">
          <x14:formula1>
            <xm:f>'Reference Lists'!$F$71:$F$72</xm:f>
          </x14:formula1>
          <xm:sqref>C29</xm:sqref>
        </x14:dataValidation>
        <x14:dataValidation type="list" allowBlank="1" showInputMessage="1" showErrorMessage="1">
          <x14:formula1>
            <xm:f>'Reference Lists'!$F$50:$F$54</xm:f>
          </x14:formula1>
          <xm:sqref>A29</xm:sqref>
        </x14:dataValidation>
        <x14:dataValidation type="list" allowBlank="1" showInputMessage="1">
          <x14:formula1>
            <xm:f>'Reference Lists'!$A:$A</xm:f>
          </x14:formula1>
          <xm:sqref>D7</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92D050"/>
  </sheetPr>
  <dimension ref="A1:GK87"/>
  <sheetViews>
    <sheetView view="pageLayout" zoomScale="125" zoomScaleNormal="125" zoomScalePageLayoutView="125" workbookViewId="0">
      <selection activeCell="AD19" sqref="AD19"/>
    </sheetView>
  </sheetViews>
  <sheetFormatPr baseColWidth="10" defaultColWidth="1.1640625" defaultRowHeight="7" customHeight="1" x14ac:dyDescent="0"/>
  <cols>
    <col min="1" max="81" width="1.1640625" style="5"/>
    <col min="82" max="106" width="1" style="15" customWidth="1"/>
    <col min="107" max="107" width="2" style="5" bestFit="1" customWidth="1"/>
    <col min="108" max="16384" width="1.1640625" style="5"/>
  </cols>
  <sheetData>
    <row r="1" spans="1:107" ht="7" customHeight="1">
      <c r="A1" s="413" t="s">
        <v>902</v>
      </c>
      <c r="B1" s="413"/>
      <c r="C1" s="413"/>
      <c r="D1" s="413"/>
      <c r="E1" s="413"/>
      <c r="F1" s="413"/>
      <c r="G1" s="413"/>
      <c r="H1" s="413"/>
      <c r="I1" s="413"/>
      <c r="J1" s="413"/>
      <c r="K1" s="413"/>
      <c r="L1" s="390" t="s">
        <v>903</v>
      </c>
      <c r="M1" s="390"/>
      <c r="N1" s="390"/>
      <c r="O1" s="390"/>
      <c r="P1" s="390"/>
      <c r="Q1" s="390"/>
      <c r="R1" s="390"/>
      <c r="S1" s="390"/>
      <c r="T1" s="390"/>
      <c r="U1" s="390"/>
      <c r="V1" s="390"/>
      <c r="W1" s="390"/>
      <c r="X1" s="397" t="s">
        <v>904</v>
      </c>
      <c r="Y1" s="384"/>
      <c r="Z1" s="384"/>
      <c r="AA1" s="384"/>
      <c r="AB1" s="384"/>
      <c r="AC1" s="384"/>
      <c r="AD1" s="384"/>
      <c r="AE1" s="384" t="str">
        <f>Policyholder</f>
        <v>Enter Name</v>
      </c>
      <c r="AF1" s="384"/>
      <c r="AG1" s="384"/>
      <c r="AH1" s="384"/>
      <c r="AI1" s="384"/>
      <c r="AJ1" s="384"/>
      <c r="AK1" s="384"/>
      <c r="AL1" s="384"/>
      <c r="AM1" s="384"/>
      <c r="AN1" s="384"/>
      <c r="AO1" s="384"/>
      <c r="AP1" s="384"/>
      <c r="AQ1" s="384"/>
      <c r="AR1" s="384"/>
      <c r="AS1" s="384"/>
      <c r="AT1" s="384"/>
      <c r="AU1" s="384"/>
      <c r="AV1" s="385"/>
      <c r="AW1" s="414" t="s">
        <v>905</v>
      </c>
      <c r="AX1" s="414"/>
      <c r="AY1" s="414"/>
      <c r="AZ1" s="414"/>
      <c r="BA1" s="414"/>
      <c r="BB1" s="397" t="s">
        <v>906</v>
      </c>
      <c r="BC1" s="384"/>
      <c r="BD1" s="384"/>
      <c r="BE1" s="384"/>
      <c r="BF1" s="384"/>
      <c r="BG1" s="384"/>
      <c r="BH1" s="384"/>
      <c r="BI1" s="384" t="str">
        <f ca="1">InsCo</f>
        <v>NCFB Insurance</v>
      </c>
      <c r="BJ1" s="384"/>
      <c r="BK1" s="384"/>
      <c r="BL1" s="384"/>
      <c r="BM1" s="384"/>
      <c r="BN1" s="384"/>
      <c r="BO1" s="384"/>
      <c r="BP1" s="384"/>
      <c r="BQ1" s="384"/>
      <c r="BR1" s="384"/>
      <c r="BS1" s="384"/>
      <c r="BT1" s="384"/>
      <c r="BU1" s="384"/>
      <c r="BV1" s="384"/>
      <c r="BW1" s="384"/>
      <c r="BX1" s="384"/>
      <c r="BY1" s="384"/>
      <c r="BZ1" s="384"/>
      <c r="CA1" s="384"/>
      <c r="CB1" s="384"/>
      <c r="CC1" s="385"/>
      <c r="CD1" s="405" t="s">
        <v>907</v>
      </c>
      <c r="CE1" s="406"/>
      <c r="CF1" s="406"/>
      <c r="CG1" s="406"/>
      <c r="CH1" s="406"/>
      <c r="CI1" s="406"/>
      <c r="CJ1" s="406"/>
      <c r="CK1" s="406"/>
      <c r="CL1" s="406"/>
      <c r="CM1" s="406"/>
      <c r="CN1" s="406"/>
      <c r="CO1" s="406"/>
      <c r="CP1" s="406"/>
      <c r="CQ1" s="406"/>
      <c r="CR1" s="406"/>
      <c r="CS1" s="406"/>
      <c r="CT1" s="406"/>
      <c r="CU1" s="406"/>
      <c r="CV1" s="406"/>
      <c r="CW1" s="406"/>
      <c r="CX1" s="406"/>
      <c r="CY1" s="406"/>
      <c r="CZ1" s="406"/>
      <c r="DA1" s="406"/>
      <c r="DB1" s="407"/>
      <c r="DC1" s="4"/>
    </row>
    <row r="2" spans="1:107" ht="7" customHeight="1">
      <c r="A2" s="413"/>
      <c r="B2" s="413"/>
      <c r="C2" s="413"/>
      <c r="D2" s="413"/>
      <c r="E2" s="413"/>
      <c r="F2" s="413"/>
      <c r="G2" s="413"/>
      <c r="H2" s="413"/>
      <c r="I2" s="413"/>
      <c r="J2" s="413"/>
      <c r="K2" s="413"/>
      <c r="L2" s="390"/>
      <c r="M2" s="390"/>
      <c r="N2" s="390"/>
      <c r="O2" s="390"/>
      <c r="P2" s="390"/>
      <c r="Q2" s="390"/>
      <c r="R2" s="390"/>
      <c r="S2" s="390"/>
      <c r="T2" s="390"/>
      <c r="U2" s="390"/>
      <c r="V2" s="390"/>
      <c r="W2" s="390"/>
      <c r="X2" s="398"/>
      <c r="Y2" s="386"/>
      <c r="Z2" s="386"/>
      <c r="AA2" s="386"/>
      <c r="AB2" s="386"/>
      <c r="AC2" s="386"/>
      <c r="AD2" s="386"/>
      <c r="AE2" s="386"/>
      <c r="AF2" s="386"/>
      <c r="AG2" s="386"/>
      <c r="AH2" s="386"/>
      <c r="AI2" s="386"/>
      <c r="AJ2" s="386"/>
      <c r="AK2" s="386"/>
      <c r="AL2" s="386"/>
      <c r="AM2" s="386"/>
      <c r="AN2" s="386"/>
      <c r="AO2" s="386"/>
      <c r="AP2" s="386"/>
      <c r="AQ2" s="386"/>
      <c r="AR2" s="386"/>
      <c r="AS2" s="386"/>
      <c r="AT2" s="386"/>
      <c r="AU2" s="386"/>
      <c r="AV2" s="387"/>
      <c r="AW2" s="411" t="s">
        <v>908</v>
      </c>
      <c r="AX2" s="411"/>
      <c r="AY2" s="411"/>
      <c r="AZ2" s="411"/>
      <c r="BA2" s="411"/>
      <c r="BB2" s="398"/>
      <c r="BC2" s="386"/>
      <c r="BD2" s="386"/>
      <c r="BE2" s="386"/>
      <c r="BF2" s="386"/>
      <c r="BG2" s="386"/>
      <c r="BH2" s="386"/>
      <c r="BI2" s="386"/>
      <c r="BJ2" s="386"/>
      <c r="BK2" s="386"/>
      <c r="BL2" s="386"/>
      <c r="BM2" s="386"/>
      <c r="BN2" s="386"/>
      <c r="BO2" s="386"/>
      <c r="BP2" s="386"/>
      <c r="BQ2" s="386"/>
      <c r="BR2" s="386"/>
      <c r="BS2" s="386"/>
      <c r="BT2" s="386"/>
      <c r="BU2" s="386"/>
      <c r="BV2" s="386"/>
      <c r="BW2" s="386"/>
      <c r="BX2" s="386"/>
      <c r="BY2" s="386"/>
      <c r="BZ2" s="386"/>
      <c r="CA2" s="386"/>
      <c r="CB2" s="386"/>
      <c r="CC2" s="387"/>
      <c r="CD2" s="408"/>
      <c r="CE2" s="409"/>
      <c r="CF2" s="409"/>
      <c r="CG2" s="409"/>
      <c r="CH2" s="409"/>
      <c r="CI2" s="409"/>
      <c r="CJ2" s="409"/>
      <c r="CK2" s="409"/>
      <c r="CL2" s="409"/>
      <c r="CM2" s="409"/>
      <c r="CN2" s="409"/>
      <c r="CO2" s="409"/>
      <c r="CP2" s="409"/>
      <c r="CQ2" s="409"/>
      <c r="CR2" s="409"/>
      <c r="CS2" s="409"/>
      <c r="CT2" s="409"/>
      <c r="CU2" s="409"/>
      <c r="CV2" s="409"/>
      <c r="CW2" s="409"/>
      <c r="CX2" s="409"/>
      <c r="CY2" s="409"/>
      <c r="CZ2" s="409"/>
      <c r="DA2" s="409"/>
      <c r="DB2" s="410"/>
      <c r="DC2" s="4"/>
    </row>
    <row r="3" spans="1:107" ht="7" customHeight="1">
      <c r="A3" s="413"/>
      <c r="B3" s="413"/>
      <c r="C3" s="413"/>
      <c r="D3" s="413"/>
      <c r="E3" s="413"/>
      <c r="F3" s="413"/>
      <c r="G3" s="413"/>
      <c r="H3" s="413"/>
      <c r="I3" s="413"/>
      <c r="J3" s="413"/>
      <c r="K3" s="413"/>
      <c r="L3" s="412" t="s">
        <v>909</v>
      </c>
      <c r="M3" s="412"/>
      <c r="N3" s="412"/>
      <c r="O3" s="412"/>
      <c r="P3" s="412"/>
      <c r="Q3" s="412"/>
      <c r="R3" s="412"/>
      <c r="S3" s="412"/>
      <c r="T3" s="412"/>
      <c r="U3" s="412"/>
      <c r="V3" s="412"/>
      <c r="W3" s="412"/>
      <c r="X3" s="397" t="s">
        <v>883</v>
      </c>
      <c r="Y3" s="384"/>
      <c r="Z3" s="384"/>
      <c r="AA3" s="384"/>
      <c r="AB3" s="384"/>
      <c r="AC3" s="384"/>
      <c r="AD3" s="384"/>
      <c r="AE3" s="384" t="str">
        <f>PHAddress</f>
        <v>Enter Address</v>
      </c>
      <c r="AF3" s="384"/>
      <c r="AG3" s="384"/>
      <c r="AH3" s="384"/>
      <c r="AI3" s="384"/>
      <c r="AJ3" s="384"/>
      <c r="AK3" s="384"/>
      <c r="AL3" s="384"/>
      <c r="AM3" s="384"/>
      <c r="AN3" s="384"/>
      <c r="AO3" s="384"/>
      <c r="AP3" s="384"/>
      <c r="AQ3" s="384"/>
      <c r="AR3" s="384"/>
      <c r="AS3" s="384"/>
      <c r="AT3" s="384"/>
      <c r="AU3" s="384"/>
      <c r="AV3" s="384"/>
      <c r="AW3" s="384"/>
      <c r="AX3" s="384"/>
      <c r="AY3" s="384"/>
      <c r="AZ3" s="384"/>
      <c r="BA3" s="385"/>
      <c r="BB3" s="397" t="s">
        <v>910</v>
      </c>
      <c r="BC3" s="384"/>
      <c r="BD3" s="384"/>
      <c r="BE3" s="384"/>
      <c r="BF3" s="384"/>
      <c r="BG3" s="384"/>
      <c r="BH3" s="384"/>
      <c r="BI3" s="384" t="str">
        <f>Adjuster</f>
        <v>Dan McComas</v>
      </c>
      <c r="BJ3" s="384"/>
      <c r="BK3" s="384"/>
      <c r="BL3" s="384"/>
      <c r="BM3" s="384"/>
      <c r="BN3" s="384"/>
      <c r="BO3" s="384"/>
      <c r="BP3" s="384"/>
      <c r="BQ3" s="384"/>
      <c r="BR3" s="384"/>
      <c r="BS3" s="384"/>
      <c r="BT3" s="384"/>
      <c r="BU3" s="384"/>
      <c r="BV3" s="384"/>
      <c r="BW3" s="384"/>
      <c r="BX3" s="384"/>
      <c r="BY3" s="384"/>
      <c r="BZ3" s="384"/>
      <c r="CA3" s="384"/>
      <c r="CB3" s="384"/>
      <c r="CC3" s="385"/>
      <c r="CD3" s="408" t="s">
        <v>904</v>
      </c>
      <c r="CE3" s="409"/>
      <c r="CF3" s="409"/>
      <c r="CG3" s="409"/>
      <c r="CH3" s="409"/>
      <c r="CI3" s="409"/>
      <c r="CJ3" s="409"/>
      <c r="CK3" s="409"/>
      <c r="CL3" s="409"/>
      <c r="CM3" s="409"/>
      <c r="CN3" s="409"/>
      <c r="CO3" s="409"/>
      <c r="CP3" s="409"/>
      <c r="CQ3" s="409"/>
      <c r="CR3" s="409"/>
      <c r="CS3" s="409"/>
      <c r="CT3" s="409"/>
      <c r="CU3" s="409"/>
      <c r="CV3" s="409"/>
      <c r="CW3" s="409"/>
      <c r="CX3" s="409"/>
      <c r="CY3" s="409"/>
      <c r="CZ3" s="409"/>
      <c r="DA3" s="409"/>
      <c r="DB3" s="410"/>
      <c r="DC3" s="4"/>
    </row>
    <row r="4" spans="1:107" ht="7" customHeight="1">
      <c r="A4" s="413"/>
      <c r="B4" s="413"/>
      <c r="C4" s="413"/>
      <c r="D4" s="413"/>
      <c r="E4" s="413"/>
      <c r="F4" s="413"/>
      <c r="G4" s="413"/>
      <c r="H4" s="413"/>
      <c r="I4" s="413"/>
      <c r="J4" s="413"/>
      <c r="K4" s="413"/>
      <c r="L4" s="412"/>
      <c r="M4" s="412"/>
      <c r="N4" s="412"/>
      <c r="O4" s="412"/>
      <c r="P4" s="412"/>
      <c r="Q4" s="412"/>
      <c r="R4" s="412"/>
      <c r="S4" s="412"/>
      <c r="T4" s="412"/>
      <c r="U4" s="412"/>
      <c r="V4" s="412"/>
      <c r="W4" s="412"/>
      <c r="X4" s="398"/>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387"/>
      <c r="BB4" s="398"/>
      <c r="BC4" s="386"/>
      <c r="BD4" s="386"/>
      <c r="BE4" s="386"/>
      <c r="BF4" s="386"/>
      <c r="BG4" s="386"/>
      <c r="BH4" s="386"/>
      <c r="BI4" s="386"/>
      <c r="BJ4" s="386"/>
      <c r="BK4" s="386"/>
      <c r="BL4" s="386"/>
      <c r="BM4" s="386"/>
      <c r="BN4" s="386"/>
      <c r="BO4" s="386"/>
      <c r="BP4" s="386"/>
      <c r="BQ4" s="386"/>
      <c r="BR4" s="386"/>
      <c r="BS4" s="386"/>
      <c r="BT4" s="386"/>
      <c r="BU4" s="386"/>
      <c r="BV4" s="386"/>
      <c r="BW4" s="386"/>
      <c r="BX4" s="386"/>
      <c r="BY4" s="386"/>
      <c r="BZ4" s="386"/>
      <c r="CA4" s="386"/>
      <c r="CB4" s="386"/>
      <c r="CC4" s="387"/>
      <c r="CD4" s="408"/>
      <c r="CE4" s="409"/>
      <c r="CF4" s="409"/>
      <c r="CG4" s="409"/>
      <c r="CH4" s="409"/>
      <c r="CI4" s="409"/>
      <c r="CJ4" s="409"/>
      <c r="CK4" s="409"/>
      <c r="CL4" s="409"/>
      <c r="CM4" s="409"/>
      <c r="CN4" s="409"/>
      <c r="CO4" s="409"/>
      <c r="CP4" s="409"/>
      <c r="CQ4" s="409"/>
      <c r="CR4" s="409"/>
      <c r="CS4" s="409"/>
      <c r="CT4" s="409"/>
      <c r="CU4" s="409"/>
      <c r="CV4" s="409"/>
      <c r="CW4" s="409"/>
      <c r="CX4" s="409"/>
      <c r="CY4" s="409"/>
      <c r="CZ4" s="409"/>
      <c r="DA4" s="409"/>
      <c r="DB4" s="410"/>
      <c r="DC4" s="4"/>
    </row>
    <row r="5" spans="1:107" ht="7" customHeight="1">
      <c r="A5" s="413"/>
      <c r="B5" s="413"/>
      <c r="C5" s="413"/>
      <c r="D5" s="413"/>
      <c r="E5" s="413"/>
      <c r="F5" s="413"/>
      <c r="G5" s="413"/>
      <c r="H5" s="413"/>
      <c r="I5" s="413"/>
      <c r="J5" s="413"/>
      <c r="K5" s="413"/>
      <c r="L5" s="390" t="s">
        <v>911</v>
      </c>
      <c r="M5" s="390"/>
      <c r="N5" s="390"/>
      <c r="O5" s="390"/>
      <c r="P5" s="390"/>
      <c r="Q5" s="390"/>
      <c r="R5" s="390"/>
      <c r="S5" s="390"/>
      <c r="T5" s="390"/>
      <c r="U5" s="390"/>
      <c r="V5" s="390"/>
      <c r="W5" s="390"/>
      <c r="X5" s="391" t="s">
        <v>912</v>
      </c>
      <c r="Y5" s="392"/>
      <c r="Z5" s="392"/>
      <c r="AA5" s="392"/>
      <c r="AB5" s="392"/>
      <c r="AC5" s="392"/>
      <c r="AD5" s="392"/>
      <c r="AE5" s="392" t="str">
        <f>PHCity</f>
        <v>Fayetteville, NC 28306</v>
      </c>
      <c r="AF5" s="392"/>
      <c r="AG5" s="392"/>
      <c r="AH5" s="392"/>
      <c r="AI5" s="392"/>
      <c r="AJ5" s="392"/>
      <c r="AK5" s="392"/>
      <c r="AL5" s="392"/>
      <c r="AM5" s="392"/>
      <c r="AN5" s="392"/>
      <c r="AO5" s="392"/>
      <c r="AP5" s="392"/>
      <c r="AQ5" s="392"/>
      <c r="AR5" s="392"/>
      <c r="AS5" s="392"/>
      <c r="AT5" s="392"/>
      <c r="AU5" s="392"/>
      <c r="AV5" s="392"/>
      <c r="AW5" s="392"/>
      <c r="AX5" s="392"/>
      <c r="AY5" s="392"/>
      <c r="AZ5" s="392"/>
      <c r="BA5" s="395"/>
      <c r="BB5" s="397" t="s">
        <v>913</v>
      </c>
      <c r="BC5" s="384"/>
      <c r="BD5" s="384"/>
      <c r="BE5" s="384"/>
      <c r="BF5" s="384"/>
      <c r="BG5" s="384"/>
      <c r="BH5" s="384"/>
      <c r="BI5" s="384" t="str">
        <f>ClaimNo</f>
        <v>HP 5722045</v>
      </c>
      <c r="BJ5" s="384"/>
      <c r="BK5" s="384"/>
      <c r="BL5" s="384"/>
      <c r="BM5" s="384"/>
      <c r="BN5" s="384"/>
      <c r="BO5" s="384"/>
      <c r="BP5" s="384"/>
      <c r="BQ5" s="384"/>
      <c r="BR5" s="384"/>
      <c r="BS5" s="384"/>
      <c r="BT5" s="384"/>
      <c r="BU5" s="384"/>
      <c r="BV5" s="384"/>
      <c r="BW5" s="384"/>
      <c r="BX5" s="384"/>
      <c r="BY5" s="384"/>
      <c r="BZ5" s="384"/>
      <c r="CA5" s="384"/>
      <c r="CB5" s="384"/>
      <c r="CC5" s="385"/>
      <c r="CD5" s="388" t="s">
        <v>914</v>
      </c>
      <c r="CE5" s="388"/>
      <c r="CF5" s="388"/>
      <c r="CG5" s="388"/>
      <c r="CH5" s="388"/>
      <c r="CI5" s="388"/>
      <c r="CJ5" s="388"/>
      <c r="CK5" s="388"/>
      <c r="CL5" s="388"/>
      <c r="CM5" s="388"/>
      <c r="CN5" s="388"/>
      <c r="CO5" s="388"/>
      <c r="CP5" s="388"/>
      <c r="CQ5" s="388"/>
      <c r="CR5" s="388"/>
      <c r="CS5" s="388"/>
      <c r="CT5" s="388"/>
      <c r="CU5" s="388"/>
      <c r="CV5" s="388"/>
      <c r="CW5" s="388"/>
      <c r="CX5" s="388"/>
      <c r="CY5" s="388"/>
      <c r="CZ5" s="388"/>
      <c r="DA5" s="388"/>
      <c r="DB5" s="389"/>
      <c r="DC5" s="4"/>
    </row>
    <row r="6" spans="1:107" ht="7" customHeight="1">
      <c r="A6" s="413"/>
      <c r="B6" s="413"/>
      <c r="C6" s="413"/>
      <c r="D6" s="413"/>
      <c r="E6" s="413"/>
      <c r="F6" s="413"/>
      <c r="G6" s="413"/>
      <c r="H6" s="413"/>
      <c r="I6" s="413"/>
      <c r="J6" s="413"/>
      <c r="K6" s="413"/>
      <c r="L6" s="390"/>
      <c r="M6" s="390"/>
      <c r="N6" s="390"/>
      <c r="O6" s="390"/>
      <c r="P6" s="390"/>
      <c r="Q6" s="390"/>
      <c r="R6" s="390"/>
      <c r="S6" s="390"/>
      <c r="T6" s="390"/>
      <c r="U6" s="390"/>
      <c r="V6" s="390"/>
      <c r="W6" s="390"/>
      <c r="X6" s="393"/>
      <c r="Y6" s="394"/>
      <c r="Z6" s="394"/>
      <c r="AA6" s="394"/>
      <c r="AB6" s="394"/>
      <c r="AC6" s="394"/>
      <c r="AD6" s="394"/>
      <c r="AE6" s="394"/>
      <c r="AF6" s="394"/>
      <c r="AG6" s="394"/>
      <c r="AH6" s="394"/>
      <c r="AI6" s="394"/>
      <c r="AJ6" s="394"/>
      <c r="AK6" s="394"/>
      <c r="AL6" s="394"/>
      <c r="AM6" s="394"/>
      <c r="AN6" s="394"/>
      <c r="AO6" s="394"/>
      <c r="AP6" s="394"/>
      <c r="AQ6" s="394"/>
      <c r="AR6" s="394"/>
      <c r="AS6" s="394"/>
      <c r="AT6" s="394"/>
      <c r="AU6" s="394"/>
      <c r="AV6" s="394"/>
      <c r="AW6" s="394"/>
      <c r="AX6" s="394"/>
      <c r="AY6" s="394"/>
      <c r="AZ6" s="394"/>
      <c r="BA6" s="396"/>
      <c r="BB6" s="398"/>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386"/>
      <c r="CA6" s="386"/>
      <c r="CB6" s="386"/>
      <c r="CC6" s="387"/>
      <c r="CD6" s="388"/>
      <c r="CE6" s="388"/>
      <c r="CF6" s="388"/>
      <c r="CG6" s="388"/>
      <c r="CH6" s="388"/>
      <c r="CI6" s="388"/>
      <c r="CJ6" s="388"/>
      <c r="CK6" s="388"/>
      <c r="CL6" s="388"/>
      <c r="CM6" s="388"/>
      <c r="CN6" s="388"/>
      <c r="CO6" s="388"/>
      <c r="CP6" s="388"/>
      <c r="CQ6" s="388"/>
      <c r="CR6" s="388"/>
      <c r="CS6" s="388"/>
      <c r="CT6" s="388"/>
      <c r="CU6" s="388"/>
      <c r="CV6" s="388"/>
      <c r="CW6" s="388"/>
      <c r="CX6" s="388"/>
      <c r="CY6" s="388"/>
      <c r="CZ6" s="388"/>
      <c r="DA6" s="388"/>
      <c r="DB6" s="389"/>
      <c r="DC6" s="4"/>
    </row>
    <row r="7" spans="1:107" ht="7" customHeight="1">
      <c r="A7" s="413"/>
      <c r="B7" s="413"/>
      <c r="C7" s="413"/>
      <c r="D7" s="413"/>
      <c r="E7" s="413"/>
      <c r="F7" s="413"/>
      <c r="G7" s="413"/>
      <c r="H7" s="413"/>
      <c r="I7" s="413"/>
      <c r="J7" s="413"/>
      <c r="K7" s="413"/>
      <c r="L7" s="390" t="s">
        <v>915</v>
      </c>
      <c r="M7" s="390"/>
      <c r="N7" s="390"/>
      <c r="O7" s="390"/>
      <c r="P7" s="390"/>
      <c r="Q7" s="390"/>
      <c r="R7" s="390"/>
      <c r="S7" s="390"/>
      <c r="T7" s="390"/>
      <c r="U7" s="390"/>
      <c r="V7" s="390"/>
      <c r="W7" s="390"/>
      <c r="X7" s="391" t="s">
        <v>916</v>
      </c>
      <c r="Y7" s="392"/>
      <c r="Z7" s="392"/>
      <c r="AA7" s="392"/>
      <c r="AB7" s="392"/>
      <c r="AC7" s="392"/>
      <c r="AD7" s="392"/>
      <c r="AE7" s="392" t="str">
        <f>'Work Order'!B5</f>
        <v>Tamilio</v>
      </c>
      <c r="AF7" s="392"/>
      <c r="AG7" s="392"/>
      <c r="AH7" s="392"/>
      <c r="AI7" s="392"/>
      <c r="AJ7" s="392"/>
      <c r="AK7" s="392"/>
      <c r="AL7" s="392"/>
      <c r="AM7" s="392"/>
      <c r="AN7" s="392"/>
      <c r="AO7" s="392"/>
      <c r="AP7" s="392"/>
      <c r="AQ7" s="392"/>
      <c r="AR7" s="392"/>
      <c r="AS7" s="392"/>
      <c r="AT7" s="392"/>
      <c r="AU7" s="392"/>
      <c r="AV7" s="392"/>
      <c r="AW7" s="392"/>
      <c r="AX7" s="392"/>
      <c r="AY7" s="392"/>
      <c r="AZ7" s="392"/>
      <c r="BA7" s="395"/>
      <c r="BB7" s="397" t="s">
        <v>917</v>
      </c>
      <c r="BC7" s="384"/>
      <c r="BD7" s="384"/>
      <c r="BE7" s="384"/>
      <c r="BF7" s="384"/>
      <c r="BG7" s="384"/>
      <c r="BH7" s="384"/>
      <c r="BI7" s="399">
        <f>Date+Time</f>
        <v>41554.416666666664</v>
      </c>
      <c r="BJ7" s="399"/>
      <c r="BK7" s="399"/>
      <c r="BL7" s="399"/>
      <c r="BM7" s="399"/>
      <c r="BN7" s="399"/>
      <c r="BO7" s="399"/>
      <c r="BP7" s="399"/>
      <c r="BQ7" s="399"/>
      <c r="BR7" s="399"/>
      <c r="BS7" s="399"/>
      <c r="BT7" s="399"/>
      <c r="BU7" s="399"/>
      <c r="BV7" s="399"/>
      <c r="BW7" s="399"/>
      <c r="BX7" s="399"/>
      <c r="BY7" s="399"/>
      <c r="BZ7" s="399"/>
      <c r="CA7" s="399"/>
      <c r="CB7" s="399"/>
      <c r="CC7" s="400"/>
      <c r="CD7" s="403" t="s">
        <v>918</v>
      </c>
      <c r="CE7" s="403"/>
      <c r="CF7" s="403"/>
      <c r="CG7" s="403"/>
      <c r="CH7" s="403"/>
      <c r="CI7" s="403"/>
      <c r="CJ7" s="403"/>
      <c r="CK7" s="403"/>
      <c r="CL7" s="403"/>
      <c r="CM7" s="403"/>
      <c r="CN7" s="403"/>
      <c r="CO7" s="403"/>
      <c r="CP7" s="403"/>
      <c r="CQ7" s="403"/>
      <c r="CR7" s="403"/>
      <c r="CS7" s="403"/>
      <c r="CT7" s="403"/>
      <c r="CU7" s="403"/>
      <c r="CV7" s="403"/>
      <c r="CW7" s="403"/>
      <c r="CX7" s="326" t="s">
        <v>908</v>
      </c>
      <c r="CY7" s="326"/>
      <c r="CZ7" s="326"/>
      <c r="DA7" s="326"/>
      <c r="DB7" s="337"/>
      <c r="DC7" s="8"/>
    </row>
    <row r="8" spans="1:107" ht="7" customHeight="1">
      <c r="A8" s="413"/>
      <c r="B8" s="413"/>
      <c r="C8" s="413"/>
      <c r="D8" s="413"/>
      <c r="E8" s="413"/>
      <c r="F8" s="413"/>
      <c r="G8" s="413"/>
      <c r="H8" s="413"/>
      <c r="I8" s="413"/>
      <c r="J8" s="413"/>
      <c r="K8" s="413"/>
      <c r="L8" s="390"/>
      <c r="M8" s="390"/>
      <c r="N8" s="390"/>
      <c r="O8" s="390"/>
      <c r="P8" s="390"/>
      <c r="Q8" s="390"/>
      <c r="R8" s="390"/>
      <c r="S8" s="390"/>
      <c r="T8" s="390"/>
      <c r="U8" s="390"/>
      <c r="V8" s="390"/>
      <c r="W8" s="390"/>
      <c r="X8" s="393"/>
      <c r="Y8" s="394"/>
      <c r="Z8" s="394"/>
      <c r="AA8" s="394"/>
      <c r="AB8" s="394"/>
      <c r="AC8" s="394"/>
      <c r="AD8" s="394"/>
      <c r="AE8" s="394"/>
      <c r="AF8" s="394"/>
      <c r="AG8" s="394"/>
      <c r="AH8" s="394"/>
      <c r="AI8" s="394"/>
      <c r="AJ8" s="394"/>
      <c r="AK8" s="394"/>
      <c r="AL8" s="394"/>
      <c r="AM8" s="394"/>
      <c r="AN8" s="394"/>
      <c r="AO8" s="394"/>
      <c r="AP8" s="394"/>
      <c r="AQ8" s="394"/>
      <c r="AR8" s="394"/>
      <c r="AS8" s="394"/>
      <c r="AT8" s="394"/>
      <c r="AU8" s="394"/>
      <c r="AV8" s="394"/>
      <c r="AW8" s="394"/>
      <c r="AX8" s="394"/>
      <c r="AY8" s="394"/>
      <c r="AZ8" s="394"/>
      <c r="BA8" s="396"/>
      <c r="BB8" s="398"/>
      <c r="BC8" s="386"/>
      <c r="BD8" s="386"/>
      <c r="BE8" s="386"/>
      <c r="BF8" s="386"/>
      <c r="BG8" s="386"/>
      <c r="BH8" s="386"/>
      <c r="BI8" s="401"/>
      <c r="BJ8" s="401"/>
      <c r="BK8" s="401"/>
      <c r="BL8" s="401"/>
      <c r="BM8" s="401"/>
      <c r="BN8" s="401"/>
      <c r="BO8" s="401"/>
      <c r="BP8" s="401"/>
      <c r="BQ8" s="401"/>
      <c r="BR8" s="401"/>
      <c r="BS8" s="401"/>
      <c r="BT8" s="401"/>
      <c r="BU8" s="401"/>
      <c r="BV8" s="401"/>
      <c r="BW8" s="401"/>
      <c r="BX8" s="401"/>
      <c r="BY8" s="401"/>
      <c r="BZ8" s="401"/>
      <c r="CA8" s="401"/>
      <c r="CB8" s="401"/>
      <c r="CC8" s="402"/>
      <c r="CD8" s="404"/>
      <c r="CE8" s="404"/>
      <c r="CF8" s="404"/>
      <c r="CG8" s="404"/>
      <c r="CH8" s="404"/>
      <c r="CI8" s="404"/>
      <c r="CJ8" s="404"/>
      <c r="CK8" s="404"/>
      <c r="CL8" s="404"/>
      <c r="CM8" s="404"/>
      <c r="CN8" s="404"/>
      <c r="CO8" s="404"/>
      <c r="CP8" s="404"/>
      <c r="CQ8" s="404"/>
      <c r="CR8" s="404"/>
      <c r="CS8" s="404"/>
      <c r="CT8" s="404"/>
      <c r="CU8" s="404"/>
      <c r="CV8" s="404"/>
      <c r="CW8" s="404"/>
      <c r="CX8" s="334"/>
      <c r="CY8" s="334"/>
      <c r="CZ8" s="334"/>
      <c r="DA8" s="334"/>
      <c r="DB8" s="335"/>
      <c r="DC8" s="8"/>
    </row>
    <row r="9" spans="1:107" ht="7" customHeight="1">
      <c r="A9" s="413"/>
      <c r="B9" s="413"/>
      <c r="C9" s="413"/>
      <c r="D9" s="413"/>
      <c r="E9" s="413"/>
      <c r="F9" s="413"/>
      <c r="G9" s="413"/>
      <c r="H9" s="413"/>
      <c r="I9" s="413"/>
      <c r="J9" s="413"/>
      <c r="K9" s="413"/>
      <c r="L9" s="382"/>
      <c r="M9" s="230" t="str">
        <f>IF('Work Order'!C32="BASIC","X","")</f>
        <v>X</v>
      </c>
      <c r="N9" s="381" t="s">
        <v>919</v>
      </c>
      <c r="O9" s="381"/>
      <c r="P9" s="381"/>
      <c r="Q9" s="381"/>
      <c r="R9" s="381"/>
      <c r="S9" s="381"/>
      <c r="T9" s="381"/>
      <c r="U9" s="381"/>
      <c r="V9" s="381"/>
      <c r="W9" s="381"/>
      <c r="X9" s="382"/>
      <c r="Y9" s="230" t="str">
        <f>IF('Work Order'!C32="ENGINEER","X","")</f>
        <v/>
      </c>
      <c r="Z9" s="381" t="s">
        <v>920</v>
      </c>
      <c r="AA9" s="381"/>
      <c r="AB9" s="381"/>
      <c r="AC9" s="381"/>
      <c r="AD9" s="381"/>
      <c r="AE9" s="381"/>
      <c r="AF9" s="381"/>
      <c r="AG9" s="381"/>
      <c r="AH9" s="381"/>
      <c r="AI9" s="382"/>
      <c r="AJ9" s="117"/>
      <c r="AK9" s="381" t="s">
        <v>921</v>
      </c>
      <c r="AL9" s="381"/>
      <c r="AM9" s="381"/>
      <c r="AN9" s="381"/>
      <c r="AO9" s="381"/>
      <c r="AP9" s="381"/>
      <c r="AQ9" s="381"/>
      <c r="AR9" s="381"/>
      <c r="AS9" s="381"/>
      <c r="AT9" s="382"/>
      <c r="AU9" s="117"/>
      <c r="AV9" s="381" t="s">
        <v>922</v>
      </c>
      <c r="AW9" s="381"/>
      <c r="AX9" s="381"/>
      <c r="AY9" s="381"/>
      <c r="AZ9" s="381"/>
      <c r="BA9" s="381"/>
      <c r="BB9" s="381"/>
      <c r="BC9" s="381"/>
      <c r="BD9" s="381"/>
      <c r="BE9" s="381"/>
      <c r="BF9" s="382"/>
      <c r="BG9" s="117"/>
      <c r="BH9" s="381" t="s">
        <v>923</v>
      </c>
      <c r="BI9" s="381"/>
      <c r="BJ9" s="381"/>
      <c r="BK9" s="381"/>
      <c r="BL9" s="381"/>
      <c r="BM9" s="381"/>
      <c r="BN9" s="381"/>
      <c r="BO9" s="381"/>
      <c r="BP9" s="381"/>
      <c r="BQ9" s="381"/>
      <c r="BR9" s="381"/>
      <c r="BS9" s="382"/>
      <c r="BT9" s="118"/>
      <c r="BU9" s="381" t="s">
        <v>924</v>
      </c>
      <c r="BV9" s="381"/>
      <c r="BW9" s="381"/>
      <c r="BX9" s="381"/>
      <c r="BY9" s="381"/>
      <c r="BZ9" s="381"/>
      <c r="CA9" s="381"/>
      <c r="CB9" s="381"/>
      <c r="CC9" s="381"/>
      <c r="CD9" s="325" t="s">
        <v>925</v>
      </c>
      <c r="CE9" s="325"/>
      <c r="CF9" s="325"/>
      <c r="CG9" s="325"/>
      <c r="CH9" s="325"/>
      <c r="CI9" s="325"/>
      <c r="CJ9" s="325"/>
      <c r="CK9" s="325"/>
      <c r="CL9" s="325"/>
      <c r="CM9" s="325"/>
      <c r="CN9" s="325"/>
      <c r="CO9" s="325"/>
      <c r="CP9" s="325"/>
      <c r="CQ9" s="325"/>
      <c r="CR9" s="325"/>
      <c r="CS9" s="325"/>
      <c r="CT9" s="325"/>
      <c r="CU9" s="325"/>
      <c r="CV9" s="325"/>
      <c r="CW9" s="325"/>
      <c r="CX9" s="325"/>
      <c r="CY9" s="325"/>
      <c r="CZ9" s="325"/>
      <c r="DA9" s="325"/>
      <c r="DB9" s="380"/>
      <c r="DC9" s="4"/>
    </row>
    <row r="10" spans="1:107" ht="7" customHeight="1">
      <c r="A10" s="413"/>
      <c r="B10" s="413"/>
      <c r="C10" s="413"/>
      <c r="D10" s="413"/>
      <c r="E10" s="413"/>
      <c r="F10" s="413"/>
      <c r="G10" s="413"/>
      <c r="H10" s="413"/>
      <c r="I10" s="413"/>
      <c r="J10" s="413"/>
      <c r="K10" s="413"/>
      <c r="L10" s="383"/>
      <c r="M10" s="230" t="str">
        <f>IF('Work Order'!C32="EXPERT","X","")</f>
        <v/>
      </c>
      <c r="N10" s="381" t="s">
        <v>1144</v>
      </c>
      <c r="O10" s="381"/>
      <c r="P10" s="381"/>
      <c r="Q10" s="381"/>
      <c r="R10" s="381"/>
      <c r="S10" s="381"/>
      <c r="T10" s="381"/>
      <c r="U10" s="381"/>
      <c r="V10" s="381"/>
      <c r="W10" s="381"/>
      <c r="X10" s="383"/>
      <c r="Y10" s="230" t="str">
        <f>IF('Work Order'!C30="YES","X","")</f>
        <v>X</v>
      </c>
      <c r="Z10" s="381" t="s">
        <v>926</v>
      </c>
      <c r="AA10" s="381"/>
      <c r="AB10" s="381"/>
      <c r="AC10" s="381"/>
      <c r="AD10" s="381"/>
      <c r="AE10" s="381"/>
      <c r="AF10" s="381"/>
      <c r="AG10" s="381"/>
      <c r="AH10" s="381"/>
      <c r="AI10" s="383"/>
      <c r="AJ10" s="117"/>
      <c r="AK10" s="381" t="s">
        <v>927</v>
      </c>
      <c r="AL10" s="381"/>
      <c r="AM10" s="381"/>
      <c r="AN10" s="381"/>
      <c r="AO10" s="381"/>
      <c r="AP10" s="381"/>
      <c r="AQ10" s="381"/>
      <c r="AR10" s="381"/>
      <c r="AS10" s="381"/>
      <c r="AT10" s="383"/>
      <c r="AU10" s="117"/>
      <c r="AV10" s="381" t="s">
        <v>928</v>
      </c>
      <c r="AW10" s="381"/>
      <c r="AX10" s="381"/>
      <c r="AY10" s="381"/>
      <c r="AZ10" s="381"/>
      <c r="BA10" s="381"/>
      <c r="BB10" s="381"/>
      <c r="BC10" s="381"/>
      <c r="BD10" s="381"/>
      <c r="BE10" s="381"/>
      <c r="BF10" s="383"/>
      <c r="BG10" s="117"/>
      <c r="BH10" s="381" t="s">
        <v>929</v>
      </c>
      <c r="BI10" s="381"/>
      <c r="BJ10" s="381"/>
      <c r="BK10" s="381"/>
      <c r="BL10" s="381"/>
      <c r="BM10" s="381"/>
      <c r="BN10" s="381"/>
      <c r="BO10" s="381"/>
      <c r="BP10" s="381"/>
      <c r="BQ10" s="381"/>
      <c r="BR10" s="381"/>
      <c r="BS10" s="383"/>
      <c r="BT10" s="118"/>
      <c r="BU10" s="381"/>
      <c r="BV10" s="381"/>
      <c r="BW10" s="381"/>
      <c r="BX10" s="381"/>
      <c r="BY10" s="381"/>
      <c r="BZ10" s="381"/>
      <c r="CA10" s="381"/>
      <c r="CB10" s="381"/>
      <c r="CC10" s="381"/>
      <c r="CD10" s="325"/>
      <c r="CE10" s="325"/>
      <c r="CF10" s="325"/>
      <c r="CG10" s="325"/>
      <c r="CH10" s="325"/>
      <c r="CI10" s="325"/>
      <c r="CJ10" s="325"/>
      <c r="CK10" s="325"/>
      <c r="CL10" s="325"/>
      <c r="CM10" s="325"/>
      <c r="CN10" s="325"/>
      <c r="CO10" s="325"/>
      <c r="CP10" s="325"/>
      <c r="CQ10" s="325"/>
      <c r="CR10" s="325"/>
      <c r="CS10" s="325"/>
      <c r="CT10" s="325"/>
      <c r="CU10" s="325"/>
      <c r="CV10" s="325"/>
      <c r="CW10" s="325"/>
      <c r="CX10" s="325"/>
      <c r="CY10" s="325"/>
      <c r="CZ10" s="325"/>
      <c r="DA10" s="325"/>
      <c r="DB10" s="380"/>
      <c r="DC10" s="4"/>
    </row>
    <row r="11" spans="1:107" ht="7" customHeight="1">
      <c r="A11" s="119"/>
      <c r="B11" s="120"/>
      <c r="C11" s="120"/>
      <c r="D11" s="120"/>
      <c r="E11" s="120"/>
      <c r="F11" s="121"/>
      <c r="G11" s="119"/>
      <c r="H11" s="120"/>
      <c r="I11" s="120"/>
      <c r="J11" s="120"/>
      <c r="K11" s="120"/>
      <c r="L11" s="120"/>
      <c r="M11" s="120"/>
      <c r="N11" s="120"/>
      <c r="O11" s="120"/>
      <c r="P11" s="121"/>
      <c r="Q11" s="119"/>
      <c r="R11" s="120"/>
      <c r="S11" s="120"/>
      <c r="T11" s="120"/>
      <c r="U11" s="120"/>
      <c r="V11" s="120"/>
      <c r="W11" s="120"/>
      <c r="X11" s="120"/>
      <c r="Y11" s="120"/>
      <c r="Z11" s="121"/>
      <c r="AA11" s="119"/>
      <c r="AB11" s="120"/>
      <c r="AC11" s="120"/>
      <c r="AD11" s="120"/>
      <c r="AE11" s="122"/>
      <c r="AF11" s="122"/>
      <c r="AG11" s="122"/>
      <c r="AH11" s="122"/>
      <c r="AI11" s="120"/>
      <c r="AJ11" s="376" t="s">
        <v>930</v>
      </c>
      <c r="AK11" s="376"/>
      <c r="AL11" s="376"/>
      <c r="AM11" s="376"/>
      <c r="AN11" s="376"/>
      <c r="AO11" s="376"/>
      <c r="AP11" s="376"/>
      <c r="AQ11" s="376"/>
      <c r="AR11" s="376"/>
      <c r="AS11" s="376"/>
      <c r="AT11" s="376"/>
      <c r="AU11" s="377"/>
      <c r="AV11" s="120"/>
      <c r="AW11" s="120"/>
      <c r="AX11" s="120"/>
      <c r="AY11" s="120"/>
      <c r="AZ11" s="120"/>
      <c r="BA11" s="120"/>
      <c r="BB11" s="120"/>
      <c r="BC11" s="120"/>
      <c r="BD11" s="121"/>
      <c r="BE11" s="119"/>
      <c r="BF11" s="120"/>
      <c r="BG11" s="120"/>
      <c r="BH11" s="120"/>
      <c r="BI11" s="120"/>
      <c r="BJ11" s="120"/>
      <c r="BK11" s="120"/>
      <c r="BL11" s="120"/>
      <c r="BM11" s="120"/>
      <c r="BN11" s="121"/>
      <c r="BO11" s="119"/>
      <c r="BP11" s="120"/>
      <c r="BQ11" s="120"/>
      <c r="BR11" s="120"/>
      <c r="BS11" s="120"/>
      <c r="BT11" s="120"/>
      <c r="BU11" s="120"/>
      <c r="BV11" s="120"/>
      <c r="BW11" s="120"/>
      <c r="BX11" s="121"/>
      <c r="BY11" s="119"/>
      <c r="BZ11" s="120"/>
      <c r="CA11" s="120"/>
      <c r="CB11" s="120"/>
      <c r="CC11" s="120"/>
      <c r="CD11" s="325" t="s">
        <v>931</v>
      </c>
      <c r="CE11" s="325"/>
      <c r="CF11" s="325"/>
      <c r="CG11" s="325"/>
      <c r="CH11" s="325"/>
      <c r="CI11" s="325"/>
      <c r="CJ11" s="325"/>
      <c r="CK11" s="325"/>
      <c r="CL11" s="325"/>
      <c r="CM11" s="325"/>
      <c r="CN11" s="325"/>
      <c r="CO11" s="325"/>
      <c r="CP11" s="325"/>
      <c r="CQ11" s="325"/>
      <c r="CR11" s="325"/>
      <c r="CS11" s="325"/>
      <c r="CT11" s="325"/>
      <c r="CU11" s="325"/>
      <c r="CV11" s="325"/>
      <c r="CW11" s="325"/>
      <c r="CX11" s="326" t="s">
        <v>908</v>
      </c>
      <c r="CY11" s="326"/>
      <c r="CZ11" s="326"/>
      <c r="DA11" s="326"/>
      <c r="DB11" s="337"/>
      <c r="DC11" s="12"/>
    </row>
    <row r="12" spans="1:107" ht="7" customHeight="1">
      <c r="A12" s="123"/>
      <c r="B12" s="124"/>
      <c r="C12" s="125"/>
      <c r="D12" s="124"/>
      <c r="E12" s="126"/>
      <c r="F12" s="127"/>
      <c r="G12" s="123"/>
      <c r="H12" s="124"/>
      <c r="I12" s="125"/>
      <c r="J12" s="124"/>
      <c r="K12" s="126"/>
      <c r="L12" s="126"/>
      <c r="M12" s="126"/>
      <c r="N12" s="126"/>
      <c r="O12" s="124"/>
      <c r="P12" s="127"/>
      <c r="Q12" s="123"/>
      <c r="R12" s="124"/>
      <c r="S12" s="125"/>
      <c r="T12" s="124"/>
      <c r="U12" s="126"/>
      <c r="V12" s="126"/>
      <c r="W12" s="126"/>
      <c r="X12" s="126"/>
      <c r="Y12" s="124"/>
      <c r="Z12" s="127"/>
      <c r="AA12" s="123"/>
      <c r="AB12" s="124"/>
      <c r="AC12" s="125"/>
      <c r="AD12" s="128"/>
      <c r="AE12" s="129"/>
      <c r="AF12" s="129"/>
      <c r="AG12" s="129"/>
      <c r="AH12" s="129"/>
      <c r="AI12" s="128"/>
      <c r="AJ12" s="378"/>
      <c r="AK12" s="378"/>
      <c r="AL12" s="378"/>
      <c r="AM12" s="378"/>
      <c r="AN12" s="378"/>
      <c r="AO12" s="378"/>
      <c r="AP12" s="378"/>
      <c r="AQ12" s="378"/>
      <c r="AR12" s="378"/>
      <c r="AS12" s="378"/>
      <c r="AT12" s="378"/>
      <c r="AU12" s="379"/>
      <c r="AV12" s="124"/>
      <c r="AW12" s="125"/>
      <c r="AX12" s="124"/>
      <c r="AY12" s="126"/>
      <c r="AZ12" s="126"/>
      <c r="BA12" s="126"/>
      <c r="BB12" s="126"/>
      <c r="BC12" s="124"/>
      <c r="BD12" s="127"/>
      <c r="BE12" s="123"/>
      <c r="BF12" s="124"/>
      <c r="BG12" s="125"/>
      <c r="BH12" s="124"/>
      <c r="BI12" s="126"/>
      <c r="BJ12" s="126"/>
      <c r="BK12" s="126"/>
      <c r="BL12" s="126"/>
      <c r="BM12" s="124"/>
      <c r="BN12" s="127"/>
      <c r="BO12" s="123"/>
      <c r="BP12" s="124"/>
      <c r="BQ12" s="125"/>
      <c r="BR12" s="124"/>
      <c r="BS12" s="126"/>
      <c r="BT12" s="126"/>
      <c r="BU12" s="126"/>
      <c r="BV12" s="126"/>
      <c r="BW12" s="124"/>
      <c r="BX12" s="127"/>
      <c r="BY12" s="123"/>
      <c r="BZ12" s="124"/>
      <c r="CA12" s="125"/>
      <c r="CB12" s="124"/>
      <c r="CC12" s="126"/>
      <c r="CD12" s="325"/>
      <c r="CE12" s="325"/>
      <c r="CF12" s="325"/>
      <c r="CG12" s="325"/>
      <c r="CH12" s="325"/>
      <c r="CI12" s="325"/>
      <c r="CJ12" s="325"/>
      <c r="CK12" s="325"/>
      <c r="CL12" s="325"/>
      <c r="CM12" s="325"/>
      <c r="CN12" s="325"/>
      <c r="CO12" s="325"/>
      <c r="CP12" s="325"/>
      <c r="CQ12" s="325"/>
      <c r="CR12" s="325"/>
      <c r="CS12" s="325"/>
      <c r="CT12" s="325"/>
      <c r="CU12" s="325"/>
      <c r="CV12" s="325"/>
      <c r="CW12" s="325"/>
      <c r="CX12" s="334"/>
      <c r="CY12" s="334"/>
      <c r="CZ12" s="334"/>
      <c r="DA12" s="334"/>
      <c r="DB12" s="335"/>
      <c r="DC12" s="12"/>
    </row>
    <row r="13" spans="1:107" ht="7" customHeight="1">
      <c r="A13" s="130"/>
      <c r="B13" s="131"/>
      <c r="C13" s="131"/>
      <c r="D13" s="131"/>
      <c r="E13" s="131"/>
      <c r="F13" s="132"/>
      <c r="G13" s="130"/>
      <c r="H13" s="131"/>
      <c r="I13" s="131"/>
      <c r="J13" s="131"/>
      <c r="K13" s="131"/>
      <c r="L13" s="131"/>
      <c r="M13" s="131"/>
      <c r="N13" s="131"/>
      <c r="O13" s="131"/>
      <c r="P13" s="132"/>
      <c r="Q13" s="130"/>
      <c r="R13" s="131"/>
      <c r="S13" s="131"/>
      <c r="T13" s="131"/>
      <c r="U13" s="131"/>
      <c r="V13" s="131"/>
      <c r="W13" s="131"/>
      <c r="X13" s="131"/>
      <c r="Y13" s="131"/>
      <c r="Z13" s="132"/>
      <c r="AA13" s="130"/>
      <c r="AB13" s="131"/>
      <c r="AC13" s="131"/>
      <c r="AD13" s="131"/>
      <c r="AE13" s="131"/>
      <c r="AF13" s="131"/>
      <c r="AG13" s="131"/>
      <c r="AH13" s="131"/>
      <c r="AI13" s="131"/>
      <c r="AJ13" s="132"/>
      <c r="AK13" s="130"/>
      <c r="AL13" s="131"/>
      <c r="AM13" s="131"/>
      <c r="AN13" s="131"/>
      <c r="AO13" s="131"/>
      <c r="AP13" s="131"/>
      <c r="AQ13" s="131"/>
      <c r="AR13" s="131"/>
      <c r="AS13" s="131"/>
      <c r="AT13" s="132"/>
      <c r="AU13" s="130"/>
      <c r="AV13" s="131"/>
      <c r="AW13" s="131"/>
      <c r="AX13" s="131"/>
      <c r="AY13" s="131"/>
      <c r="AZ13" s="131"/>
      <c r="BA13" s="131"/>
      <c r="BB13" s="131"/>
      <c r="BC13" s="131"/>
      <c r="BD13" s="132"/>
      <c r="BE13" s="130"/>
      <c r="BF13" s="131"/>
      <c r="BG13" s="131"/>
      <c r="BH13" s="131"/>
      <c r="BI13" s="131"/>
      <c r="BJ13" s="131"/>
      <c r="BK13" s="131"/>
      <c r="BL13" s="131"/>
      <c r="BM13" s="131"/>
      <c r="BN13" s="132"/>
      <c r="BO13" s="130"/>
      <c r="BP13" s="131"/>
      <c r="BQ13" s="131"/>
      <c r="BR13" s="131"/>
      <c r="BS13" s="131"/>
      <c r="BT13" s="131"/>
      <c r="BU13" s="131"/>
      <c r="BV13" s="131"/>
      <c r="BW13" s="131"/>
      <c r="BX13" s="132"/>
      <c r="BY13" s="130"/>
      <c r="BZ13" s="131"/>
      <c r="CA13" s="131"/>
      <c r="CB13" s="131"/>
      <c r="CC13" s="131"/>
      <c r="CD13" s="325" t="s">
        <v>932</v>
      </c>
      <c r="CE13" s="325"/>
      <c r="CF13" s="325"/>
      <c r="CG13" s="325"/>
      <c r="CH13" s="325"/>
      <c r="CI13" s="372" t="s">
        <v>933</v>
      </c>
      <c r="CJ13" s="372"/>
      <c r="CK13" s="372"/>
      <c r="CL13" s="133"/>
      <c r="CM13" s="133"/>
      <c r="CN13" s="133"/>
      <c r="CO13" s="133"/>
      <c r="CP13" s="133"/>
      <c r="CQ13" s="133"/>
      <c r="CR13" s="133"/>
      <c r="CS13" s="134"/>
      <c r="CT13" s="373" t="s">
        <v>934</v>
      </c>
      <c r="CU13" s="373"/>
      <c r="CV13" s="373"/>
      <c r="CW13" s="373"/>
      <c r="CX13" s="341" t="s">
        <v>935</v>
      </c>
      <c r="CY13" s="341"/>
      <c r="CZ13" s="341"/>
      <c r="DA13" s="341"/>
      <c r="DB13" s="370"/>
      <c r="DC13" s="4"/>
    </row>
    <row r="14" spans="1:107" ht="7" customHeight="1">
      <c r="A14" s="123"/>
      <c r="B14" s="124"/>
      <c r="C14" s="124"/>
      <c r="D14" s="124"/>
      <c r="E14" s="124"/>
      <c r="F14" s="127"/>
      <c r="G14" s="123"/>
      <c r="H14" s="124"/>
      <c r="I14" s="124"/>
      <c r="J14" s="124"/>
      <c r="K14" s="124"/>
      <c r="L14" s="124"/>
      <c r="M14" s="124"/>
      <c r="N14" s="124"/>
      <c r="O14" s="124"/>
      <c r="P14" s="127"/>
      <c r="Q14" s="123"/>
      <c r="R14" s="124"/>
      <c r="S14" s="124"/>
      <c r="T14" s="124"/>
      <c r="U14" s="124"/>
      <c r="V14" s="124"/>
      <c r="W14" s="124"/>
      <c r="X14" s="124"/>
      <c r="Y14" s="124"/>
      <c r="Z14" s="127"/>
      <c r="AA14" s="123"/>
      <c r="AB14" s="124"/>
      <c r="AC14" s="124"/>
      <c r="AD14" s="124"/>
      <c r="AE14" s="124"/>
      <c r="AF14" s="124"/>
      <c r="AG14" s="124"/>
      <c r="AH14" s="124"/>
      <c r="AI14" s="124"/>
      <c r="AJ14" s="127"/>
      <c r="AK14" s="123"/>
      <c r="AL14" s="124"/>
      <c r="AM14" s="124"/>
      <c r="AN14" s="124"/>
      <c r="AO14" s="124"/>
      <c r="AP14" s="124"/>
      <c r="AQ14" s="124"/>
      <c r="AR14" s="124"/>
      <c r="AS14" s="124"/>
      <c r="AT14" s="127"/>
      <c r="AU14" s="123"/>
      <c r="AV14" s="124"/>
      <c r="AW14" s="124"/>
      <c r="AX14" s="124"/>
      <c r="AY14" s="124"/>
      <c r="AZ14" s="124"/>
      <c r="BA14" s="124"/>
      <c r="BB14" s="124"/>
      <c r="BC14" s="124"/>
      <c r="BD14" s="127"/>
      <c r="BE14" s="123"/>
      <c r="BF14" s="124"/>
      <c r="BG14" s="124"/>
      <c r="BH14" s="124"/>
      <c r="BI14" s="124"/>
      <c r="BJ14" s="124"/>
      <c r="BK14" s="124"/>
      <c r="BL14" s="124"/>
      <c r="BM14" s="124"/>
      <c r="BN14" s="127"/>
      <c r="BO14" s="123"/>
      <c r="BP14" s="124"/>
      <c r="BQ14" s="124"/>
      <c r="BR14" s="124"/>
      <c r="BS14" s="124"/>
      <c r="BT14" s="124"/>
      <c r="BU14" s="124"/>
      <c r="BV14" s="124"/>
      <c r="BW14" s="124"/>
      <c r="BX14" s="127"/>
      <c r="BY14" s="123"/>
      <c r="BZ14" s="124"/>
      <c r="CA14" s="124"/>
      <c r="CB14" s="124"/>
      <c r="CC14" s="124"/>
      <c r="CD14" s="325"/>
      <c r="CE14" s="325"/>
      <c r="CF14" s="325"/>
      <c r="CG14" s="325"/>
      <c r="CH14" s="325"/>
      <c r="CI14" s="372"/>
      <c r="CJ14" s="372"/>
      <c r="CK14" s="372"/>
      <c r="CL14" s="135"/>
      <c r="CM14" s="135"/>
      <c r="CN14" s="135"/>
      <c r="CO14" s="135"/>
      <c r="CP14" s="135"/>
      <c r="CQ14" s="135"/>
      <c r="CR14" s="135"/>
      <c r="CS14" s="135"/>
      <c r="CT14" s="373"/>
      <c r="CU14" s="373"/>
      <c r="CV14" s="373"/>
      <c r="CW14" s="373"/>
      <c r="CX14" s="367"/>
      <c r="CY14" s="367"/>
      <c r="CZ14" s="367"/>
      <c r="DA14" s="367"/>
      <c r="DB14" s="371"/>
      <c r="DC14" s="16"/>
    </row>
    <row r="15" spans="1:107" ht="7" customHeight="1">
      <c r="A15" s="123"/>
      <c r="B15" s="125"/>
      <c r="C15" s="124"/>
      <c r="D15" s="124"/>
      <c r="E15" s="124"/>
      <c r="F15" s="127"/>
      <c r="G15" s="123"/>
      <c r="H15" s="125"/>
      <c r="I15" s="124"/>
      <c r="J15" s="124"/>
      <c r="K15" s="124"/>
      <c r="L15" s="124"/>
      <c r="M15" s="124"/>
      <c r="N15" s="124"/>
      <c r="O15" s="124"/>
      <c r="P15" s="127"/>
      <c r="Q15" s="123"/>
      <c r="R15" s="125"/>
      <c r="S15" s="124"/>
      <c r="T15" s="124"/>
      <c r="U15" s="124"/>
      <c r="V15" s="124"/>
      <c r="W15" s="124"/>
      <c r="X15" s="124"/>
      <c r="Y15" s="124"/>
      <c r="Z15" s="127"/>
      <c r="AA15" s="123"/>
      <c r="AB15" s="125"/>
      <c r="AC15" s="124"/>
      <c r="AD15" s="124"/>
      <c r="AE15" s="124"/>
      <c r="AF15" s="124"/>
      <c r="AG15" s="124"/>
      <c r="AH15" s="124"/>
      <c r="AI15" s="124"/>
      <c r="AJ15" s="127"/>
      <c r="AK15" s="123"/>
      <c r="AL15" s="125"/>
      <c r="AM15" s="124"/>
      <c r="AN15" s="124"/>
      <c r="AO15" s="124"/>
      <c r="AP15" s="124"/>
      <c r="AQ15" s="124"/>
      <c r="AR15" s="124"/>
      <c r="AS15" s="124"/>
      <c r="AT15" s="127"/>
      <c r="AU15" s="123"/>
      <c r="AV15" s="125"/>
      <c r="AW15" s="124"/>
      <c r="AX15" s="124"/>
      <c r="AY15" s="124"/>
      <c r="AZ15" s="124"/>
      <c r="BA15" s="124"/>
      <c r="BB15" s="124"/>
      <c r="BC15" s="124"/>
      <c r="BD15" s="127"/>
      <c r="BE15" s="123"/>
      <c r="BF15" s="125"/>
      <c r="BG15" s="124"/>
      <c r="BH15" s="124"/>
      <c r="BI15" s="124"/>
      <c r="BJ15" s="124"/>
      <c r="BK15" s="124"/>
      <c r="BL15" s="124"/>
      <c r="BM15" s="124"/>
      <c r="BN15" s="127"/>
      <c r="BO15" s="123"/>
      <c r="BP15" s="125"/>
      <c r="BQ15" s="124"/>
      <c r="BR15" s="124"/>
      <c r="BS15" s="124"/>
      <c r="BT15" s="124"/>
      <c r="BU15" s="124"/>
      <c r="BV15" s="124"/>
      <c r="BW15" s="124"/>
      <c r="BX15" s="127"/>
      <c r="BY15" s="123"/>
      <c r="BZ15" s="125"/>
      <c r="CA15" s="124"/>
      <c r="CB15" s="124"/>
      <c r="CC15" s="124"/>
      <c r="CD15" s="325" t="s">
        <v>936</v>
      </c>
      <c r="CE15" s="325"/>
      <c r="CF15" s="325"/>
      <c r="CG15" s="325"/>
      <c r="CH15" s="325"/>
      <c r="CI15" s="325"/>
      <c r="CJ15" s="325"/>
      <c r="CK15" s="325"/>
      <c r="CL15" s="325"/>
      <c r="CM15" s="325"/>
      <c r="CN15" s="374"/>
      <c r="CO15" s="374"/>
      <c r="CP15" s="374"/>
      <c r="CQ15" s="336"/>
      <c r="CR15" s="336"/>
      <c r="CS15" s="336"/>
      <c r="CT15" s="336"/>
      <c r="CU15" s="336"/>
      <c r="CV15" s="336"/>
      <c r="CW15" s="326"/>
      <c r="CX15" s="341"/>
      <c r="CY15" s="341"/>
      <c r="CZ15" s="341"/>
      <c r="DA15" s="341"/>
      <c r="DB15" s="370"/>
      <c r="DC15" s="16"/>
    </row>
    <row r="16" spans="1:107" ht="7" customHeight="1">
      <c r="A16" s="123"/>
      <c r="B16" s="124"/>
      <c r="C16" s="125"/>
      <c r="D16" s="124"/>
      <c r="E16" s="126"/>
      <c r="F16" s="127"/>
      <c r="G16" s="123"/>
      <c r="H16" s="124"/>
      <c r="I16" s="125"/>
      <c r="J16" s="124"/>
      <c r="K16" s="126"/>
      <c r="L16" s="126"/>
      <c r="M16" s="126"/>
      <c r="N16" s="126"/>
      <c r="O16" s="124"/>
      <c r="P16" s="127"/>
      <c r="Q16" s="123"/>
      <c r="R16" s="124"/>
      <c r="S16" s="125"/>
      <c r="T16" s="124"/>
      <c r="U16" s="126"/>
      <c r="V16" s="126"/>
      <c r="W16" s="126"/>
      <c r="X16" s="126"/>
      <c r="Y16" s="124"/>
      <c r="Z16" s="127"/>
      <c r="AA16" s="123"/>
      <c r="AB16" s="124"/>
      <c r="AC16" s="125"/>
      <c r="AD16" s="124"/>
      <c r="AE16" s="126"/>
      <c r="AF16" s="126"/>
      <c r="AG16" s="126"/>
      <c r="AH16" s="126"/>
      <c r="AI16" s="124"/>
      <c r="AJ16" s="127"/>
      <c r="AK16" s="123"/>
      <c r="AL16" s="124"/>
      <c r="AM16" s="125"/>
      <c r="AN16" s="124"/>
      <c r="AO16" s="126"/>
      <c r="AP16" s="126"/>
      <c r="AQ16" s="126"/>
      <c r="AR16" s="126"/>
      <c r="AS16" s="124"/>
      <c r="AT16" s="127"/>
      <c r="AU16" s="123"/>
      <c r="AV16" s="124"/>
      <c r="AW16" s="125"/>
      <c r="AX16" s="124"/>
      <c r="AY16" s="126"/>
      <c r="AZ16" s="126"/>
      <c r="BA16" s="126"/>
      <c r="BB16" s="126"/>
      <c r="BC16" s="124"/>
      <c r="BD16" s="127"/>
      <c r="BE16" s="123"/>
      <c r="BF16" s="124"/>
      <c r="BG16" s="125"/>
      <c r="BH16" s="124"/>
      <c r="BI16" s="126"/>
      <c r="BJ16" s="126"/>
      <c r="BK16" s="126"/>
      <c r="BL16" s="126"/>
      <c r="BM16" s="124"/>
      <c r="BN16" s="127"/>
      <c r="BO16" s="123"/>
      <c r="BP16" s="124"/>
      <c r="BQ16" s="125"/>
      <c r="BR16" s="124"/>
      <c r="BS16" s="126"/>
      <c r="BT16" s="126"/>
      <c r="BU16" s="126"/>
      <c r="BV16" s="126"/>
      <c r="BW16" s="124"/>
      <c r="BX16" s="127"/>
      <c r="BY16" s="123"/>
      <c r="BZ16" s="124"/>
      <c r="CA16" s="125"/>
      <c r="CB16" s="124"/>
      <c r="CC16" s="126"/>
      <c r="CD16" s="325"/>
      <c r="CE16" s="325"/>
      <c r="CF16" s="325"/>
      <c r="CG16" s="325"/>
      <c r="CH16" s="325"/>
      <c r="CI16" s="325"/>
      <c r="CJ16" s="325"/>
      <c r="CK16" s="325"/>
      <c r="CL16" s="325"/>
      <c r="CM16" s="325"/>
      <c r="CN16" s="375"/>
      <c r="CO16" s="375"/>
      <c r="CP16" s="375"/>
      <c r="CQ16" s="328"/>
      <c r="CR16" s="328"/>
      <c r="CS16" s="328"/>
      <c r="CT16" s="328"/>
      <c r="CU16" s="328"/>
      <c r="CV16" s="328"/>
      <c r="CW16" s="336"/>
      <c r="CX16" s="367"/>
      <c r="CY16" s="367"/>
      <c r="CZ16" s="367"/>
      <c r="DA16" s="367"/>
      <c r="DB16" s="371"/>
      <c r="DC16" s="17"/>
    </row>
    <row r="17" spans="1:192" ht="7" customHeight="1">
      <c r="A17" s="123"/>
      <c r="B17" s="124"/>
      <c r="C17" s="125"/>
      <c r="D17" s="124"/>
      <c r="E17" s="126"/>
      <c r="F17" s="127"/>
      <c r="G17" s="123"/>
      <c r="H17" s="124"/>
      <c r="I17" s="125"/>
      <c r="J17" s="124"/>
      <c r="K17" s="126"/>
      <c r="L17" s="126"/>
      <c r="M17" s="126"/>
      <c r="N17" s="126"/>
      <c r="O17" s="124"/>
      <c r="P17" s="127"/>
      <c r="Q17" s="123"/>
      <c r="R17" s="124"/>
      <c r="S17" s="125"/>
      <c r="T17" s="124"/>
      <c r="U17" s="126"/>
      <c r="V17" s="126"/>
      <c r="W17" s="126"/>
      <c r="X17" s="126"/>
      <c r="Y17" s="124"/>
      <c r="Z17" s="127"/>
      <c r="AA17" s="123"/>
      <c r="AB17" s="124"/>
      <c r="AC17" s="125"/>
      <c r="AD17" s="124"/>
      <c r="AE17" s="126"/>
      <c r="AF17" s="126"/>
      <c r="AG17" s="126"/>
      <c r="AH17" s="126"/>
      <c r="AI17" s="124"/>
      <c r="AJ17" s="127"/>
      <c r="AK17" s="123"/>
      <c r="AL17" s="124"/>
      <c r="AM17" s="125"/>
      <c r="AN17" s="124"/>
      <c r="AO17" s="126"/>
      <c r="AP17" s="126"/>
      <c r="AQ17" s="126"/>
      <c r="AR17" s="126"/>
      <c r="AS17" s="124"/>
      <c r="AT17" s="127"/>
      <c r="AU17" s="123"/>
      <c r="AV17" s="124"/>
      <c r="AW17" s="125"/>
      <c r="AX17" s="124"/>
      <c r="AY17" s="126"/>
      <c r="AZ17" s="126"/>
      <c r="BA17" s="126"/>
      <c r="BB17" s="126"/>
      <c r="BC17" s="124"/>
      <c r="BD17" s="127"/>
      <c r="BE17" s="123"/>
      <c r="BF17" s="124"/>
      <c r="BG17" s="125"/>
      <c r="BH17" s="124"/>
      <c r="BI17" s="126"/>
      <c r="BJ17" s="126"/>
      <c r="BK17" s="126"/>
      <c r="BL17" s="126"/>
      <c r="BM17" s="124"/>
      <c r="BN17" s="127"/>
      <c r="BO17" s="123"/>
      <c r="BP17" s="124"/>
      <c r="BQ17" s="125"/>
      <c r="BR17" s="124"/>
      <c r="BS17" s="126"/>
      <c r="BT17" s="126"/>
      <c r="BU17" s="126"/>
      <c r="BV17" s="126"/>
      <c r="BW17" s="124"/>
      <c r="BX17" s="127"/>
      <c r="BY17" s="123"/>
      <c r="BZ17" s="124"/>
      <c r="CA17" s="125"/>
      <c r="CB17" s="124"/>
      <c r="CC17" s="126"/>
      <c r="CD17" s="325" t="s">
        <v>937</v>
      </c>
      <c r="CE17" s="325"/>
      <c r="CF17" s="325"/>
      <c r="CG17" s="325"/>
      <c r="CH17" s="325"/>
      <c r="CI17" s="325"/>
      <c r="CJ17" s="325"/>
      <c r="CK17" s="325"/>
      <c r="CL17" s="325"/>
      <c r="CM17" s="325"/>
      <c r="CN17" s="374" t="s">
        <v>933</v>
      </c>
      <c r="CO17" s="374"/>
      <c r="CP17" s="374"/>
      <c r="CQ17" s="336"/>
      <c r="CR17" s="336"/>
      <c r="CS17" s="336"/>
      <c r="CT17" s="336"/>
      <c r="CU17" s="336"/>
      <c r="CV17" s="336"/>
      <c r="CW17" s="326" t="s">
        <v>938</v>
      </c>
      <c r="CX17" s="341" t="s">
        <v>935</v>
      </c>
      <c r="CY17" s="341"/>
      <c r="CZ17" s="341"/>
      <c r="DA17" s="341"/>
      <c r="DB17" s="370"/>
      <c r="DC17" s="17"/>
    </row>
    <row r="18" spans="1:192" ht="7" customHeight="1">
      <c r="A18" s="123"/>
      <c r="B18" s="124"/>
      <c r="C18" s="125"/>
      <c r="D18" s="124"/>
      <c r="E18" s="126"/>
      <c r="F18" s="127"/>
      <c r="G18" s="123"/>
      <c r="H18" s="124"/>
      <c r="I18" s="125"/>
      <c r="J18" s="124"/>
      <c r="K18" s="126"/>
      <c r="L18" s="126"/>
      <c r="M18" s="126"/>
      <c r="N18" s="126"/>
      <c r="O18" s="124"/>
      <c r="P18" s="127"/>
      <c r="Q18" s="123"/>
      <c r="R18" s="124"/>
      <c r="S18" s="125"/>
      <c r="T18" s="124"/>
      <c r="U18" s="126"/>
      <c r="V18" s="126"/>
      <c r="W18" s="126"/>
      <c r="X18" s="126"/>
      <c r="Y18" s="124"/>
      <c r="Z18" s="127"/>
      <c r="AA18" s="123"/>
      <c r="AB18" s="124"/>
      <c r="AC18" s="125"/>
      <c r="AD18" s="124"/>
      <c r="AE18" s="126"/>
      <c r="AF18" s="126"/>
      <c r="AG18" s="126"/>
      <c r="AH18" s="126"/>
      <c r="AI18" s="124"/>
      <c r="AJ18" s="127"/>
      <c r="AK18" s="123"/>
      <c r="AL18" s="124"/>
      <c r="AM18" s="125"/>
      <c r="AN18" s="124"/>
      <c r="AO18" s="126"/>
      <c r="AP18" s="126"/>
      <c r="AQ18" s="126"/>
      <c r="AR18" s="126"/>
      <c r="AS18" s="124"/>
      <c r="AT18" s="127"/>
      <c r="AU18" s="123"/>
      <c r="AV18" s="124"/>
      <c r="AW18" s="125"/>
      <c r="AX18" s="124"/>
      <c r="AY18" s="126"/>
      <c r="AZ18" s="126"/>
      <c r="BA18" s="126"/>
      <c r="BB18" s="126"/>
      <c r="BC18" s="124"/>
      <c r="BD18" s="127"/>
      <c r="BE18" s="123"/>
      <c r="BF18" s="124"/>
      <c r="BG18" s="125"/>
      <c r="BH18" s="124"/>
      <c r="BI18" s="126"/>
      <c r="BJ18" s="126"/>
      <c r="BK18" s="126"/>
      <c r="BL18" s="126"/>
      <c r="BM18" s="124"/>
      <c r="BN18" s="127"/>
      <c r="BO18" s="123"/>
      <c r="BP18" s="124"/>
      <c r="BQ18" s="125"/>
      <c r="BR18" s="124"/>
      <c r="BS18" s="126"/>
      <c r="BT18" s="126"/>
      <c r="BU18" s="126"/>
      <c r="BV18" s="126"/>
      <c r="BW18" s="124"/>
      <c r="BX18" s="127"/>
      <c r="BY18" s="123"/>
      <c r="BZ18" s="124"/>
      <c r="CA18" s="125"/>
      <c r="CB18" s="124"/>
      <c r="CC18" s="126"/>
      <c r="CD18" s="325"/>
      <c r="CE18" s="325"/>
      <c r="CF18" s="325"/>
      <c r="CG18" s="325"/>
      <c r="CH18" s="325"/>
      <c r="CI18" s="325"/>
      <c r="CJ18" s="325"/>
      <c r="CK18" s="325"/>
      <c r="CL18" s="325"/>
      <c r="CM18" s="325"/>
      <c r="CN18" s="374"/>
      <c r="CO18" s="374"/>
      <c r="CP18" s="374"/>
      <c r="CQ18" s="328"/>
      <c r="CR18" s="328"/>
      <c r="CS18" s="328"/>
      <c r="CT18" s="328"/>
      <c r="CU18" s="328"/>
      <c r="CV18" s="328"/>
      <c r="CW18" s="326"/>
      <c r="CX18" s="367"/>
      <c r="CY18" s="367"/>
      <c r="CZ18" s="367"/>
      <c r="DA18" s="367"/>
      <c r="DB18" s="371"/>
      <c r="DC18" s="17"/>
    </row>
    <row r="19" spans="1:192" ht="7" customHeight="1">
      <c r="A19" s="123"/>
      <c r="B19" s="124"/>
      <c r="C19" s="125"/>
      <c r="D19" s="124"/>
      <c r="E19" s="126"/>
      <c r="F19" s="127"/>
      <c r="G19" s="123"/>
      <c r="H19" s="124"/>
      <c r="I19" s="125"/>
      <c r="J19" s="124"/>
      <c r="K19" s="126"/>
      <c r="L19" s="126"/>
      <c r="M19" s="126"/>
      <c r="N19" s="126"/>
      <c r="O19" s="124"/>
      <c r="P19" s="127"/>
      <c r="Q19" s="123"/>
      <c r="R19" s="124"/>
      <c r="S19" s="125"/>
      <c r="T19" s="124"/>
      <c r="U19" s="126"/>
      <c r="V19" s="126"/>
      <c r="W19" s="126"/>
      <c r="X19" s="126"/>
      <c r="Y19" s="124"/>
      <c r="Z19" s="127"/>
      <c r="AA19" s="123"/>
      <c r="AB19" s="124"/>
      <c r="AC19" s="125"/>
      <c r="AD19" s="124"/>
      <c r="AE19" s="126"/>
      <c r="AF19" s="126"/>
      <c r="AG19" s="126"/>
      <c r="AH19" s="126"/>
      <c r="AI19" s="124"/>
      <c r="AJ19" s="127"/>
      <c r="AK19" s="123"/>
      <c r="AL19" s="124"/>
      <c r="AM19" s="125"/>
      <c r="AN19" s="124"/>
      <c r="AO19" s="126"/>
      <c r="AP19" s="126"/>
      <c r="AQ19" s="126"/>
      <c r="AR19" s="126"/>
      <c r="AS19" s="124"/>
      <c r="AT19" s="127"/>
      <c r="AU19" s="123"/>
      <c r="AV19" s="124"/>
      <c r="AW19" s="125"/>
      <c r="AX19" s="124"/>
      <c r="AY19" s="126"/>
      <c r="AZ19" s="126"/>
      <c r="BA19" s="126"/>
      <c r="BB19" s="126"/>
      <c r="BC19" s="124"/>
      <c r="BD19" s="127"/>
      <c r="BE19" s="123"/>
      <c r="BF19" s="124"/>
      <c r="BG19" s="125"/>
      <c r="BH19" s="124"/>
      <c r="BI19" s="126"/>
      <c r="BJ19" s="126"/>
      <c r="BK19" s="126"/>
      <c r="BL19" s="126"/>
      <c r="BM19" s="124"/>
      <c r="BN19" s="127"/>
      <c r="BO19" s="123"/>
      <c r="BP19" s="124"/>
      <c r="BQ19" s="125"/>
      <c r="BR19" s="124"/>
      <c r="BS19" s="126"/>
      <c r="BT19" s="126"/>
      <c r="BU19" s="126"/>
      <c r="BV19" s="126"/>
      <c r="BW19" s="124"/>
      <c r="BX19" s="127"/>
      <c r="BY19" s="123"/>
      <c r="BZ19" s="124"/>
      <c r="CA19" s="125"/>
      <c r="CB19" s="124"/>
      <c r="CC19" s="126"/>
      <c r="CD19" s="325" t="s">
        <v>939</v>
      </c>
      <c r="CE19" s="325"/>
      <c r="CF19" s="325"/>
      <c r="CG19" s="325"/>
      <c r="CH19" s="325"/>
      <c r="CI19" s="325"/>
      <c r="CJ19" s="325"/>
      <c r="CK19" s="325"/>
      <c r="CL19" s="325"/>
      <c r="CM19" s="325"/>
      <c r="CN19" s="374" t="s">
        <v>933</v>
      </c>
      <c r="CO19" s="374"/>
      <c r="CP19" s="374"/>
      <c r="CQ19" s="328"/>
      <c r="CR19" s="328"/>
      <c r="CS19" s="328"/>
      <c r="CT19" s="328"/>
      <c r="CU19" s="328"/>
      <c r="CV19" s="328"/>
      <c r="CW19" s="326" t="s">
        <v>938</v>
      </c>
      <c r="CX19" s="341" t="s">
        <v>935</v>
      </c>
      <c r="CY19" s="341"/>
      <c r="CZ19" s="341"/>
      <c r="DA19" s="341"/>
      <c r="DB19" s="370"/>
      <c r="DC19" s="17"/>
    </row>
    <row r="20" spans="1:192" ht="7" customHeight="1">
      <c r="A20" s="123"/>
      <c r="B20" s="124"/>
      <c r="C20" s="125"/>
      <c r="D20" s="124"/>
      <c r="E20" s="126"/>
      <c r="F20" s="127"/>
      <c r="G20" s="123"/>
      <c r="H20" s="124"/>
      <c r="I20" s="125"/>
      <c r="J20" s="124"/>
      <c r="K20" s="126"/>
      <c r="L20" s="126"/>
      <c r="M20" s="126"/>
      <c r="N20" s="126"/>
      <c r="O20" s="124"/>
      <c r="P20" s="127"/>
      <c r="Q20" s="123"/>
      <c r="R20" s="124"/>
      <c r="S20" s="125"/>
      <c r="T20" s="124"/>
      <c r="U20" s="126"/>
      <c r="V20" s="126"/>
      <c r="W20" s="126"/>
      <c r="X20" s="126"/>
      <c r="Y20" s="124"/>
      <c r="Z20" s="127"/>
      <c r="AA20" s="123"/>
      <c r="AB20" s="124"/>
      <c r="AC20" s="125"/>
      <c r="AD20" s="124"/>
      <c r="AE20" s="126"/>
      <c r="AF20" s="126"/>
      <c r="AG20" s="126"/>
      <c r="AH20" s="126"/>
      <c r="AI20" s="124"/>
      <c r="AJ20" s="127"/>
      <c r="AK20" s="123"/>
      <c r="AL20" s="124"/>
      <c r="AM20" s="125"/>
      <c r="AN20" s="124"/>
      <c r="AO20" s="126"/>
      <c r="AP20" s="126"/>
      <c r="AQ20" s="126"/>
      <c r="AR20" s="126"/>
      <c r="AS20" s="124"/>
      <c r="AT20" s="127"/>
      <c r="AU20" s="123"/>
      <c r="AV20" s="124"/>
      <c r="AW20" s="125"/>
      <c r="AX20" s="124"/>
      <c r="AY20" s="126"/>
      <c r="AZ20" s="126"/>
      <c r="BA20" s="126"/>
      <c r="BB20" s="126"/>
      <c r="BC20" s="124"/>
      <c r="BD20" s="127"/>
      <c r="BE20" s="123"/>
      <c r="BF20" s="124"/>
      <c r="BG20" s="125"/>
      <c r="BH20" s="124"/>
      <c r="BI20" s="126"/>
      <c r="BJ20" s="126"/>
      <c r="BK20" s="126"/>
      <c r="BL20" s="126"/>
      <c r="BM20" s="124"/>
      <c r="BN20" s="127"/>
      <c r="BO20" s="123"/>
      <c r="BP20" s="124"/>
      <c r="BQ20" s="125"/>
      <c r="BR20" s="124"/>
      <c r="BS20" s="126"/>
      <c r="BT20" s="126"/>
      <c r="BU20" s="126"/>
      <c r="BV20" s="126"/>
      <c r="BW20" s="124"/>
      <c r="BX20" s="127"/>
      <c r="BY20" s="123"/>
      <c r="BZ20" s="124"/>
      <c r="CA20" s="125"/>
      <c r="CB20" s="124"/>
      <c r="CC20" s="126"/>
      <c r="CD20" s="325"/>
      <c r="CE20" s="325"/>
      <c r="CF20" s="325"/>
      <c r="CG20" s="325"/>
      <c r="CH20" s="325"/>
      <c r="CI20" s="325"/>
      <c r="CJ20" s="325"/>
      <c r="CK20" s="325"/>
      <c r="CL20" s="325"/>
      <c r="CM20" s="325"/>
      <c r="CN20" s="374"/>
      <c r="CO20" s="374"/>
      <c r="CP20" s="374"/>
      <c r="CQ20" s="328"/>
      <c r="CR20" s="328"/>
      <c r="CS20" s="328"/>
      <c r="CT20" s="328"/>
      <c r="CU20" s="328"/>
      <c r="CV20" s="328"/>
      <c r="CW20" s="326"/>
      <c r="CX20" s="367"/>
      <c r="CY20" s="367"/>
      <c r="CZ20" s="367"/>
      <c r="DA20" s="367"/>
      <c r="DB20" s="371"/>
      <c r="DC20" s="17"/>
    </row>
    <row r="21" spans="1:192" ht="7" customHeight="1">
      <c r="A21" s="123"/>
      <c r="B21" s="124"/>
      <c r="C21" s="125"/>
      <c r="D21" s="124"/>
      <c r="E21" s="126"/>
      <c r="F21" s="127"/>
      <c r="G21" s="123"/>
      <c r="H21" s="124"/>
      <c r="I21" s="125"/>
      <c r="J21" s="124"/>
      <c r="K21" s="126"/>
      <c r="L21" s="126"/>
      <c r="M21" s="126"/>
      <c r="N21" s="126"/>
      <c r="O21" s="124"/>
      <c r="P21" s="127"/>
      <c r="Q21" s="123"/>
      <c r="R21" s="124"/>
      <c r="S21" s="125"/>
      <c r="T21" s="124"/>
      <c r="U21" s="126"/>
      <c r="V21" s="126"/>
      <c r="W21" s="126"/>
      <c r="X21" s="126"/>
      <c r="Y21" s="124"/>
      <c r="Z21" s="127"/>
      <c r="AA21" s="123"/>
      <c r="AB21" s="124"/>
      <c r="AC21" s="125"/>
      <c r="AD21" s="124"/>
      <c r="AE21" s="126"/>
      <c r="AF21" s="126"/>
      <c r="AG21" s="126"/>
      <c r="AH21" s="126"/>
      <c r="AI21" s="124"/>
      <c r="AJ21" s="127"/>
      <c r="AK21" s="123"/>
      <c r="AL21" s="124"/>
      <c r="AM21" s="125"/>
      <c r="AN21" s="124"/>
      <c r="AO21" s="126"/>
      <c r="AP21" s="126"/>
      <c r="AQ21" s="126"/>
      <c r="AR21" s="126"/>
      <c r="AS21" s="124"/>
      <c r="AT21" s="127"/>
      <c r="AU21" s="123"/>
      <c r="AV21" s="124"/>
      <c r="AW21" s="125"/>
      <c r="AX21" s="124"/>
      <c r="AY21" s="126"/>
      <c r="AZ21" s="126"/>
      <c r="BA21" s="126"/>
      <c r="BB21" s="126"/>
      <c r="BC21" s="124"/>
      <c r="BD21" s="127"/>
      <c r="BE21" s="123"/>
      <c r="BF21" s="124"/>
      <c r="BG21" s="125"/>
      <c r="BH21" s="124"/>
      <c r="BI21" s="126"/>
      <c r="BJ21" s="126"/>
      <c r="BK21" s="126"/>
      <c r="BL21" s="126"/>
      <c r="BM21" s="124"/>
      <c r="BN21" s="127"/>
      <c r="BO21" s="123"/>
      <c r="BP21" s="124"/>
      <c r="BQ21" s="125"/>
      <c r="BR21" s="124"/>
      <c r="BS21" s="126"/>
      <c r="BT21" s="126"/>
      <c r="BU21" s="126"/>
      <c r="BV21" s="126"/>
      <c r="BW21" s="124"/>
      <c r="BX21" s="127"/>
      <c r="BY21" s="123"/>
      <c r="BZ21" s="124"/>
      <c r="CA21" s="125"/>
      <c r="CB21" s="124"/>
      <c r="CC21" s="126"/>
      <c r="CD21" s="325" t="s">
        <v>940</v>
      </c>
      <c r="CE21" s="325"/>
      <c r="CF21" s="325"/>
      <c r="CG21" s="325"/>
      <c r="CH21" s="325"/>
      <c r="CI21" s="325"/>
      <c r="CJ21" s="325"/>
      <c r="CK21" s="325"/>
      <c r="CL21" s="372" t="s">
        <v>941</v>
      </c>
      <c r="CM21" s="372"/>
      <c r="CN21" s="372"/>
      <c r="CO21" s="341" t="s">
        <v>942</v>
      </c>
      <c r="CP21" s="341"/>
      <c r="CQ21" s="341"/>
      <c r="CR21" s="341"/>
      <c r="CS21" s="341"/>
      <c r="CT21" s="329" t="s">
        <v>943</v>
      </c>
      <c r="CU21" s="329"/>
      <c r="CV21" s="329"/>
      <c r="CW21" s="329"/>
      <c r="CX21" s="341" t="s">
        <v>935</v>
      </c>
      <c r="CY21" s="341"/>
      <c r="CZ21" s="341"/>
      <c r="DA21" s="341"/>
      <c r="DB21" s="370"/>
      <c r="DC21" s="17"/>
      <c r="DD21" s="3"/>
      <c r="DE21" s="3"/>
      <c r="DF21" s="3"/>
      <c r="DG21" s="3"/>
      <c r="DH21" s="3"/>
      <c r="DI21" s="3"/>
      <c r="DJ21" s="3"/>
      <c r="DK21" s="3"/>
      <c r="DL21" s="3"/>
      <c r="DM21" s="3"/>
      <c r="DN21" s="3"/>
      <c r="DO21" s="3"/>
      <c r="DP21" s="3"/>
      <c r="DQ21" s="3"/>
      <c r="DR21" s="3"/>
      <c r="DS21" s="3"/>
      <c r="DT21" s="3"/>
      <c r="DU21" s="3"/>
      <c r="DV21" s="3"/>
      <c r="DW21" s="3"/>
      <c r="DX21" s="3"/>
      <c r="DY21" s="3"/>
      <c r="DZ21" s="3"/>
      <c r="EA21" s="3"/>
      <c r="EB21" s="3"/>
    </row>
    <row r="22" spans="1:192" ht="7" customHeight="1">
      <c r="A22" s="136"/>
      <c r="B22" s="128"/>
      <c r="C22" s="137"/>
      <c r="D22" s="128"/>
      <c r="E22" s="129"/>
      <c r="F22" s="138"/>
      <c r="G22" s="136"/>
      <c r="H22" s="128"/>
      <c r="I22" s="137"/>
      <c r="J22" s="128"/>
      <c r="K22" s="129"/>
      <c r="L22" s="129"/>
      <c r="M22" s="129"/>
      <c r="N22" s="129"/>
      <c r="O22" s="128"/>
      <c r="P22" s="138"/>
      <c r="Q22" s="136"/>
      <c r="R22" s="128"/>
      <c r="S22" s="137"/>
      <c r="T22" s="128"/>
      <c r="U22" s="129"/>
      <c r="V22" s="129"/>
      <c r="W22" s="129"/>
      <c r="X22" s="129"/>
      <c r="Y22" s="128"/>
      <c r="Z22" s="138"/>
      <c r="AA22" s="136"/>
      <c r="AB22" s="128"/>
      <c r="AC22" s="137"/>
      <c r="AD22" s="128"/>
      <c r="AE22" s="129"/>
      <c r="AF22" s="129"/>
      <c r="AG22" s="129"/>
      <c r="AH22" s="129"/>
      <c r="AI22" s="128"/>
      <c r="AJ22" s="138"/>
      <c r="AK22" s="136"/>
      <c r="AL22" s="128"/>
      <c r="AM22" s="137"/>
      <c r="AN22" s="128"/>
      <c r="AO22" s="129"/>
      <c r="AP22" s="129"/>
      <c r="AQ22" s="129"/>
      <c r="AR22" s="129"/>
      <c r="AS22" s="128"/>
      <c r="AT22" s="138"/>
      <c r="AU22" s="136"/>
      <c r="AV22" s="128"/>
      <c r="AW22" s="137"/>
      <c r="AX22" s="128"/>
      <c r="AY22" s="129"/>
      <c r="AZ22" s="129"/>
      <c r="BA22" s="129"/>
      <c r="BB22" s="129"/>
      <c r="BC22" s="128"/>
      <c r="BD22" s="138"/>
      <c r="BE22" s="136"/>
      <c r="BF22" s="128"/>
      <c r="BG22" s="137"/>
      <c r="BH22" s="128"/>
      <c r="BI22" s="129"/>
      <c r="BJ22" s="129"/>
      <c r="BK22" s="129"/>
      <c r="BL22" s="129"/>
      <c r="BM22" s="128"/>
      <c r="BN22" s="138"/>
      <c r="BO22" s="136"/>
      <c r="BP22" s="128"/>
      <c r="BQ22" s="137"/>
      <c r="BR22" s="128"/>
      <c r="BS22" s="129"/>
      <c r="BT22" s="129"/>
      <c r="BU22" s="129"/>
      <c r="BV22" s="129"/>
      <c r="BW22" s="128"/>
      <c r="BX22" s="138"/>
      <c r="BY22" s="136"/>
      <c r="BZ22" s="128"/>
      <c r="CA22" s="137"/>
      <c r="CB22" s="128"/>
      <c r="CC22" s="129"/>
      <c r="CD22" s="325"/>
      <c r="CE22" s="325"/>
      <c r="CF22" s="325"/>
      <c r="CG22" s="325"/>
      <c r="CH22" s="325"/>
      <c r="CI22" s="325"/>
      <c r="CJ22" s="325"/>
      <c r="CK22" s="325"/>
      <c r="CL22" s="372"/>
      <c r="CM22" s="372"/>
      <c r="CN22" s="372"/>
      <c r="CO22" s="367"/>
      <c r="CP22" s="367"/>
      <c r="CQ22" s="367"/>
      <c r="CR22" s="367"/>
      <c r="CS22" s="367"/>
      <c r="CT22" s="329"/>
      <c r="CU22" s="329"/>
      <c r="CV22" s="329"/>
      <c r="CW22" s="329"/>
      <c r="CX22" s="367"/>
      <c r="CY22" s="367"/>
      <c r="CZ22" s="367"/>
      <c r="DA22" s="367"/>
      <c r="DB22" s="371"/>
      <c r="DC22" s="18"/>
      <c r="DD22" s="3"/>
      <c r="DE22" s="3"/>
      <c r="DF22" s="3"/>
      <c r="DG22" s="3"/>
      <c r="DH22" s="3"/>
      <c r="DI22" s="3"/>
      <c r="DJ22" s="3"/>
      <c r="DK22" s="3"/>
      <c r="DL22" s="3"/>
      <c r="DM22" s="3"/>
      <c r="DN22" s="3"/>
      <c r="DO22" s="3"/>
      <c r="DP22" s="3"/>
      <c r="DQ22" s="3"/>
      <c r="DR22" s="3"/>
      <c r="DS22" s="3"/>
      <c r="DT22" s="3"/>
      <c r="DU22" s="3"/>
      <c r="DV22" s="3"/>
      <c r="DW22" s="3"/>
      <c r="DX22" s="3"/>
      <c r="DY22" s="3"/>
      <c r="DZ22" s="3"/>
      <c r="EA22" s="3"/>
      <c r="EB22" s="3"/>
    </row>
    <row r="23" spans="1:192" ht="7" customHeight="1">
      <c r="A23" s="130"/>
      <c r="B23" s="131"/>
      <c r="C23" s="131"/>
      <c r="D23" s="131"/>
      <c r="E23" s="131"/>
      <c r="F23" s="132"/>
      <c r="G23" s="130"/>
      <c r="H23" s="131"/>
      <c r="I23" s="131"/>
      <c r="J23" s="131"/>
      <c r="K23" s="131"/>
      <c r="L23" s="131"/>
      <c r="M23" s="131"/>
      <c r="N23" s="131"/>
      <c r="O23" s="131"/>
      <c r="P23" s="132"/>
      <c r="Q23" s="130"/>
      <c r="R23" s="131"/>
      <c r="S23" s="131"/>
      <c r="T23" s="131"/>
      <c r="U23" s="131"/>
      <c r="V23" s="131"/>
      <c r="W23" s="131"/>
      <c r="X23" s="131"/>
      <c r="Y23" s="131"/>
      <c r="Z23" s="132"/>
      <c r="AA23" s="130"/>
      <c r="AB23" s="131"/>
      <c r="AC23" s="131"/>
      <c r="AD23" s="131"/>
      <c r="AE23" s="131"/>
      <c r="AF23" s="131"/>
      <c r="AG23" s="131"/>
      <c r="AH23" s="131"/>
      <c r="AI23" s="131"/>
      <c r="AJ23" s="132"/>
      <c r="AK23" s="130"/>
      <c r="AL23" s="131"/>
      <c r="AM23" s="131"/>
      <c r="AN23" s="131"/>
      <c r="AO23" s="131"/>
      <c r="AP23" s="131"/>
      <c r="AQ23" s="131"/>
      <c r="AR23" s="131"/>
      <c r="AS23" s="131"/>
      <c r="AT23" s="132"/>
      <c r="AU23" s="130"/>
      <c r="AV23" s="131"/>
      <c r="AW23" s="131"/>
      <c r="AX23" s="131"/>
      <c r="AY23" s="131"/>
      <c r="AZ23" s="131"/>
      <c r="BA23" s="131"/>
      <c r="BB23" s="131"/>
      <c r="BC23" s="131"/>
      <c r="BD23" s="132"/>
      <c r="BE23" s="130"/>
      <c r="BF23" s="131"/>
      <c r="BG23" s="131"/>
      <c r="BH23" s="131"/>
      <c r="BI23" s="131"/>
      <c r="BJ23" s="131"/>
      <c r="BK23" s="131"/>
      <c r="BL23" s="131"/>
      <c r="BM23" s="131"/>
      <c r="BN23" s="132"/>
      <c r="BO23" s="130"/>
      <c r="BP23" s="131"/>
      <c r="BQ23" s="131"/>
      <c r="BR23" s="131"/>
      <c r="BS23" s="131"/>
      <c r="BT23" s="131"/>
      <c r="BU23" s="131"/>
      <c r="BV23" s="131"/>
      <c r="BW23" s="131"/>
      <c r="BX23" s="132"/>
      <c r="BY23" s="130"/>
      <c r="BZ23" s="131"/>
      <c r="CA23" s="131"/>
      <c r="CB23" s="131"/>
      <c r="CC23" s="131"/>
      <c r="CD23" s="325" t="s">
        <v>944</v>
      </c>
      <c r="CE23" s="325"/>
      <c r="CF23" s="325"/>
      <c r="CG23" s="325"/>
      <c r="CH23" s="325"/>
      <c r="CI23" s="325"/>
      <c r="CJ23" s="325"/>
      <c r="CK23" s="325"/>
      <c r="CL23" s="372" t="s">
        <v>941</v>
      </c>
      <c r="CM23" s="372"/>
      <c r="CN23" s="372"/>
      <c r="CO23" s="341" t="s">
        <v>942</v>
      </c>
      <c r="CP23" s="341"/>
      <c r="CQ23" s="341"/>
      <c r="CR23" s="341"/>
      <c r="CS23" s="341"/>
      <c r="CT23" s="329" t="s">
        <v>943</v>
      </c>
      <c r="CU23" s="329"/>
      <c r="CV23" s="329"/>
      <c r="CW23" s="329"/>
      <c r="CX23" s="341" t="s">
        <v>935</v>
      </c>
      <c r="CY23" s="341"/>
      <c r="CZ23" s="341"/>
      <c r="DA23" s="341"/>
      <c r="DB23" s="370"/>
      <c r="DC23" s="18"/>
      <c r="DD23" s="3"/>
      <c r="DE23" s="3"/>
      <c r="DF23" s="3"/>
      <c r="DG23" s="3"/>
      <c r="DH23" s="3"/>
      <c r="DI23" s="3"/>
      <c r="DJ23" s="3"/>
      <c r="DK23" s="3"/>
      <c r="DL23" s="3"/>
      <c r="DM23" s="3"/>
      <c r="DN23" s="3"/>
      <c r="DO23" s="3"/>
      <c r="DP23" s="3"/>
      <c r="DQ23" s="3"/>
      <c r="DR23" s="3"/>
      <c r="DS23" s="3"/>
      <c r="DT23" s="3"/>
      <c r="DU23" s="3"/>
      <c r="DV23" s="3"/>
      <c r="DW23" s="3"/>
      <c r="DX23" s="3"/>
      <c r="DY23" s="3"/>
      <c r="DZ23" s="3"/>
      <c r="EA23" s="3"/>
      <c r="EB23" s="3"/>
    </row>
    <row r="24" spans="1:192" ht="7" customHeight="1">
      <c r="A24" s="123"/>
      <c r="B24" s="124"/>
      <c r="C24" s="124"/>
      <c r="D24" s="124"/>
      <c r="E24" s="124"/>
      <c r="F24" s="127"/>
      <c r="G24" s="123"/>
      <c r="H24" s="124"/>
      <c r="I24" s="124"/>
      <c r="J24" s="124"/>
      <c r="K24" s="124"/>
      <c r="L24" s="124"/>
      <c r="M24" s="124"/>
      <c r="N24" s="124"/>
      <c r="O24" s="124"/>
      <c r="P24" s="127"/>
      <c r="Q24" s="123"/>
      <c r="R24" s="124"/>
      <c r="S24" s="124"/>
      <c r="T24" s="124"/>
      <c r="U24" s="124"/>
      <c r="V24" s="124"/>
      <c r="W24" s="124"/>
      <c r="X24" s="124"/>
      <c r="Y24" s="124"/>
      <c r="Z24" s="127"/>
      <c r="AA24" s="123"/>
      <c r="AB24" s="124"/>
      <c r="AC24" s="124"/>
      <c r="AD24" s="124"/>
      <c r="AE24" s="124"/>
      <c r="AF24" s="124"/>
      <c r="AG24" s="124"/>
      <c r="AH24" s="124"/>
      <c r="AI24" s="124"/>
      <c r="AJ24" s="127"/>
      <c r="AK24" s="123"/>
      <c r="AL24" s="124"/>
      <c r="AM24" s="124"/>
      <c r="AN24" s="124"/>
      <c r="AO24" s="124"/>
      <c r="AP24" s="124"/>
      <c r="AQ24" s="124"/>
      <c r="AR24" s="124"/>
      <c r="AS24" s="124"/>
      <c r="AT24" s="127"/>
      <c r="AU24" s="123"/>
      <c r="AV24" s="124"/>
      <c r="AW24" s="124"/>
      <c r="AX24" s="124"/>
      <c r="AY24" s="124"/>
      <c r="AZ24" s="124"/>
      <c r="BA24" s="124"/>
      <c r="BB24" s="124"/>
      <c r="BC24" s="124"/>
      <c r="BD24" s="127"/>
      <c r="BE24" s="123"/>
      <c r="BF24" s="124"/>
      <c r="BG24" s="124"/>
      <c r="BH24" s="124"/>
      <c r="BI24" s="124"/>
      <c r="BJ24" s="124"/>
      <c r="BK24" s="124"/>
      <c r="BL24" s="124"/>
      <c r="BM24" s="124"/>
      <c r="BN24" s="127"/>
      <c r="BO24" s="123"/>
      <c r="BP24" s="124"/>
      <c r="BQ24" s="124"/>
      <c r="BR24" s="124"/>
      <c r="BS24" s="124"/>
      <c r="BT24" s="124"/>
      <c r="BU24" s="124"/>
      <c r="BV24" s="124"/>
      <c r="BW24" s="124"/>
      <c r="BX24" s="127"/>
      <c r="BY24" s="123"/>
      <c r="BZ24" s="124"/>
      <c r="CA24" s="124"/>
      <c r="CB24" s="124"/>
      <c r="CC24" s="124"/>
      <c r="CD24" s="325"/>
      <c r="CE24" s="325"/>
      <c r="CF24" s="325"/>
      <c r="CG24" s="325"/>
      <c r="CH24" s="325"/>
      <c r="CI24" s="325"/>
      <c r="CJ24" s="325"/>
      <c r="CK24" s="325"/>
      <c r="CL24" s="372"/>
      <c r="CM24" s="372"/>
      <c r="CN24" s="372"/>
      <c r="CO24" s="367"/>
      <c r="CP24" s="367"/>
      <c r="CQ24" s="367"/>
      <c r="CR24" s="367"/>
      <c r="CS24" s="367"/>
      <c r="CT24" s="329"/>
      <c r="CU24" s="329"/>
      <c r="CV24" s="329"/>
      <c r="CW24" s="329"/>
      <c r="CX24" s="367"/>
      <c r="CY24" s="367"/>
      <c r="CZ24" s="367"/>
      <c r="DA24" s="367"/>
      <c r="DB24" s="371"/>
      <c r="DC24" s="17"/>
      <c r="DD24" s="3"/>
      <c r="DE24" s="3"/>
      <c r="DF24" s="3"/>
      <c r="DG24" s="3"/>
      <c r="DH24" s="3"/>
      <c r="DI24" s="3"/>
      <c r="DJ24" s="3"/>
      <c r="DK24" s="3"/>
      <c r="DL24" s="3"/>
      <c r="DM24" s="3"/>
      <c r="DN24" s="3"/>
      <c r="DO24" s="3"/>
      <c r="DP24" s="3"/>
      <c r="DQ24" s="3"/>
      <c r="DR24" s="3"/>
      <c r="DS24" s="3"/>
      <c r="DT24" s="3"/>
      <c r="DU24" s="3"/>
      <c r="DV24" s="3"/>
      <c r="DW24" s="3"/>
      <c r="DX24" s="3"/>
      <c r="DY24" s="3"/>
      <c r="DZ24" s="3"/>
      <c r="EA24" s="3"/>
      <c r="EB24" s="3"/>
    </row>
    <row r="25" spans="1:192" ht="7" customHeight="1">
      <c r="A25" s="123"/>
      <c r="B25" s="125"/>
      <c r="C25" s="124"/>
      <c r="D25" s="124"/>
      <c r="E25" s="124"/>
      <c r="F25" s="127"/>
      <c r="G25" s="123"/>
      <c r="H25" s="125"/>
      <c r="I25" s="124"/>
      <c r="J25" s="124"/>
      <c r="K25" s="124"/>
      <c r="L25" s="124"/>
      <c r="M25" s="124"/>
      <c r="N25" s="124"/>
      <c r="O25" s="124"/>
      <c r="P25" s="127"/>
      <c r="Q25" s="123"/>
      <c r="R25" s="125"/>
      <c r="S25" s="124"/>
      <c r="T25" s="124"/>
      <c r="U25" s="124"/>
      <c r="V25" s="124"/>
      <c r="W25" s="124"/>
      <c r="X25" s="124"/>
      <c r="Y25" s="124"/>
      <c r="Z25" s="127"/>
      <c r="AA25" s="123"/>
      <c r="AB25" s="125"/>
      <c r="AC25" s="124"/>
      <c r="AD25" s="124"/>
      <c r="AE25" s="124"/>
      <c r="AF25" s="124"/>
      <c r="AG25" s="124"/>
      <c r="AH25" s="124"/>
      <c r="AI25" s="124"/>
      <c r="AJ25" s="127"/>
      <c r="AK25" s="123"/>
      <c r="AL25" s="125"/>
      <c r="AM25" s="124"/>
      <c r="AN25" s="124"/>
      <c r="AO25" s="124"/>
      <c r="AP25" s="124"/>
      <c r="AQ25" s="124"/>
      <c r="AR25" s="124"/>
      <c r="AS25" s="124"/>
      <c r="AT25" s="127"/>
      <c r="AU25" s="123"/>
      <c r="AV25" s="125"/>
      <c r="AW25" s="124"/>
      <c r="AX25" s="124"/>
      <c r="AY25" s="124"/>
      <c r="AZ25" s="124"/>
      <c r="BA25" s="124"/>
      <c r="BB25" s="124"/>
      <c r="BC25" s="124"/>
      <c r="BD25" s="127"/>
      <c r="BE25" s="123"/>
      <c r="BF25" s="125"/>
      <c r="BG25" s="124"/>
      <c r="BH25" s="124"/>
      <c r="BI25" s="124"/>
      <c r="BJ25" s="124"/>
      <c r="BK25" s="124"/>
      <c r="BL25" s="124"/>
      <c r="BM25" s="124"/>
      <c r="BN25" s="127"/>
      <c r="BO25" s="123"/>
      <c r="BP25" s="125"/>
      <c r="BQ25" s="124"/>
      <c r="BR25" s="124"/>
      <c r="BS25" s="124"/>
      <c r="BT25" s="124"/>
      <c r="BU25" s="124"/>
      <c r="BV25" s="124"/>
      <c r="BW25" s="124"/>
      <c r="BX25" s="127"/>
      <c r="BY25" s="123"/>
      <c r="BZ25" s="125"/>
      <c r="CA25" s="124"/>
      <c r="CB25" s="124"/>
      <c r="CC25" s="124"/>
      <c r="CD25" s="325" t="s">
        <v>945</v>
      </c>
      <c r="CE25" s="325"/>
      <c r="CF25" s="325"/>
      <c r="CG25" s="325"/>
      <c r="CH25" s="325"/>
      <c r="CI25" s="325"/>
      <c r="CJ25" s="325"/>
      <c r="CK25" s="325"/>
      <c r="CL25" s="325"/>
      <c r="CM25" s="336" t="s">
        <v>908</v>
      </c>
      <c r="CN25" s="336"/>
      <c r="CO25" s="336"/>
      <c r="CP25" s="336"/>
      <c r="CQ25" s="373" t="s">
        <v>946</v>
      </c>
      <c r="CR25" s="373"/>
      <c r="CS25" s="373"/>
      <c r="CT25" s="373"/>
      <c r="CU25" s="373"/>
      <c r="CV25" s="373"/>
      <c r="CW25" s="373"/>
      <c r="CX25" s="341" t="s">
        <v>935</v>
      </c>
      <c r="CY25" s="341"/>
      <c r="CZ25" s="341"/>
      <c r="DA25" s="341"/>
      <c r="DB25" s="370"/>
      <c r="DC25" s="17"/>
      <c r="DD25" s="7"/>
      <c r="DE25" s="7"/>
      <c r="DF25" s="7"/>
      <c r="DG25" s="7"/>
      <c r="DH25" s="7"/>
      <c r="DI25" s="7"/>
      <c r="DJ25" s="7"/>
      <c r="DK25" s="7"/>
      <c r="DL25" s="14"/>
      <c r="DM25" s="14"/>
      <c r="DN25" s="14"/>
      <c r="DO25" s="14"/>
      <c r="DP25" s="14"/>
      <c r="DQ25" s="14"/>
      <c r="DR25" s="14"/>
      <c r="DS25" s="14"/>
      <c r="DT25" s="14"/>
      <c r="DU25" s="14"/>
      <c r="DV25" s="14"/>
      <c r="DW25" s="14"/>
      <c r="DX25" s="7"/>
      <c r="DY25" s="7"/>
      <c r="DZ25" s="7"/>
      <c r="EA25" s="7"/>
      <c r="EB25" s="7"/>
    </row>
    <row r="26" spans="1:192" ht="7" customHeight="1">
      <c r="A26" s="123"/>
      <c r="B26" s="124"/>
      <c r="C26" s="125"/>
      <c r="D26" s="124"/>
      <c r="E26" s="126"/>
      <c r="F26" s="127"/>
      <c r="G26" s="123"/>
      <c r="H26" s="124"/>
      <c r="I26" s="125"/>
      <c r="J26" s="124"/>
      <c r="K26" s="126"/>
      <c r="L26" s="126"/>
      <c r="M26" s="126"/>
      <c r="N26" s="126"/>
      <c r="O26" s="124"/>
      <c r="P26" s="127"/>
      <c r="Q26" s="123"/>
      <c r="R26" s="124"/>
      <c r="S26" s="125"/>
      <c r="T26" s="124"/>
      <c r="U26" s="126"/>
      <c r="V26" s="126"/>
      <c r="W26" s="126"/>
      <c r="X26" s="126"/>
      <c r="Y26" s="124"/>
      <c r="Z26" s="127"/>
      <c r="AA26" s="123"/>
      <c r="AB26" s="124"/>
      <c r="AC26" s="125"/>
      <c r="AD26" s="124"/>
      <c r="AE26" s="126"/>
      <c r="AF26" s="126"/>
      <c r="AG26" s="126"/>
      <c r="AH26" s="126"/>
      <c r="AI26" s="124"/>
      <c r="AJ26" s="127"/>
      <c r="AK26" s="123"/>
      <c r="AL26" s="124"/>
      <c r="AM26" s="125"/>
      <c r="AN26" s="124"/>
      <c r="AO26" s="126"/>
      <c r="AP26" s="126"/>
      <c r="AQ26" s="126"/>
      <c r="AR26" s="126"/>
      <c r="AS26" s="124"/>
      <c r="AT26" s="127"/>
      <c r="AU26" s="123"/>
      <c r="AV26" s="124"/>
      <c r="AW26" s="125"/>
      <c r="AX26" s="124"/>
      <c r="AY26" s="126"/>
      <c r="AZ26" s="126"/>
      <c r="BA26" s="126"/>
      <c r="BB26" s="126"/>
      <c r="BC26" s="124"/>
      <c r="BD26" s="127"/>
      <c r="BE26" s="123"/>
      <c r="BF26" s="124"/>
      <c r="BG26" s="125"/>
      <c r="BH26" s="124"/>
      <c r="BI26" s="126"/>
      <c r="BJ26" s="126"/>
      <c r="BK26" s="126"/>
      <c r="BL26" s="126"/>
      <c r="BM26" s="124"/>
      <c r="BN26" s="127"/>
      <c r="BO26" s="123"/>
      <c r="BP26" s="124"/>
      <c r="BQ26" s="125"/>
      <c r="BR26" s="124"/>
      <c r="BS26" s="126"/>
      <c r="BT26" s="126"/>
      <c r="BU26" s="126"/>
      <c r="BV26" s="126"/>
      <c r="BW26" s="124"/>
      <c r="BX26" s="127"/>
      <c r="BY26" s="123"/>
      <c r="BZ26" s="124"/>
      <c r="CA26" s="125"/>
      <c r="CB26" s="124"/>
      <c r="CC26" s="126"/>
      <c r="CD26" s="325"/>
      <c r="CE26" s="325"/>
      <c r="CF26" s="325"/>
      <c r="CG26" s="325"/>
      <c r="CH26" s="325"/>
      <c r="CI26" s="325"/>
      <c r="CJ26" s="325"/>
      <c r="CK26" s="325"/>
      <c r="CL26" s="325"/>
      <c r="CM26" s="328"/>
      <c r="CN26" s="328"/>
      <c r="CO26" s="328"/>
      <c r="CP26" s="328"/>
      <c r="CQ26" s="373"/>
      <c r="CR26" s="373"/>
      <c r="CS26" s="373"/>
      <c r="CT26" s="373"/>
      <c r="CU26" s="373"/>
      <c r="CV26" s="373"/>
      <c r="CW26" s="373"/>
      <c r="CX26" s="367"/>
      <c r="CY26" s="367"/>
      <c r="CZ26" s="367"/>
      <c r="DA26" s="367"/>
      <c r="DB26" s="371"/>
      <c r="DC26" s="19"/>
      <c r="DD26" s="7"/>
      <c r="DE26" s="7"/>
      <c r="DF26" s="7"/>
      <c r="DG26" s="7"/>
      <c r="DH26" s="7"/>
      <c r="DI26" s="7"/>
      <c r="DJ26" s="7"/>
      <c r="DK26" s="7"/>
      <c r="DL26" s="14"/>
      <c r="DM26" s="14"/>
      <c r="DN26" s="14"/>
      <c r="DO26" s="14"/>
      <c r="DP26" s="14"/>
      <c r="DQ26" s="14"/>
      <c r="DR26" s="14"/>
      <c r="DS26" s="14"/>
      <c r="DT26" s="14"/>
      <c r="DU26" s="14"/>
      <c r="DV26" s="14"/>
      <c r="DW26" s="14"/>
      <c r="DX26" s="7"/>
      <c r="DY26" s="7"/>
      <c r="DZ26" s="7"/>
      <c r="EA26" s="7"/>
      <c r="EB26" s="7"/>
    </row>
    <row r="27" spans="1:192" ht="7" customHeight="1">
      <c r="A27" s="123"/>
      <c r="B27" s="124"/>
      <c r="C27" s="125"/>
      <c r="D27" s="124"/>
      <c r="E27" s="126"/>
      <c r="F27" s="127"/>
      <c r="G27" s="123"/>
      <c r="H27" s="124"/>
      <c r="I27" s="125"/>
      <c r="J27" s="124"/>
      <c r="K27" s="126"/>
      <c r="L27" s="126"/>
      <c r="M27" s="126"/>
      <c r="N27" s="126"/>
      <c r="O27" s="124"/>
      <c r="P27" s="127"/>
      <c r="Q27" s="123"/>
      <c r="R27" s="124"/>
      <c r="S27" s="125"/>
      <c r="T27" s="124"/>
      <c r="U27" s="126"/>
      <c r="V27" s="126"/>
      <c r="W27" s="126"/>
      <c r="X27" s="126"/>
      <c r="Y27" s="124"/>
      <c r="Z27" s="127"/>
      <c r="AA27" s="123"/>
      <c r="AB27" s="124"/>
      <c r="AC27" s="125"/>
      <c r="AD27" s="124"/>
      <c r="AE27" s="126"/>
      <c r="AF27" s="126"/>
      <c r="AG27" s="126"/>
      <c r="AH27" s="126"/>
      <c r="AI27" s="124"/>
      <c r="AJ27" s="127"/>
      <c r="AK27" s="123"/>
      <c r="AL27" s="124"/>
      <c r="AM27" s="125"/>
      <c r="AN27" s="124"/>
      <c r="AO27" s="126"/>
      <c r="AP27" s="126"/>
      <c r="AQ27" s="126"/>
      <c r="AR27" s="126"/>
      <c r="AS27" s="124"/>
      <c r="AT27" s="127"/>
      <c r="AU27" s="123"/>
      <c r="AV27" s="124"/>
      <c r="AW27" s="125"/>
      <c r="AX27" s="124"/>
      <c r="AY27" s="126"/>
      <c r="AZ27" s="126"/>
      <c r="BA27" s="126"/>
      <c r="BB27" s="126"/>
      <c r="BC27" s="124"/>
      <c r="BD27" s="127"/>
      <c r="BE27" s="123"/>
      <c r="BF27" s="124"/>
      <c r="BG27" s="125"/>
      <c r="BH27" s="124"/>
      <c r="BI27" s="126"/>
      <c r="BJ27" s="126"/>
      <c r="BK27" s="126"/>
      <c r="BL27" s="126"/>
      <c r="BM27" s="124"/>
      <c r="BN27" s="127"/>
      <c r="BO27" s="123"/>
      <c r="BP27" s="124"/>
      <c r="BQ27" s="125"/>
      <c r="BR27" s="124"/>
      <c r="BS27" s="126"/>
      <c r="BT27" s="126"/>
      <c r="BU27" s="126"/>
      <c r="BV27" s="126"/>
      <c r="BW27" s="124"/>
      <c r="BX27" s="127"/>
      <c r="BY27" s="123"/>
      <c r="BZ27" s="124"/>
      <c r="CA27" s="125"/>
      <c r="CB27" s="124"/>
      <c r="CC27" s="126"/>
      <c r="CD27" s="325" t="s">
        <v>947</v>
      </c>
      <c r="CE27" s="325"/>
      <c r="CF27" s="325"/>
      <c r="CG27" s="325"/>
      <c r="CH27" s="325"/>
      <c r="CI27" s="325"/>
      <c r="CJ27" s="325"/>
      <c r="CK27" s="325"/>
      <c r="CL27" s="325"/>
      <c r="CM27" s="328" t="s">
        <v>908</v>
      </c>
      <c r="CN27" s="328"/>
      <c r="CO27" s="328"/>
      <c r="CP27" s="328"/>
      <c r="CQ27" s="326" t="s">
        <v>948</v>
      </c>
      <c r="CR27" s="326"/>
      <c r="CS27" s="326"/>
      <c r="CT27" s="326"/>
      <c r="CU27" s="326"/>
      <c r="CV27" s="326"/>
      <c r="CW27" s="326"/>
      <c r="CX27" s="326" t="s">
        <v>908</v>
      </c>
      <c r="CY27" s="326"/>
      <c r="CZ27" s="326"/>
      <c r="DA27" s="326"/>
      <c r="DB27" s="337"/>
      <c r="DC27" s="19"/>
      <c r="DD27" s="3"/>
      <c r="DE27" s="3"/>
      <c r="DF27" s="3"/>
      <c r="DG27" s="3"/>
      <c r="DH27" s="3"/>
      <c r="DI27" s="3"/>
      <c r="DJ27" s="3"/>
      <c r="DK27" s="3"/>
      <c r="DL27" s="7"/>
      <c r="DM27" s="7"/>
      <c r="DN27" s="7"/>
      <c r="DO27" s="7"/>
      <c r="DP27" s="7"/>
      <c r="DQ27" s="3"/>
      <c r="DR27" s="3"/>
      <c r="DS27" s="3"/>
      <c r="DT27" s="3"/>
      <c r="DU27" s="3"/>
      <c r="DV27" s="3"/>
      <c r="DW27" s="3"/>
      <c r="DX27" s="7"/>
      <c r="DY27" s="7"/>
      <c r="DZ27" s="7"/>
      <c r="EA27" s="7"/>
      <c r="EB27" s="7"/>
    </row>
    <row r="28" spans="1:192" ht="7" customHeight="1">
      <c r="A28" s="123"/>
      <c r="B28" s="124"/>
      <c r="C28" s="125"/>
      <c r="D28" s="124"/>
      <c r="E28" s="126"/>
      <c r="F28" s="127"/>
      <c r="G28" s="123"/>
      <c r="H28" s="124"/>
      <c r="I28" s="125"/>
      <c r="J28" s="124"/>
      <c r="K28" s="126"/>
      <c r="L28" s="126"/>
      <c r="M28" s="126"/>
      <c r="N28" s="126"/>
      <c r="O28" s="124"/>
      <c r="P28" s="127"/>
      <c r="Q28" s="123"/>
      <c r="R28" s="124"/>
      <c r="S28" s="125"/>
      <c r="T28" s="124"/>
      <c r="U28" s="126"/>
      <c r="V28" s="126"/>
      <c r="W28" s="126"/>
      <c r="X28" s="126"/>
      <c r="Y28" s="124"/>
      <c r="Z28" s="127"/>
      <c r="AA28" s="123"/>
      <c r="AB28" s="124"/>
      <c r="AC28" s="125"/>
      <c r="AD28" s="124"/>
      <c r="AE28" s="126"/>
      <c r="AF28" s="126"/>
      <c r="AG28" s="126"/>
      <c r="AH28" s="126"/>
      <c r="AI28" s="124"/>
      <c r="AJ28" s="127"/>
      <c r="AK28" s="123"/>
      <c r="AL28" s="124"/>
      <c r="AM28" s="125"/>
      <c r="AN28" s="124"/>
      <c r="AO28" s="126"/>
      <c r="AP28" s="126"/>
      <c r="AQ28" s="126"/>
      <c r="AR28" s="126"/>
      <c r="AS28" s="124"/>
      <c r="AT28" s="127"/>
      <c r="AU28" s="123"/>
      <c r="AV28" s="124"/>
      <c r="AW28" s="125"/>
      <c r="AX28" s="124"/>
      <c r="AY28" s="126"/>
      <c r="AZ28" s="126"/>
      <c r="BA28" s="126"/>
      <c r="BB28" s="126"/>
      <c r="BC28" s="124"/>
      <c r="BD28" s="127"/>
      <c r="BE28" s="123"/>
      <c r="BF28" s="124"/>
      <c r="BG28" s="125"/>
      <c r="BH28" s="124"/>
      <c r="BI28" s="126"/>
      <c r="BJ28" s="126"/>
      <c r="BK28" s="126"/>
      <c r="BL28" s="126"/>
      <c r="BM28" s="124"/>
      <c r="BN28" s="127"/>
      <c r="BO28" s="123"/>
      <c r="BP28" s="124"/>
      <c r="BQ28" s="125"/>
      <c r="BR28" s="124"/>
      <c r="BS28" s="126"/>
      <c r="BT28" s="126"/>
      <c r="BU28" s="126"/>
      <c r="BV28" s="126"/>
      <c r="BW28" s="124"/>
      <c r="BX28" s="127"/>
      <c r="BY28" s="123"/>
      <c r="BZ28" s="124"/>
      <c r="CA28" s="125"/>
      <c r="CB28" s="124"/>
      <c r="CC28" s="126"/>
      <c r="CD28" s="325"/>
      <c r="CE28" s="325"/>
      <c r="CF28" s="325"/>
      <c r="CG28" s="325"/>
      <c r="CH28" s="325"/>
      <c r="CI28" s="325"/>
      <c r="CJ28" s="325"/>
      <c r="CK28" s="325"/>
      <c r="CL28" s="325"/>
      <c r="CM28" s="328"/>
      <c r="CN28" s="328"/>
      <c r="CO28" s="328"/>
      <c r="CP28" s="328"/>
      <c r="CQ28" s="326"/>
      <c r="CR28" s="326"/>
      <c r="CS28" s="326"/>
      <c r="CT28" s="326"/>
      <c r="CU28" s="326"/>
      <c r="CV28" s="326"/>
      <c r="CW28" s="326"/>
      <c r="CX28" s="334"/>
      <c r="CY28" s="334"/>
      <c r="CZ28" s="334"/>
      <c r="DA28" s="334"/>
      <c r="DB28" s="335"/>
      <c r="DC28" s="8"/>
      <c r="DD28" s="3"/>
      <c r="DE28" s="3"/>
      <c r="DF28" s="3"/>
      <c r="DG28" s="3"/>
      <c r="DH28" s="3"/>
      <c r="DI28" s="3"/>
      <c r="DJ28" s="3"/>
      <c r="DK28" s="3"/>
      <c r="DL28" s="7"/>
      <c r="DM28" s="7"/>
      <c r="DN28" s="7"/>
      <c r="DO28" s="7"/>
      <c r="DP28" s="7"/>
      <c r="DQ28" s="3"/>
      <c r="DR28" s="3"/>
      <c r="DS28" s="3"/>
      <c r="DT28" s="3"/>
      <c r="DU28" s="3"/>
      <c r="DV28" s="3"/>
      <c r="DW28" s="3"/>
      <c r="DX28" s="7"/>
      <c r="DY28" s="7"/>
      <c r="DZ28" s="7"/>
      <c r="EA28" s="7"/>
      <c r="EB28" s="7"/>
      <c r="EC28" s="6"/>
      <c r="ED28" s="20"/>
      <c r="EE28" s="20"/>
      <c r="EF28" s="20"/>
      <c r="EG28" s="20"/>
      <c r="EH28" s="20"/>
      <c r="EI28" s="20"/>
      <c r="EJ28" s="20"/>
      <c r="EK28" s="20"/>
      <c r="EL28" s="20"/>
      <c r="EM28" s="20"/>
      <c r="EN28" s="20"/>
      <c r="EO28" s="20"/>
      <c r="EP28" s="20"/>
      <c r="EQ28" s="20"/>
      <c r="ER28" s="20"/>
      <c r="ES28" s="20"/>
      <c r="ET28" s="20"/>
      <c r="EU28" s="20"/>
      <c r="EV28" s="20"/>
      <c r="EW28" s="20"/>
      <c r="EX28" s="20"/>
      <c r="EY28" s="6"/>
      <c r="EZ28" s="20"/>
      <c r="FA28" s="20"/>
      <c r="FB28" s="20"/>
      <c r="FC28" s="20"/>
      <c r="FD28" s="20"/>
      <c r="FE28" s="20"/>
      <c r="FF28" s="20"/>
      <c r="FG28" s="20"/>
      <c r="FH28" s="20"/>
      <c r="FI28" s="20"/>
      <c r="FJ28" s="20"/>
      <c r="FK28" s="20"/>
      <c r="FL28" s="20"/>
      <c r="FM28" s="20"/>
      <c r="FN28" s="20"/>
      <c r="FO28" s="20"/>
      <c r="FP28" s="20"/>
      <c r="FQ28" s="20"/>
      <c r="FR28" s="20"/>
      <c r="FS28" s="6"/>
      <c r="FT28" s="20"/>
      <c r="FU28" s="20"/>
      <c r="FV28" s="20"/>
      <c r="FW28" s="20"/>
      <c r="FX28" s="20"/>
      <c r="FY28" s="20"/>
      <c r="FZ28" s="20"/>
      <c r="GA28" s="20"/>
      <c r="GB28" s="20"/>
      <c r="GC28" s="20"/>
      <c r="GD28" s="20"/>
      <c r="GE28" s="20"/>
      <c r="GF28" s="20"/>
      <c r="GG28" s="20"/>
      <c r="GH28" s="20"/>
      <c r="GI28" s="20"/>
      <c r="GJ28" s="20"/>
    </row>
    <row r="29" spans="1:192" ht="7" customHeight="1">
      <c r="A29" s="123"/>
      <c r="B29" s="124"/>
      <c r="C29" s="125"/>
      <c r="D29" s="124"/>
      <c r="E29" s="126"/>
      <c r="F29" s="127"/>
      <c r="G29" s="123"/>
      <c r="H29" s="124"/>
      <c r="I29" s="125"/>
      <c r="J29" s="124"/>
      <c r="K29" s="126"/>
      <c r="L29" s="126"/>
      <c r="M29" s="126"/>
      <c r="N29" s="126"/>
      <c r="O29" s="124"/>
      <c r="P29" s="127"/>
      <c r="Q29" s="123"/>
      <c r="R29" s="124"/>
      <c r="S29" s="125"/>
      <c r="T29" s="124"/>
      <c r="U29" s="126"/>
      <c r="V29" s="126"/>
      <c r="W29" s="126"/>
      <c r="X29" s="126"/>
      <c r="Y29" s="124"/>
      <c r="Z29" s="127"/>
      <c r="AA29" s="123"/>
      <c r="AB29" s="124"/>
      <c r="AC29" s="125"/>
      <c r="AD29" s="124"/>
      <c r="AE29" s="126"/>
      <c r="AF29" s="126"/>
      <c r="AG29" s="126"/>
      <c r="AH29" s="126"/>
      <c r="AI29" s="124"/>
      <c r="AJ29" s="127"/>
      <c r="AK29" s="123"/>
      <c r="AL29" s="124"/>
      <c r="AM29" s="125"/>
      <c r="AN29" s="124"/>
      <c r="AO29" s="126"/>
      <c r="AP29" s="126"/>
      <c r="AQ29" s="126"/>
      <c r="AR29" s="126"/>
      <c r="AS29" s="124"/>
      <c r="AT29" s="127"/>
      <c r="AU29" s="123"/>
      <c r="AV29" s="124"/>
      <c r="AW29" s="125"/>
      <c r="AX29" s="124"/>
      <c r="AY29" s="126"/>
      <c r="AZ29" s="126"/>
      <c r="BA29" s="126"/>
      <c r="BB29" s="126"/>
      <c r="BC29" s="124"/>
      <c r="BD29" s="127"/>
      <c r="BE29" s="123"/>
      <c r="BF29" s="124"/>
      <c r="BG29" s="125"/>
      <c r="BH29" s="124"/>
      <c r="BI29" s="126"/>
      <c r="BJ29" s="126"/>
      <c r="BK29" s="126"/>
      <c r="BL29" s="126"/>
      <c r="BM29" s="124"/>
      <c r="BN29" s="127"/>
      <c r="BO29" s="123"/>
      <c r="BP29" s="124"/>
      <c r="BQ29" s="125"/>
      <c r="BR29" s="124"/>
      <c r="BS29" s="126"/>
      <c r="BT29" s="126"/>
      <c r="BU29" s="126"/>
      <c r="BV29" s="126"/>
      <c r="BW29" s="124"/>
      <c r="BX29" s="127"/>
      <c r="BY29" s="123"/>
      <c r="BZ29" s="124"/>
      <c r="CA29" s="125"/>
      <c r="CB29" s="124"/>
      <c r="CC29" s="126"/>
      <c r="CD29" s="325" t="s">
        <v>949</v>
      </c>
      <c r="CE29" s="325"/>
      <c r="CF29" s="325"/>
      <c r="CG29" s="325"/>
      <c r="CH29" s="325"/>
      <c r="CI29" s="325"/>
      <c r="CJ29" s="325" t="s">
        <v>950</v>
      </c>
      <c r="CK29" s="325"/>
      <c r="CL29" s="325"/>
      <c r="CM29" s="325"/>
      <c r="CN29" s="341" t="s">
        <v>942</v>
      </c>
      <c r="CO29" s="341"/>
      <c r="CP29" s="341"/>
      <c r="CQ29" s="341"/>
      <c r="CR29" s="341"/>
      <c r="CS29" s="368" t="s">
        <v>951</v>
      </c>
      <c r="CT29" s="368"/>
      <c r="CU29" s="368"/>
      <c r="CV29" s="368"/>
      <c r="CW29" s="368"/>
      <c r="CX29" s="341" t="s">
        <v>942</v>
      </c>
      <c r="CY29" s="341"/>
      <c r="CZ29" s="341"/>
      <c r="DA29" s="341"/>
      <c r="DB29" s="370"/>
      <c r="DC29" s="8"/>
      <c r="DD29" s="3"/>
      <c r="DE29" s="3"/>
      <c r="DF29" s="3"/>
      <c r="DG29" s="3"/>
      <c r="DH29" s="3"/>
      <c r="DI29" s="3"/>
      <c r="DJ29" s="3"/>
      <c r="DK29" s="3"/>
      <c r="DL29" s="7"/>
      <c r="DM29" s="7"/>
      <c r="DN29" s="7"/>
      <c r="DO29" s="7"/>
      <c r="DP29" s="7"/>
      <c r="DQ29" s="3"/>
      <c r="DR29" s="3"/>
      <c r="DS29" s="3"/>
      <c r="DT29" s="3"/>
      <c r="DU29" s="3"/>
      <c r="DV29" s="3"/>
      <c r="DW29" s="3"/>
      <c r="DX29" s="7"/>
      <c r="DY29" s="7"/>
      <c r="DZ29" s="7"/>
      <c r="EA29" s="7"/>
      <c r="EB29" s="7"/>
      <c r="EC29" s="20"/>
      <c r="ED29" s="20"/>
      <c r="EE29" s="20"/>
      <c r="EF29" s="20"/>
      <c r="EG29" s="20"/>
      <c r="EH29" s="20"/>
      <c r="EI29" s="20"/>
      <c r="EJ29" s="20"/>
      <c r="EK29" s="20"/>
      <c r="EL29" s="20"/>
      <c r="EM29" s="20"/>
      <c r="EN29" s="20"/>
      <c r="EO29" s="20"/>
      <c r="EP29" s="20"/>
      <c r="EQ29" s="20"/>
      <c r="ER29" s="20"/>
      <c r="ES29" s="20"/>
      <c r="ET29" s="20"/>
      <c r="EU29" s="20"/>
      <c r="EV29" s="20"/>
      <c r="EW29" s="21"/>
      <c r="EX29" s="21"/>
      <c r="EY29" s="20"/>
      <c r="EZ29" s="20"/>
      <c r="FA29" s="20"/>
      <c r="FB29" s="20"/>
      <c r="FC29" s="20"/>
      <c r="FD29" s="20"/>
      <c r="FE29" s="20"/>
      <c r="FF29" s="20"/>
      <c r="FG29" s="20"/>
      <c r="FH29" s="20"/>
      <c r="FI29" s="20"/>
      <c r="FJ29" s="20"/>
      <c r="FK29" s="20"/>
      <c r="FL29" s="20"/>
      <c r="FM29" s="20"/>
      <c r="FN29" s="20"/>
      <c r="FO29" s="20"/>
      <c r="FP29" s="20"/>
      <c r="FQ29" s="21"/>
      <c r="FR29" s="21"/>
      <c r="FS29" s="6"/>
      <c r="FT29" s="20"/>
      <c r="FU29" s="20"/>
      <c r="FV29" s="20"/>
      <c r="FW29" s="20"/>
      <c r="FX29" s="20"/>
      <c r="FY29" s="20"/>
      <c r="FZ29" s="20"/>
      <c r="GA29" s="20"/>
      <c r="GB29" s="20"/>
      <c r="GC29" s="20"/>
      <c r="GD29" s="20"/>
      <c r="GE29" s="20"/>
      <c r="GF29" s="20"/>
      <c r="GG29" s="20"/>
      <c r="GH29" s="20"/>
      <c r="GI29" s="20"/>
      <c r="GJ29" s="20"/>
    </row>
    <row r="30" spans="1:192" ht="7" customHeight="1">
      <c r="A30" s="123"/>
      <c r="B30" s="124"/>
      <c r="C30" s="125"/>
      <c r="D30" s="124"/>
      <c r="E30" s="126"/>
      <c r="F30" s="127"/>
      <c r="G30" s="123"/>
      <c r="H30" s="124"/>
      <c r="I30" s="125"/>
      <c r="J30" s="124"/>
      <c r="K30" s="126"/>
      <c r="L30" s="126"/>
      <c r="M30" s="126"/>
      <c r="N30" s="126"/>
      <c r="O30" s="124"/>
      <c r="P30" s="127"/>
      <c r="Q30" s="123"/>
      <c r="R30" s="124"/>
      <c r="S30" s="125"/>
      <c r="T30" s="124"/>
      <c r="U30" s="126"/>
      <c r="V30" s="126"/>
      <c r="W30" s="126"/>
      <c r="X30" s="126"/>
      <c r="Y30" s="124"/>
      <c r="Z30" s="127"/>
      <c r="AA30" s="123"/>
      <c r="AB30" s="124"/>
      <c r="AC30" s="125"/>
      <c r="AD30" s="124"/>
      <c r="AE30" s="126"/>
      <c r="AF30" s="126"/>
      <c r="AG30" s="126"/>
      <c r="AH30" s="126"/>
      <c r="AI30" s="124"/>
      <c r="AJ30" s="127"/>
      <c r="AK30" s="123"/>
      <c r="AL30" s="124"/>
      <c r="AM30" s="125"/>
      <c r="AN30" s="124"/>
      <c r="AO30" s="126"/>
      <c r="AP30" s="126"/>
      <c r="AQ30" s="126"/>
      <c r="AR30" s="126"/>
      <c r="AS30" s="124"/>
      <c r="AT30" s="127"/>
      <c r="AU30" s="123"/>
      <c r="AV30" s="124"/>
      <c r="AW30" s="125"/>
      <c r="AX30" s="124"/>
      <c r="AY30" s="126"/>
      <c r="AZ30" s="126"/>
      <c r="BA30" s="126"/>
      <c r="BB30" s="126"/>
      <c r="BC30" s="124"/>
      <c r="BD30" s="127"/>
      <c r="BE30" s="123"/>
      <c r="BF30" s="124"/>
      <c r="BG30" s="125"/>
      <c r="BH30" s="124"/>
      <c r="BI30" s="126"/>
      <c r="BJ30" s="126"/>
      <c r="BK30" s="126"/>
      <c r="BL30" s="126"/>
      <c r="BM30" s="124"/>
      <c r="BN30" s="127"/>
      <c r="BO30" s="123"/>
      <c r="BP30" s="124"/>
      <c r="BQ30" s="125"/>
      <c r="BR30" s="124"/>
      <c r="BS30" s="126"/>
      <c r="BT30" s="126"/>
      <c r="BU30" s="126"/>
      <c r="BV30" s="126"/>
      <c r="BW30" s="124"/>
      <c r="BX30" s="127"/>
      <c r="BY30" s="123"/>
      <c r="BZ30" s="124"/>
      <c r="CA30" s="125"/>
      <c r="CB30" s="124"/>
      <c r="CC30" s="126"/>
      <c r="CD30" s="325"/>
      <c r="CE30" s="325"/>
      <c r="CF30" s="325"/>
      <c r="CG30" s="325"/>
      <c r="CH30" s="325"/>
      <c r="CI30" s="325"/>
      <c r="CJ30" s="325"/>
      <c r="CK30" s="325"/>
      <c r="CL30" s="325"/>
      <c r="CM30" s="325"/>
      <c r="CN30" s="367"/>
      <c r="CO30" s="367"/>
      <c r="CP30" s="367"/>
      <c r="CQ30" s="367"/>
      <c r="CR30" s="367"/>
      <c r="CS30" s="369"/>
      <c r="CT30" s="369"/>
      <c r="CU30" s="369"/>
      <c r="CV30" s="369"/>
      <c r="CW30" s="369"/>
      <c r="CX30" s="367"/>
      <c r="CY30" s="367"/>
      <c r="CZ30" s="367"/>
      <c r="DA30" s="367"/>
      <c r="DB30" s="371"/>
      <c r="DC30" s="8"/>
      <c r="DD30" s="3"/>
      <c r="DE30" s="3"/>
      <c r="DF30" s="3"/>
      <c r="DG30" s="3"/>
      <c r="DH30" s="3"/>
      <c r="DI30" s="3"/>
      <c r="DJ30" s="3"/>
      <c r="DK30" s="3"/>
      <c r="DL30" s="7"/>
      <c r="DM30" s="7"/>
      <c r="DN30" s="7"/>
      <c r="DO30" s="7"/>
      <c r="DP30" s="7"/>
      <c r="DQ30" s="3"/>
      <c r="DR30" s="3"/>
      <c r="DS30" s="3"/>
      <c r="DT30" s="3"/>
      <c r="DU30" s="3"/>
      <c r="DV30" s="3"/>
      <c r="DW30" s="3"/>
      <c r="DX30" s="7"/>
      <c r="DY30" s="7"/>
      <c r="DZ30" s="7"/>
      <c r="EA30" s="7"/>
      <c r="EB30" s="7"/>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2"/>
      <c r="GJ30" s="22"/>
    </row>
    <row r="31" spans="1:192" ht="7" customHeight="1">
      <c r="A31" s="123"/>
      <c r="B31" s="124"/>
      <c r="C31" s="125"/>
      <c r="D31" s="124"/>
      <c r="E31" s="126"/>
      <c r="F31" s="127"/>
      <c r="G31" s="123"/>
      <c r="H31" s="124"/>
      <c r="I31" s="125"/>
      <c r="J31" s="124"/>
      <c r="K31" s="126"/>
      <c r="L31" s="126"/>
      <c r="M31" s="126"/>
      <c r="N31" s="126"/>
      <c r="O31" s="124"/>
      <c r="P31" s="127"/>
      <c r="Q31" s="123"/>
      <c r="R31" s="124"/>
      <c r="S31" s="125"/>
      <c r="T31" s="124"/>
      <c r="U31" s="126"/>
      <c r="V31" s="126"/>
      <c r="W31" s="126"/>
      <c r="X31" s="126"/>
      <c r="Y31" s="124"/>
      <c r="Z31" s="127"/>
      <c r="AA31" s="123"/>
      <c r="AB31" s="124"/>
      <c r="AC31" s="125"/>
      <c r="AD31" s="124"/>
      <c r="AE31" s="126"/>
      <c r="AF31" s="126"/>
      <c r="AG31" s="126"/>
      <c r="AH31" s="126"/>
      <c r="AI31" s="124"/>
      <c r="AJ31" s="127"/>
      <c r="AK31" s="123"/>
      <c r="AL31" s="124"/>
      <c r="AM31" s="125"/>
      <c r="AN31" s="124"/>
      <c r="AO31" s="126"/>
      <c r="AP31" s="126"/>
      <c r="AQ31" s="126"/>
      <c r="AR31" s="126"/>
      <c r="AS31" s="124"/>
      <c r="AT31" s="127"/>
      <c r="AU31" s="123"/>
      <c r="AV31" s="124"/>
      <c r="AW31" s="125"/>
      <c r="AX31" s="124"/>
      <c r="AY31" s="126"/>
      <c r="AZ31" s="126"/>
      <c r="BA31" s="126"/>
      <c r="BB31" s="126"/>
      <c r="BC31" s="124"/>
      <c r="BD31" s="127"/>
      <c r="BE31" s="123"/>
      <c r="BF31" s="124"/>
      <c r="BG31" s="125"/>
      <c r="BH31" s="124"/>
      <c r="BI31" s="126"/>
      <c r="BJ31" s="126"/>
      <c r="BK31" s="126"/>
      <c r="BL31" s="126"/>
      <c r="BM31" s="124"/>
      <c r="BN31" s="127"/>
      <c r="BO31" s="123"/>
      <c r="BP31" s="124"/>
      <c r="BQ31" s="125"/>
      <c r="BR31" s="124"/>
      <c r="BS31" s="126"/>
      <c r="BT31" s="126"/>
      <c r="BU31" s="126"/>
      <c r="BV31" s="126"/>
      <c r="BW31" s="124"/>
      <c r="BX31" s="127"/>
      <c r="BY31" s="123"/>
      <c r="BZ31" s="124"/>
      <c r="CA31" s="125"/>
      <c r="CB31" s="124"/>
      <c r="CC31" s="139"/>
      <c r="CD31" s="344" t="s">
        <v>952</v>
      </c>
      <c r="CE31" s="316"/>
      <c r="CF31" s="316"/>
      <c r="CG31" s="316"/>
      <c r="CH31" s="316"/>
      <c r="CI31" s="316"/>
      <c r="CJ31" s="316"/>
      <c r="CK31" s="316"/>
      <c r="CL31" s="316"/>
      <c r="CM31" s="319"/>
      <c r="CN31" s="319"/>
      <c r="CO31" s="319"/>
      <c r="CP31" s="319"/>
      <c r="CQ31" s="319"/>
      <c r="CR31" s="319"/>
      <c r="CS31" s="319"/>
      <c r="CT31" s="319"/>
      <c r="CU31" s="319"/>
      <c r="CV31" s="319"/>
      <c r="CW31" s="319"/>
      <c r="CX31" s="319"/>
      <c r="CY31" s="319"/>
      <c r="CZ31" s="319"/>
      <c r="DA31" s="319"/>
      <c r="DB31" s="345"/>
      <c r="DC31" s="8"/>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2"/>
      <c r="GJ31" s="22"/>
    </row>
    <row r="32" spans="1:192" ht="7" customHeight="1">
      <c r="A32" s="347" t="s">
        <v>953</v>
      </c>
      <c r="B32" s="348"/>
      <c r="C32" s="137"/>
      <c r="D32" s="128"/>
      <c r="E32" s="129"/>
      <c r="F32" s="138"/>
      <c r="G32" s="136"/>
      <c r="H32" s="128"/>
      <c r="I32" s="137"/>
      <c r="J32" s="128"/>
      <c r="K32" s="129"/>
      <c r="L32" s="129"/>
      <c r="M32" s="129"/>
      <c r="N32" s="129"/>
      <c r="O32" s="128"/>
      <c r="P32" s="138"/>
      <c r="Q32" s="136"/>
      <c r="R32" s="128"/>
      <c r="S32" s="137"/>
      <c r="T32" s="128"/>
      <c r="U32" s="129"/>
      <c r="V32" s="129"/>
      <c r="W32" s="129"/>
      <c r="X32" s="129"/>
      <c r="Y32" s="128"/>
      <c r="Z32" s="138"/>
      <c r="AA32" s="136"/>
      <c r="AB32" s="128"/>
      <c r="AC32" s="137"/>
      <c r="AD32" s="128"/>
      <c r="AE32" s="129"/>
      <c r="AF32" s="129"/>
      <c r="AG32" s="129"/>
      <c r="AH32" s="129"/>
      <c r="AI32" s="128"/>
      <c r="AJ32" s="138"/>
      <c r="AK32" s="136"/>
      <c r="AL32" s="128"/>
      <c r="AM32" s="137"/>
      <c r="AN32" s="128"/>
      <c r="AO32" s="129"/>
      <c r="AP32" s="129"/>
      <c r="AQ32" s="129"/>
      <c r="AR32" s="129"/>
      <c r="AS32" s="128"/>
      <c r="AT32" s="138"/>
      <c r="AU32" s="136"/>
      <c r="AV32" s="128"/>
      <c r="AW32" s="137"/>
      <c r="AX32" s="128"/>
      <c r="AY32" s="129"/>
      <c r="AZ32" s="129"/>
      <c r="BA32" s="129"/>
      <c r="BB32" s="129"/>
      <c r="BC32" s="128"/>
      <c r="BD32" s="138"/>
      <c r="BE32" s="136"/>
      <c r="BF32" s="128"/>
      <c r="BG32" s="137"/>
      <c r="BH32" s="128"/>
      <c r="BI32" s="129"/>
      <c r="BJ32" s="129"/>
      <c r="BK32" s="129"/>
      <c r="BL32" s="129"/>
      <c r="BM32" s="128"/>
      <c r="BN32" s="138"/>
      <c r="BO32" s="136"/>
      <c r="BP32" s="128"/>
      <c r="BQ32" s="137"/>
      <c r="BR32" s="128"/>
      <c r="BS32" s="129"/>
      <c r="BT32" s="129"/>
      <c r="BU32" s="129"/>
      <c r="BV32" s="129"/>
      <c r="BW32" s="128"/>
      <c r="BX32" s="138"/>
      <c r="BY32" s="136"/>
      <c r="BZ32" s="128"/>
      <c r="CA32" s="137"/>
      <c r="CB32" s="353" t="s">
        <v>954</v>
      </c>
      <c r="CC32" s="354"/>
      <c r="CD32" s="344"/>
      <c r="CE32" s="316"/>
      <c r="CF32" s="316"/>
      <c r="CG32" s="316"/>
      <c r="CH32" s="316"/>
      <c r="CI32" s="316"/>
      <c r="CJ32" s="316"/>
      <c r="CK32" s="316"/>
      <c r="CL32" s="316"/>
      <c r="CM32" s="321"/>
      <c r="CN32" s="321"/>
      <c r="CO32" s="321"/>
      <c r="CP32" s="321"/>
      <c r="CQ32" s="321"/>
      <c r="CR32" s="321"/>
      <c r="CS32" s="321"/>
      <c r="CT32" s="321"/>
      <c r="CU32" s="321"/>
      <c r="CV32" s="321"/>
      <c r="CW32" s="321"/>
      <c r="CX32" s="321"/>
      <c r="CY32" s="321"/>
      <c r="CZ32" s="321"/>
      <c r="DA32" s="321"/>
      <c r="DB32" s="346"/>
      <c r="DC32" s="23"/>
      <c r="EC32" s="24"/>
      <c r="ED32" s="24"/>
      <c r="EE32" s="24"/>
      <c r="EF32" s="24"/>
      <c r="EG32" s="24"/>
      <c r="EH32" s="24"/>
      <c r="EI32" s="24"/>
      <c r="EJ32" s="24"/>
      <c r="EK32" s="24"/>
      <c r="EL32" s="21"/>
      <c r="EM32" s="21"/>
      <c r="EN32" s="21"/>
      <c r="EO32" s="21"/>
      <c r="EP32" s="24"/>
      <c r="EQ32" s="24"/>
      <c r="ER32" s="24"/>
      <c r="ES32" s="24"/>
      <c r="ET32" s="24"/>
      <c r="EU32" s="24"/>
      <c r="EV32" s="24"/>
      <c r="EW32" s="24"/>
      <c r="EX32" s="21"/>
      <c r="EY32" s="21"/>
      <c r="EZ32" s="21"/>
      <c r="FA32" s="21"/>
      <c r="FB32" s="24"/>
      <c r="FC32" s="24"/>
      <c r="FD32" s="24"/>
      <c r="FE32" s="24"/>
      <c r="FF32" s="24"/>
      <c r="FG32" s="24"/>
      <c r="FH32" s="24"/>
      <c r="FI32" s="24"/>
      <c r="FJ32" s="24"/>
      <c r="FK32" s="24"/>
      <c r="FL32" s="24"/>
      <c r="FM32" s="24"/>
      <c r="FN32" s="21"/>
      <c r="FO32" s="21"/>
      <c r="FP32" s="21"/>
      <c r="FQ32" s="21"/>
      <c r="FR32" s="21"/>
      <c r="FS32" s="6"/>
      <c r="FT32" s="24"/>
      <c r="FU32" s="24"/>
      <c r="FV32" s="24"/>
      <c r="FW32" s="24"/>
      <c r="FX32" s="24"/>
      <c r="FY32" s="24"/>
      <c r="FZ32" s="24"/>
      <c r="GA32" s="24"/>
      <c r="GB32" s="24"/>
      <c r="GC32" s="24"/>
      <c r="GD32" s="24"/>
      <c r="GE32" s="24"/>
      <c r="GF32" s="24"/>
      <c r="GG32" s="24"/>
      <c r="GH32" s="24"/>
      <c r="GI32" s="25"/>
      <c r="GJ32" s="25"/>
    </row>
    <row r="33" spans="1:193" ht="7" customHeight="1">
      <c r="A33" s="349"/>
      <c r="B33" s="350"/>
      <c r="C33" s="131"/>
      <c r="D33" s="131"/>
      <c r="E33" s="131"/>
      <c r="F33" s="132"/>
      <c r="G33" s="130"/>
      <c r="H33" s="131"/>
      <c r="I33" s="131"/>
      <c r="J33" s="131"/>
      <c r="K33" s="131"/>
      <c r="L33" s="131"/>
      <c r="M33" s="131"/>
      <c r="N33" s="131"/>
      <c r="O33" s="131"/>
      <c r="P33" s="132"/>
      <c r="Q33" s="130"/>
      <c r="R33" s="131"/>
      <c r="S33" s="131"/>
      <c r="T33" s="131"/>
      <c r="U33" s="131"/>
      <c r="V33" s="131"/>
      <c r="W33" s="131"/>
      <c r="X33" s="131"/>
      <c r="Y33" s="131"/>
      <c r="Z33" s="132"/>
      <c r="AA33" s="130"/>
      <c r="AB33" s="131"/>
      <c r="AC33" s="131"/>
      <c r="AD33" s="131"/>
      <c r="AE33" s="131"/>
      <c r="AF33" s="131"/>
      <c r="AG33" s="131"/>
      <c r="AH33" s="131"/>
      <c r="AI33" s="131"/>
      <c r="AJ33" s="132"/>
      <c r="AK33" s="130"/>
      <c r="AL33" s="131"/>
      <c r="AM33" s="131"/>
      <c r="AN33" s="131"/>
      <c r="AO33" s="131"/>
      <c r="AP33" s="131"/>
      <c r="AQ33" s="131"/>
      <c r="AR33" s="131"/>
      <c r="AS33" s="131"/>
      <c r="AT33" s="132"/>
      <c r="AU33" s="130"/>
      <c r="AV33" s="131"/>
      <c r="AW33" s="131"/>
      <c r="AX33" s="131"/>
      <c r="AY33" s="131"/>
      <c r="AZ33" s="131"/>
      <c r="BA33" s="131"/>
      <c r="BB33" s="131"/>
      <c r="BC33" s="131"/>
      <c r="BD33" s="132"/>
      <c r="BE33" s="130"/>
      <c r="BF33" s="131"/>
      <c r="BG33" s="131"/>
      <c r="BH33" s="131"/>
      <c r="BI33" s="131"/>
      <c r="BJ33" s="131"/>
      <c r="BK33" s="131"/>
      <c r="BL33" s="131"/>
      <c r="BM33" s="131"/>
      <c r="BN33" s="132"/>
      <c r="BO33" s="130"/>
      <c r="BP33" s="131"/>
      <c r="BQ33" s="131"/>
      <c r="BR33" s="131"/>
      <c r="BS33" s="131"/>
      <c r="BT33" s="131"/>
      <c r="BU33" s="131"/>
      <c r="BV33" s="131"/>
      <c r="BW33" s="131"/>
      <c r="BX33" s="132"/>
      <c r="BY33" s="130"/>
      <c r="BZ33" s="131"/>
      <c r="CA33" s="131"/>
      <c r="CB33" s="355"/>
      <c r="CC33" s="356"/>
      <c r="CD33" s="344" t="s">
        <v>955</v>
      </c>
      <c r="CE33" s="316"/>
      <c r="CF33" s="316"/>
      <c r="CG33" s="316"/>
      <c r="CH33" s="316"/>
      <c r="CI33" s="316"/>
      <c r="CJ33" s="316"/>
      <c r="CK33" s="316"/>
      <c r="CL33" s="321"/>
      <c r="CM33" s="358"/>
      <c r="CN33" s="358"/>
      <c r="CO33" s="358"/>
      <c r="CP33" s="316" t="s">
        <v>956</v>
      </c>
      <c r="CQ33" s="316"/>
      <c r="CR33" s="316"/>
      <c r="CS33" s="316"/>
      <c r="CT33" s="316"/>
      <c r="CU33" s="319"/>
      <c r="CV33" s="319"/>
      <c r="CW33" s="319"/>
      <c r="CX33" s="319"/>
      <c r="CY33" s="319"/>
      <c r="CZ33" s="319"/>
      <c r="DA33" s="319"/>
      <c r="DB33" s="345"/>
      <c r="DC33" s="23"/>
      <c r="EC33" s="24"/>
      <c r="ED33" s="24"/>
      <c r="EE33" s="24"/>
      <c r="EF33" s="24"/>
      <c r="EG33" s="24"/>
      <c r="EH33" s="24"/>
      <c r="EI33" s="24"/>
      <c r="EJ33" s="24"/>
      <c r="EK33" s="24"/>
      <c r="EL33" s="21"/>
      <c r="EM33" s="21"/>
      <c r="EN33" s="21"/>
      <c r="EO33" s="21"/>
      <c r="EP33" s="24"/>
      <c r="EQ33" s="24"/>
      <c r="ER33" s="24"/>
      <c r="ES33" s="24"/>
      <c r="ET33" s="24"/>
      <c r="EU33" s="24"/>
      <c r="EV33" s="24"/>
      <c r="EW33" s="24"/>
      <c r="EX33" s="21"/>
      <c r="EY33" s="21"/>
      <c r="EZ33" s="21"/>
      <c r="FA33" s="21"/>
      <c r="FB33" s="24"/>
      <c r="FC33" s="24"/>
      <c r="FD33" s="24"/>
      <c r="FE33" s="24"/>
      <c r="FF33" s="24"/>
      <c r="FG33" s="24"/>
      <c r="FH33" s="24"/>
      <c r="FI33" s="24"/>
      <c r="FJ33" s="24"/>
      <c r="FK33" s="24"/>
      <c r="FL33" s="24"/>
      <c r="FM33" s="24"/>
      <c r="FN33" s="21"/>
      <c r="FO33" s="21"/>
      <c r="FP33" s="21"/>
      <c r="FQ33" s="21"/>
      <c r="FR33" s="21"/>
      <c r="FS33" s="24"/>
      <c r="FT33" s="24"/>
      <c r="FU33" s="24"/>
      <c r="FV33" s="24"/>
      <c r="FW33" s="24"/>
      <c r="FX33" s="24"/>
      <c r="FY33" s="24"/>
      <c r="FZ33" s="24"/>
      <c r="GA33" s="24"/>
      <c r="GB33" s="24"/>
      <c r="GC33" s="24"/>
      <c r="GD33" s="24"/>
      <c r="GE33" s="24"/>
      <c r="GF33" s="24"/>
      <c r="GG33" s="24"/>
      <c r="GH33" s="24"/>
      <c r="GI33" s="25"/>
      <c r="GJ33" s="25"/>
    </row>
    <row r="34" spans="1:193" ht="7" customHeight="1">
      <c r="A34" s="349"/>
      <c r="B34" s="350"/>
      <c r="C34" s="124"/>
      <c r="D34" s="124"/>
      <c r="E34" s="124"/>
      <c r="F34" s="127"/>
      <c r="G34" s="123"/>
      <c r="H34" s="124"/>
      <c r="I34" s="124"/>
      <c r="J34" s="124"/>
      <c r="K34" s="124"/>
      <c r="L34" s="124"/>
      <c r="M34" s="124"/>
      <c r="N34" s="124"/>
      <c r="O34" s="124"/>
      <c r="P34" s="127"/>
      <c r="Q34" s="123"/>
      <c r="R34" s="124"/>
      <c r="S34" s="124"/>
      <c r="T34" s="124"/>
      <c r="U34" s="124"/>
      <c r="V34" s="124"/>
      <c r="W34" s="124"/>
      <c r="X34" s="124"/>
      <c r="Y34" s="124"/>
      <c r="Z34" s="127"/>
      <c r="AA34" s="123"/>
      <c r="AB34" s="124"/>
      <c r="AC34" s="124"/>
      <c r="AD34" s="124"/>
      <c r="AE34" s="124"/>
      <c r="AF34" s="124"/>
      <c r="AG34" s="124"/>
      <c r="AH34" s="124"/>
      <c r="AI34" s="124"/>
      <c r="AJ34" s="127"/>
      <c r="AK34" s="123"/>
      <c r="AL34" s="124"/>
      <c r="AM34" s="124"/>
      <c r="AN34" s="124"/>
      <c r="AO34" s="124"/>
      <c r="AP34" s="124"/>
      <c r="AQ34" s="124"/>
      <c r="AR34" s="124"/>
      <c r="AS34" s="124"/>
      <c r="AT34" s="127"/>
      <c r="AU34" s="123"/>
      <c r="AV34" s="124"/>
      <c r="AW34" s="124"/>
      <c r="AX34" s="124"/>
      <c r="AY34" s="124"/>
      <c r="AZ34" s="124"/>
      <c r="BA34" s="124"/>
      <c r="BB34" s="124"/>
      <c r="BC34" s="124"/>
      <c r="BD34" s="127"/>
      <c r="BE34" s="123"/>
      <c r="BF34" s="124"/>
      <c r="BG34" s="124"/>
      <c r="BH34" s="124"/>
      <c r="BI34" s="124"/>
      <c r="BJ34" s="124"/>
      <c r="BK34" s="124"/>
      <c r="BL34" s="124"/>
      <c r="BM34" s="124"/>
      <c r="BN34" s="127"/>
      <c r="BO34" s="123"/>
      <c r="BP34" s="124"/>
      <c r="BQ34" s="124"/>
      <c r="BR34" s="124"/>
      <c r="BS34" s="124"/>
      <c r="BT34" s="124"/>
      <c r="BU34" s="124"/>
      <c r="BV34" s="124"/>
      <c r="BW34" s="124"/>
      <c r="BX34" s="127"/>
      <c r="BY34" s="123"/>
      <c r="BZ34" s="124"/>
      <c r="CA34" s="124"/>
      <c r="CB34" s="355"/>
      <c r="CC34" s="356"/>
      <c r="CD34" s="344"/>
      <c r="CE34" s="316"/>
      <c r="CF34" s="316"/>
      <c r="CG34" s="316"/>
      <c r="CH34" s="316"/>
      <c r="CI34" s="316"/>
      <c r="CJ34" s="316"/>
      <c r="CK34" s="316"/>
      <c r="CL34" s="358"/>
      <c r="CM34" s="358"/>
      <c r="CN34" s="358"/>
      <c r="CO34" s="358"/>
      <c r="CP34" s="316"/>
      <c r="CQ34" s="316"/>
      <c r="CR34" s="316"/>
      <c r="CS34" s="316"/>
      <c r="CT34" s="316"/>
      <c r="CU34" s="321"/>
      <c r="CV34" s="321"/>
      <c r="CW34" s="321"/>
      <c r="CX34" s="321"/>
      <c r="CY34" s="321"/>
      <c r="CZ34" s="321"/>
      <c r="DA34" s="321"/>
      <c r="DB34" s="346"/>
      <c r="DC34" s="16"/>
      <c r="EC34" s="24"/>
      <c r="ED34" s="24"/>
      <c r="EE34" s="24"/>
      <c r="EF34" s="24"/>
      <c r="EG34" s="24"/>
      <c r="EH34" s="24"/>
      <c r="EI34" s="24"/>
      <c r="EJ34" s="24"/>
      <c r="EK34" s="24"/>
      <c r="EL34" s="21"/>
      <c r="EM34" s="21"/>
      <c r="EN34" s="21"/>
      <c r="EO34" s="21"/>
      <c r="EP34" s="24"/>
      <c r="EQ34" s="24"/>
      <c r="ER34" s="24"/>
      <c r="ES34" s="24"/>
      <c r="ET34" s="24"/>
      <c r="EU34" s="24"/>
      <c r="EV34" s="24"/>
      <c r="EW34" s="24"/>
      <c r="EX34" s="21"/>
      <c r="EY34" s="21"/>
      <c r="EZ34" s="21"/>
      <c r="FA34" s="21"/>
      <c r="FB34" s="24"/>
      <c r="FC34" s="24"/>
      <c r="FD34" s="24"/>
      <c r="FE34" s="24"/>
      <c r="FF34" s="24"/>
      <c r="FG34" s="24"/>
      <c r="FH34" s="24"/>
      <c r="FI34" s="24"/>
      <c r="FJ34" s="24"/>
      <c r="FK34" s="24"/>
      <c r="FL34" s="24"/>
      <c r="FM34" s="24"/>
      <c r="FN34" s="21"/>
      <c r="FO34" s="21"/>
      <c r="FP34" s="21"/>
      <c r="FQ34" s="21"/>
      <c r="FR34" s="26"/>
      <c r="FS34" s="24"/>
      <c r="FT34" s="24"/>
      <c r="FU34" s="24"/>
      <c r="FV34" s="24"/>
      <c r="FW34" s="24"/>
      <c r="FX34" s="24"/>
      <c r="FY34" s="24"/>
      <c r="FZ34" s="24"/>
      <c r="GA34" s="24"/>
      <c r="GB34" s="24"/>
      <c r="GC34" s="24"/>
      <c r="GD34" s="24"/>
      <c r="GE34" s="24"/>
      <c r="GF34" s="24"/>
      <c r="GG34" s="24"/>
      <c r="GH34" s="24"/>
      <c r="GI34" s="25"/>
      <c r="GJ34" s="25"/>
    </row>
    <row r="35" spans="1:193" ht="7" customHeight="1">
      <c r="A35" s="349"/>
      <c r="B35" s="350"/>
      <c r="C35" s="124"/>
      <c r="D35" s="124"/>
      <c r="E35" s="124"/>
      <c r="F35" s="127"/>
      <c r="G35" s="123"/>
      <c r="H35" s="125"/>
      <c r="I35" s="124"/>
      <c r="J35" s="124"/>
      <c r="K35" s="124"/>
      <c r="L35" s="124"/>
      <c r="M35" s="124"/>
      <c r="N35" s="124"/>
      <c r="O35" s="124"/>
      <c r="P35" s="127"/>
      <c r="Q35" s="123"/>
      <c r="R35" s="125"/>
      <c r="S35" s="124"/>
      <c r="T35" s="124"/>
      <c r="U35" s="124"/>
      <c r="V35" s="124"/>
      <c r="W35" s="124"/>
      <c r="X35" s="124"/>
      <c r="Y35" s="124"/>
      <c r="Z35" s="127"/>
      <c r="AA35" s="123"/>
      <c r="AB35" s="125"/>
      <c r="AC35" s="124"/>
      <c r="AD35" s="124"/>
      <c r="AE35" s="124"/>
      <c r="AF35" s="124"/>
      <c r="AG35" s="124"/>
      <c r="AH35" s="124"/>
      <c r="AI35" s="124"/>
      <c r="AJ35" s="127"/>
      <c r="AK35" s="123"/>
      <c r="AL35" s="125"/>
      <c r="AM35" s="124"/>
      <c r="AN35" s="124"/>
      <c r="AO35" s="124"/>
      <c r="AP35" s="124"/>
      <c r="AQ35" s="124"/>
      <c r="AR35" s="124"/>
      <c r="AS35" s="124"/>
      <c r="AT35" s="127"/>
      <c r="AU35" s="123"/>
      <c r="AV35" s="125"/>
      <c r="AW35" s="124"/>
      <c r="AX35" s="124"/>
      <c r="AY35" s="124"/>
      <c r="AZ35" s="124"/>
      <c r="BA35" s="124"/>
      <c r="BB35" s="124"/>
      <c r="BC35" s="124"/>
      <c r="BD35" s="127"/>
      <c r="BE35" s="123"/>
      <c r="BF35" s="125"/>
      <c r="BG35" s="124"/>
      <c r="BH35" s="124"/>
      <c r="BI35" s="124"/>
      <c r="BJ35" s="124"/>
      <c r="BK35" s="124"/>
      <c r="BL35" s="124"/>
      <c r="BM35" s="124"/>
      <c r="BN35" s="127"/>
      <c r="BO35" s="123"/>
      <c r="BP35" s="125"/>
      <c r="BQ35" s="124"/>
      <c r="BR35" s="124"/>
      <c r="BS35" s="124"/>
      <c r="BT35" s="124"/>
      <c r="BU35" s="124"/>
      <c r="BV35" s="124"/>
      <c r="BW35" s="124"/>
      <c r="BX35" s="127"/>
      <c r="BY35" s="123"/>
      <c r="BZ35" s="125"/>
      <c r="CA35" s="124"/>
      <c r="CB35" s="355"/>
      <c r="CC35" s="356"/>
      <c r="CD35" s="344" t="s">
        <v>957</v>
      </c>
      <c r="CE35" s="316"/>
      <c r="CF35" s="316"/>
      <c r="CG35" s="316"/>
      <c r="CH35" s="316"/>
      <c r="CI35" s="316"/>
      <c r="CJ35" s="316"/>
      <c r="CK35" s="316"/>
      <c r="CL35" s="321"/>
      <c r="CM35" s="321"/>
      <c r="CN35" s="321"/>
      <c r="CO35" s="321"/>
      <c r="CP35" s="316" t="s">
        <v>958</v>
      </c>
      <c r="CQ35" s="316"/>
      <c r="CR35" s="316"/>
      <c r="CS35" s="316"/>
      <c r="CT35" s="316"/>
      <c r="CU35" s="316"/>
      <c r="CV35" s="316"/>
      <c r="CW35" s="316"/>
      <c r="CX35" s="319" t="s">
        <v>908</v>
      </c>
      <c r="CY35" s="319"/>
      <c r="CZ35" s="319"/>
      <c r="DA35" s="319"/>
      <c r="DB35" s="345"/>
      <c r="DC35" s="16"/>
      <c r="EC35" s="26"/>
      <c r="ED35" s="26"/>
      <c r="EE35" s="26"/>
      <c r="EF35" s="26"/>
      <c r="EG35" s="26"/>
      <c r="EH35" s="26"/>
      <c r="EI35" s="26"/>
      <c r="EJ35" s="26"/>
      <c r="EK35" s="26"/>
      <c r="EL35" s="21"/>
      <c r="EM35" s="21"/>
      <c r="EN35" s="21"/>
      <c r="EO35" s="21"/>
      <c r="EP35" s="21"/>
      <c r="EQ35" s="21"/>
      <c r="ER35" s="21"/>
      <c r="ES35" s="21"/>
      <c r="ET35" s="21"/>
      <c r="EU35" s="21"/>
      <c r="EV35" s="21"/>
      <c r="EW35" s="21"/>
      <c r="EX35" s="21"/>
      <c r="EY35" s="21"/>
      <c r="EZ35" s="21"/>
      <c r="FA35" s="21"/>
      <c r="FB35" s="26"/>
      <c r="FC35" s="26"/>
      <c r="FD35" s="26"/>
      <c r="FE35" s="26"/>
      <c r="FF35" s="26"/>
      <c r="FG35" s="26"/>
      <c r="FH35" s="26"/>
      <c r="FI35" s="26"/>
      <c r="FJ35" s="26"/>
      <c r="FK35" s="26"/>
      <c r="FL35" s="26"/>
      <c r="FM35" s="26"/>
      <c r="FN35" s="21"/>
      <c r="FO35" s="21"/>
      <c r="FP35" s="21"/>
      <c r="FQ35" s="21"/>
      <c r="FR35" s="26"/>
      <c r="FS35" s="26"/>
      <c r="FT35" s="26"/>
      <c r="FU35" s="26"/>
      <c r="FV35" s="26"/>
      <c r="FW35" s="26"/>
      <c r="FX35" s="26"/>
      <c r="FY35" s="26"/>
      <c r="FZ35" s="26"/>
      <c r="GA35" s="26"/>
      <c r="GB35" s="26"/>
      <c r="GC35" s="26"/>
      <c r="GD35" s="26"/>
      <c r="GE35" s="26"/>
      <c r="GF35" s="26"/>
      <c r="GG35" s="26"/>
      <c r="GH35" s="21"/>
      <c r="GI35" s="22"/>
      <c r="GJ35" s="22"/>
    </row>
    <row r="36" spans="1:193" ht="7" customHeight="1">
      <c r="A36" s="349"/>
      <c r="B36" s="350"/>
      <c r="C36" s="125"/>
      <c r="D36" s="124"/>
      <c r="E36" s="126"/>
      <c r="F36" s="127"/>
      <c r="G36" s="123"/>
      <c r="H36" s="124"/>
      <c r="I36" s="125"/>
      <c r="J36" s="124"/>
      <c r="K36" s="126"/>
      <c r="L36" s="126"/>
      <c r="M36" s="126"/>
      <c r="N36" s="126"/>
      <c r="O36" s="124"/>
      <c r="P36" s="127"/>
      <c r="Q36" s="123"/>
      <c r="R36" s="124"/>
      <c r="S36" s="125"/>
      <c r="T36" s="124"/>
      <c r="U36" s="126"/>
      <c r="V36" s="126"/>
      <c r="W36" s="126"/>
      <c r="X36" s="126"/>
      <c r="Y36" s="124"/>
      <c r="Z36" s="127"/>
      <c r="AA36" s="123"/>
      <c r="AB36" s="124"/>
      <c r="AC36" s="125"/>
      <c r="AD36" s="124"/>
      <c r="AE36" s="126"/>
      <c r="AF36" s="126"/>
      <c r="AG36" s="126"/>
      <c r="AH36" s="126"/>
      <c r="AI36" s="124"/>
      <c r="AJ36" s="127"/>
      <c r="AK36" s="123"/>
      <c r="AL36" s="124"/>
      <c r="AM36" s="125"/>
      <c r="AN36" s="124"/>
      <c r="AO36" s="126"/>
      <c r="AP36" s="126"/>
      <c r="AQ36" s="126"/>
      <c r="AR36" s="126"/>
      <c r="AS36" s="124"/>
      <c r="AT36" s="127"/>
      <c r="AU36" s="123"/>
      <c r="AV36" s="124"/>
      <c r="AW36" s="125"/>
      <c r="AX36" s="124"/>
      <c r="AY36" s="126"/>
      <c r="AZ36" s="126"/>
      <c r="BA36" s="126"/>
      <c r="BB36" s="126"/>
      <c r="BC36" s="124"/>
      <c r="BD36" s="127"/>
      <c r="BE36" s="123"/>
      <c r="BF36" s="124"/>
      <c r="BG36" s="125"/>
      <c r="BH36" s="124"/>
      <c r="BI36" s="126"/>
      <c r="BJ36" s="126"/>
      <c r="BK36" s="126"/>
      <c r="BL36" s="126"/>
      <c r="BM36" s="124"/>
      <c r="BN36" s="127"/>
      <c r="BO36" s="123"/>
      <c r="BP36" s="124"/>
      <c r="BQ36" s="125"/>
      <c r="BR36" s="124"/>
      <c r="BS36" s="126"/>
      <c r="BT36" s="126"/>
      <c r="BU36" s="126"/>
      <c r="BV36" s="126"/>
      <c r="BW36" s="124"/>
      <c r="BX36" s="127"/>
      <c r="BY36" s="123"/>
      <c r="BZ36" s="124"/>
      <c r="CA36" s="125"/>
      <c r="CB36" s="355"/>
      <c r="CC36" s="356"/>
      <c r="CD36" s="344"/>
      <c r="CE36" s="316"/>
      <c r="CF36" s="316"/>
      <c r="CG36" s="316"/>
      <c r="CH36" s="316"/>
      <c r="CI36" s="316"/>
      <c r="CJ36" s="316"/>
      <c r="CK36" s="316"/>
      <c r="CL36" s="358"/>
      <c r="CM36" s="358"/>
      <c r="CN36" s="358"/>
      <c r="CO36" s="358"/>
      <c r="CP36" s="316"/>
      <c r="CQ36" s="316"/>
      <c r="CR36" s="316"/>
      <c r="CS36" s="316"/>
      <c r="CT36" s="316"/>
      <c r="CU36" s="316"/>
      <c r="CV36" s="316"/>
      <c r="CW36" s="316"/>
      <c r="CX36" s="323"/>
      <c r="CY36" s="323"/>
      <c r="CZ36" s="323"/>
      <c r="DA36" s="323"/>
      <c r="DB36" s="366"/>
      <c r="DC36" s="16"/>
      <c r="EC36" s="26"/>
      <c r="ED36" s="26"/>
      <c r="EE36" s="26"/>
      <c r="EF36" s="26"/>
      <c r="EG36" s="26"/>
      <c r="EH36" s="26"/>
      <c r="EI36" s="26"/>
      <c r="EJ36" s="26"/>
      <c r="EK36" s="26"/>
      <c r="EL36" s="21"/>
      <c r="EM36" s="21"/>
      <c r="EN36" s="21"/>
      <c r="EO36" s="21"/>
      <c r="EP36" s="21"/>
      <c r="EQ36" s="21"/>
      <c r="ER36" s="21"/>
      <c r="ES36" s="21"/>
      <c r="ET36" s="21"/>
      <c r="EU36" s="21"/>
      <c r="EV36" s="21"/>
      <c r="EW36" s="21"/>
      <c r="EX36" s="21"/>
      <c r="EY36" s="21"/>
      <c r="EZ36" s="21"/>
      <c r="FA36" s="21"/>
      <c r="FB36" s="26"/>
      <c r="FC36" s="26"/>
      <c r="FD36" s="26"/>
      <c r="FE36" s="26"/>
      <c r="FF36" s="26"/>
      <c r="FG36" s="26"/>
      <c r="FH36" s="26"/>
      <c r="FI36" s="26"/>
      <c r="FJ36" s="26"/>
      <c r="FK36" s="26"/>
      <c r="FL36" s="26"/>
      <c r="FM36" s="26"/>
      <c r="FN36" s="21"/>
      <c r="FO36" s="21"/>
      <c r="FP36" s="21"/>
      <c r="FQ36" s="21"/>
      <c r="FR36" s="26"/>
      <c r="FS36" s="26"/>
      <c r="FT36" s="26"/>
      <c r="FU36" s="26"/>
      <c r="FV36" s="26"/>
      <c r="FW36" s="26"/>
      <c r="FX36" s="26"/>
      <c r="FY36" s="26"/>
      <c r="FZ36" s="26"/>
      <c r="GA36" s="26"/>
      <c r="GB36" s="26"/>
      <c r="GC36" s="26"/>
      <c r="GD36" s="26"/>
      <c r="GE36" s="26"/>
      <c r="GF36" s="26"/>
      <c r="GG36" s="26"/>
      <c r="GH36" s="21"/>
      <c r="GI36" s="22"/>
      <c r="GJ36" s="22"/>
    </row>
    <row r="37" spans="1:193" ht="7" customHeight="1">
      <c r="A37" s="349"/>
      <c r="B37" s="350"/>
      <c r="C37" s="125"/>
      <c r="D37" s="124"/>
      <c r="E37" s="126"/>
      <c r="F37" s="127"/>
      <c r="G37" s="123"/>
      <c r="H37" s="124"/>
      <c r="I37" s="125"/>
      <c r="J37" s="124"/>
      <c r="K37" s="126"/>
      <c r="L37" s="126"/>
      <c r="M37" s="126"/>
      <c r="N37" s="126"/>
      <c r="O37" s="124"/>
      <c r="P37" s="127"/>
      <c r="Q37" s="123"/>
      <c r="R37" s="124"/>
      <c r="S37" s="125"/>
      <c r="T37" s="124"/>
      <c r="U37" s="126"/>
      <c r="V37" s="126"/>
      <c r="W37" s="126"/>
      <c r="X37" s="126"/>
      <c r="Y37" s="124"/>
      <c r="Z37" s="127"/>
      <c r="AA37" s="123"/>
      <c r="AB37" s="124"/>
      <c r="AC37" s="125"/>
      <c r="AD37" s="124"/>
      <c r="AE37" s="126"/>
      <c r="AF37" s="126"/>
      <c r="AG37" s="126"/>
      <c r="AH37" s="126"/>
      <c r="AI37" s="124"/>
      <c r="AJ37" s="127"/>
      <c r="AK37" s="123"/>
      <c r="AL37" s="124"/>
      <c r="AM37" s="125"/>
      <c r="AN37" s="124"/>
      <c r="AO37" s="126"/>
      <c r="AP37" s="126"/>
      <c r="AQ37" s="126"/>
      <c r="AR37" s="126"/>
      <c r="AS37" s="124"/>
      <c r="AT37" s="127"/>
      <c r="AU37" s="123"/>
      <c r="AV37" s="124"/>
      <c r="AW37" s="125"/>
      <c r="AX37" s="124"/>
      <c r="AY37" s="126"/>
      <c r="AZ37" s="126"/>
      <c r="BA37" s="126"/>
      <c r="BB37" s="126"/>
      <c r="BC37" s="124"/>
      <c r="BD37" s="127"/>
      <c r="BE37" s="123"/>
      <c r="BF37" s="124"/>
      <c r="BG37" s="125"/>
      <c r="BH37" s="124"/>
      <c r="BI37" s="126"/>
      <c r="BJ37" s="126"/>
      <c r="BK37" s="126"/>
      <c r="BL37" s="126"/>
      <c r="BM37" s="124"/>
      <c r="BN37" s="127"/>
      <c r="BO37" s="123"/>
      <c r="BP37" s="124"/>
      <c r="BQ37" s="125"/>
      <c r="BR37" s="124"/>
      <c r="BS37" s="126"/>
      <c r="BT37" s="126"/>
      <c r="BU37" s="126"/>
      <c r="BV37" s="126"/>
      <c r="BW37" s="124"/>
      <c r="BX37" s="127"/>
      <c r="BY37" s="123"/>
      <c r="BZ37" s="124"/>
      <c r="CA37" s="125"/>
      <c r="CB37" s="355"/>
      <c r="CC37" s="350"/>
      <c r="CD37" s="325" t="s">
        <v>959</v>
      </c>
      <c r="CE37" s="325"/>
      <c r="CF37" s="325"/>
      <c r="CG37" s="325"/>
      <c r="CH37" s="325"/>
      <c r="CI37" s="325"/>
      <c r="CJ37" s="325"/>
      <c r="CK37" s="325"/>
      <c r="CL37" s="328"/>
      <c r="CM37" s="328"/>
      <c r="CN37" s="328"/>
      <c r="CO37" s="328"/>
      <c r="CP37" s="325" t="s">
        <v>960</v>
      </c>
      <c r="CQ37" s="325"/>
      <c r="CR37" s="325"/>
      <c r="CS37" s="325"/>
      <c r="CT37" s="325"/>
      <c r="CU37" s="325"/>
      <c r="CV37" s="325"/>
      <c r="CW37" s="325"/>
      <c r="CX37" s="326" t="s">
        <v>908</v>
      </c>
      <c r="CY37" s="326"/>
      <c r="CZ37" s="326"/>
      <c r="DA37" s="326"/>
      <c r="DB37" s="337"/>
      <c r="DC37" s="16"/>
      <c r="EC37" s="24"/>
      <c r="ED37" s="24"/>
      <c r="EE37" s="24"/>
      <c r="EF37" s="24"/>
      <c r="EG37" s="24"/>
      <c r="EH37" s="24"/>
      <c r="EI37" s="24"/>
      <c r="EJ37" s="24"/>
      <c r="EK37" s="24"/>
      <c r="EL37" s="21"/>
      <c r="EM37" s="21"/>
      <c r="EN37" s="6"/>
      <c r="EO37" s="6"/>
      <c r="EP37" s="6"/>
      <c r="EQ37" s="24"/>
      <c r="ER37" s="24"/>
      <c r="ES37" s="24"/>
      <c r="ET37" s="24"/>
      <c r="EU37" s="24"/>
      <c r="EV37" s="24"/>
      <c r="EW37" s="24"/>
      <c r="EX37" s="21"/>
      <c r="EY37" s="21"/>
      <c r="EZ37" s="21"/>
      <c r="FA37" s="21"/>
      <c r="FB37" s="6"/>
      <c r="FC37" s="24"/>
      <c r="FD37" s="24"/>
      <c r="FE37" s="24"/>
      <c r="FF37" s="24"/>
      <c r="FG37" s="24"/>
      <c r="FH37" s="24"/>
      <c r="FI37" s="24"/>
      <c r="FJ37" s="24"/>
      <c r="FK37" s="24"/>
      <c r="FL37" s="24"/>
      <c r="FM37" s="24"/>
      <c r="FN37" s="21"/>
      <c r="FO37" s="21"/>
      <c r="FP37" s="21"/>
      <c r="FQ37" s="21"/>
      <c r="FR37" s="21"/>
      <c r="FS37" s="21"/>
      <c r="FT37" s="21"/>
      <c r="FU37" s="21"/>
      <c r="FV37" s="24"/>
      <c r="FW37" s="24"/>
      <c r="FX37" s="24"/>
      <c r="FY37" s="24"/>
      <c r="FZ37" s="24"/>
      <c r="GA37" s="24"/>
      <c r="GB37" s="24"/>
      <c r="GC37" s="24"/>
      <c r="GD37" s="24"/>
      <c r="GE37" s="24"/>
      <c r="GF37" s="24"/>
      <c r="GG37" s="24"/>
      <c r="GH37" s="24"/>
      <c r="GI37" s="24"/>
      <c r="GJ37" s="24"/>
      <c r="GK37" s="27"/>
    </row>
    <row r="38" spans="1:193" ht="7" customHeight="1">
      <c r="A38" s="349"/>
      <c r="B38" s="350"/>
      <c r="C38" s="125"/>
      <c r="D38" s="124"/>
      <c r="E38" s="126"/>
      <c r="F38" s="127"/>
      <c r="G38" s="123"/>
      <c r="H38" s="124"/>
      <c r="I38" s="125"/>
      <c r="J38" s="124"/>
      <c r="K38" s="126"/>
      <c r="L38" s="126"/>
      <c r="M38" s="126"/>
      <c r="N38" s="126"/>
      <c r="O38" s="124"/>
      <c r="P38" s="127"/>
      <c r="Q38" s="123"/>
      <c r="R38" s="124"/>
      <c r="S38" s="125"/>
      <c r="T38" s="124"/>
      <c r="U38" s="126"/>
      <c r="V38" s="126"/>
      <c r="W38" s="126"/>
      <c r="X38" s="126"/>
      <c r="Y38" s="124"/>
      <c r="Z38" s="127"/>
      <c r="AA38" s="123"/>
      <c r="AB38" s="124"/>
      <c r="AC38" s="125"/>
      <c r="AD38" s="124"/>
      <c r="AE38" s="126"/>
      <c r="AF38" s="126"/>
      <c r="AG38" s="126"/>
      <c r="AH38" s="126"/>
      <c r="AI38" s="124"/>
      <c r="AJ38" s="127"/>
      <c r="AK38" s="123"/>
      <c r="AL38" s="124"/>
      <c r="AM38" s="125"/>
      <c r="AN38" s="124"/>
      <c r="AO38" s="126"/>
      <c r="AP38" s="126"/>
      <c r="AQ38" s="126"/>
      <c r="AR38" s="126"/>
      <c r="AS38" s="124"/>
      <c r="AT38" s="127"/>
      <c r="AU38" s="123"/>
      <c r="AV38" s="124"/>
      <c r="AW38" s="125"/>
      <c r="AX38" s="124"/>
      <c r="AY38" s="126"/>
      <c r="AZ38" s="126"/>
      <c r="BA38" s="126"/>
      <c r="BB38" s="126"/>
      <c r="BC38" s="124"/>
      <c r="BD38" s="127"/>
      <c r="BE38" s="123"/>
      <c r="BF38" s="124"/>
      <c r="BG38" s="125"/>
      <c r="BH38" s="124"/>
      <c r="BI38" s="126"/>
      <c r="BJ38" s="126"/>
      <c r="BK38" s="126"/>
      <c r="BL38" s="126"/>
      <c r="BM38" s="124"/>
      <c r="BN38" s="127"/>
      <c r="BO38" s="123"/>
      <c r="BP38" s="124"/>
      <c r="BQ38" s="125"/>
      <c r="BR38" s="124"/>
      <c r="BS38" s="126"/>
      <c r="BT38" s="126"/>
      <c r="BU38" s="126"/>
      <c r="BV38" s="126"/>
      <c r="BW38" s="124"/>
      <c r="BX38" s="127"/>
      <c r="BY38" s="123"/>
      <c r="BZ38" s="124"/>
      <c r="CA38" s="125"/>
      <c r="CB38" s="355"/>
      <c r="CC38" s="350"/>
      <c r="CD38" s="325"/>
      <c r="CE38" s="325"/>
      <c r="CF38" s="325"/>
      <c r="CG38" s="325"/>
      <c r="CH38" s="325"/>
      <c r="CI38" s="325"/>
      <c r="CJ38" s="325"/>
      <c r="CK38" s="325"/>
      <c r="CL38" s="328"/>
      <c r="CM38" s="328"/>
      <c r="CN38" s="328"/>
      <c r="CO38" s="328"/>
      <c r="CP38" s="325"/>
      <c r="CQ38" s="325"/>
      <c r="CR38" s="325"/>
      <c r="CS38" s="325"/>
      <c r="CT38" s="325"/>
      <c r="CU38" s="325"/>
      <c r="CV38" s="325"/>
      <c r="CW38" s="325"/>
      <c r="CX38" s="334"/>
      <c r="CY38" s="334"/>
      <c r="CZ38" s="334"/>
      <c r="DA38" s="334"/>
      <c r="DB38" s="335"/>
      <c r="DC38" s="16"/>
      <c r="EC38" s="24"/>
      <c r="ED38" s="24"/>
      <c r="EE38" s="24"/>
      <c r="EF38" s="24"/>
      <c r="EG38" s="24"/>
      <c r="EH38" s="24"/>
      <c r="EI38" s="24"/>
      <c r="EJ38" s="24"/>
      <c r="EK38" s="24"/>
      <c r="EL38" s="21"/>
      <c r="EM38" s="21"/>
      <c r="EN38" s="21"/>
      <c r="EO38" s="21"/>
      <c r="EP38" s="24"/>
      <c r="EQ38" s="24"/>
      <c r="ER38" s="24"/>
      <c r="ES38" s="24"/>
      <c r="ET38" s="24"/>
      <c r="EU38" s="24"/>
      <c r="EV38" s="24"/>
      <c r="EW38" s="24"/>
      <c r="EX38" s="21"/>
      <c r="EY38" s="21"/>
      <c r="EZ38" s="21"/>
      <c r="FA38" s="21"/>
      <c r="FB38" s="24"/>
      <c r="FC38" s="24"/>
      <c r="FD38" s="24"/>
      <c r="FE38" s="24"/>
      <c r="FF38" s="24"/>
      <c r="FG38" s="24"/>
      <c r="FH38" s="24"/>
      <c r="FI38" s="24"/>
      <c r="FJ38" s="24"/>
      <c r="FK38" s="24"/>
      <c r="FL38" s="24"/>
      <c r="FM38" s="24"/>
      <c r="FN38" s="21"/>
      <c r="FO38" s="21"/>
      <c r="FP38" s="21"/>
      <c r="FQ38" s="21"/>
      <c r="FR38" s="21"/>
      <c r="FS38" s="21"/>
      <c r="FT38" s="21"/>
      <c r="FU38" s="21"/>
      <c r="FV38" s="24"/>
      <c r="FW38" s="24"/>
      <c r="FX38" s="24"/>
      <c r="FY38" s="24"/>
      <c r="FZ38" s="24"/>
      <c r="GA38" s="24"/>
      <c r="GB38" s="24"/>
      <c r="GC38" s="24"/>
      <c r="GD38" s="24"/>
      <c r="GE38" s="24"/>
      <c r="GF38" s="24"/>
      <c r="GG38" s="24"/>
      <c r="GH38" s="24"/>
      <c r="GI38" s="24"/>
      <c r="GJ38" s="24"/>
      <c r="GK38" s="27"/>
    </row>
    <row r="39" spans="1:193" ht="7" customHeight="1">
      <c r="A39" s="349"/>
      <c r="B39" s="350"/>
      <c r="C39" s="125"/>
      <c r="D39" s="124"/>
      <c r="E39" s="126"/>
      <c r="F39" s="127"/>
      <c r="G39" s="123"/>
      <c r="H39" s="124"/>
      <c r="I39" s="125"/>
      <c r="J39" s="124"/>
      <c r="K39" s="126"/>
      <c r="L39" s="126"/>
      <c r="M39" s="126"/>
      <c r="N39" s="126"/>
      <c r="O39" s="124"/>
      <c r="P39" s="127"/>
      <c r="Q39" s="123"/>
      <c r="R39" s="124"/>
      <c r="S39" s="125"/>
      <c r="T39" s="124"/>
      <c r="U39" s="126"/>
      <c r="V39" s="126"/>
      <c r="W39" s="126"/>
      <c r="X39" s="126"/>
      <c r="Y39" s="124"/>
      <c r="Z39" s="127"/>
      <c r="AA39" s="123"/>
      <c r="AB39" s="124"/>
      <c r="AC39" s="125"/>
      <c r="AD39" s="124"/>
      <c r="AE39" s="126"/>
      <c r="AF39" s="126"/>
      <c r="AG39" s="126"/>
      <c r="AH39" s="126"/>
      <c r="AI39" s="124"/>
      <c r="AJ39" s="127"/>
      <c r="AK39" s="123"/>
      <c r="AL39" s="124"/>
      <c r="AM39" s="125"/>
      <c r="AN39" s="124"/>
      <c r="AO39" s="126"/>
      <c r="AP39" s="126"/>
      <c r="AQ39" s="126"/>
      <c r="AR39" s="126"/>
      <c r="AS39" s="124"/>
      <c r="AT39" s="127"/>
      <c r="AU39" s="123"/>
      <c r="AV39" s="124"/>
      <c r="AW39" s="125"/>
      <c r="AX39" s="124"/>
      <c r="AY39" s="126"/>
      <c r="AZ39" s="126"/>
      <c r="BA39" s="126"/>
      <c r="BB39" s="126"/>
      <c r="BC39" s="124"/>
      <c r="BD39" s="127"/>
      <c r="BE39" s="123"/>
      <c r="BF39" s="124"/>
      <c r="BG39" s="125"/>
      <c r="BH39" s="124"/>
      <c r="BI39" s="126"/>
      <c r="BJ39" s="126"/>
      <c r="BK39" s="126"/>
      <c r="BL39" s="126"/>
      <c r="BM39" s="124"/>
      <c r="BN39" s="127"/>
      <c r="BO39" s="123"/>
      <c r="BP39" s="124"/>
      <c r="BQ39" s="125"/>
      <c r="BR39" s="124"/>
      <c r="BS39" s="126"/>
      <c r="BT39" s="126"/>
      <c r="BU39" s="126"/>
      <c r="BV39" s="126"/>
      <c r="BW39" s="124"/>
      <c r="BX39" s="127"/>
      <c r="BY39" s="123"/>
      <c r="BZ39" s="124"/>
      <c r="CA39" s="125"/>
      <c r="CB39" s="355"/>
      <c r="CC39" s="350"/>
      <c r="CD39" s="325" t="s">
        <v>961</v>
      </c>
      <c r="CE39" s="325"/>
      <c r="CF39" s="325"/>
      <c r="CG39" s="325"/>
      <c r="CH39" s="325"/>
      <c r="CI39" s="325"/>
      <c r="CJ39" s="325"/>
      <c r="CK39" s="325"/>
      <c r="CL39" s="328" t="s">
        <v>908</v>
      </c>
      <c r="CM39" s="328"/>
      <c r="CN39" s="328"/>
      <c r="CO39" s="328"/>
      <c r="CP39" s="316" t="s">
        <v>962</v>
      </c>
      <c r="CQ39" s="316"/>
      <c r="CR39" s="316"/>
      <c r="CS39" s="316"/>
      <c r="CT39" s="316"/>
      <c r="CU39" s="316"/>
      <c r="CV39" s="316"/>
      <c r="CW39" s="316"/>
      <c r="CX39" s="319" t="s">
        <v>908</v>
      </c>
      <c r="CY39" s="319"/>
      <c r="CZ39" s="319"/>
      <c r="DA39" s="319"/>
      <c r="DB39" s="320"/>
      <c r="DC39" s="16"/>
      <c r="EC39" s="24"/>
      <c r="ED39" s="24"/>
      <c r="EE39" s="24"/>
      <c r="EF39" s="24"/>
      <c r="EG39" s="24"/>
      <c r="EH39" s="24"/>
      <c r="EI39" s="24"/>
      <c r="EJ39" s="24"/>
      <c r="EK39" s="24"/>
      <c r="EL39" s="21"/>
      <c r="EM39" s="21"/>
      <c r="EN39" s="21"/>
      <c r="EO39" s="21"/>
      <c r="EP39" s="24"/>
      <c r="EQ39" s="24"/>
      <c r="ER39" s="24"/>
      <c r="ES39" s="24"/>
      <c r="ET39" s="24"/>
      <c r="EU39" s="24"/>
      <c r="EV39" s="24"/>
      <c r="EW39" s="24"/>
      <c r="EX39" s="21"/>
      <c r="EY39" s="21"/>
      <c r="EZ39" s="21"/>
      <c r="FA39" s="21"/>
      <c r="FB39" s="24"/>
      <c r="FC39" s="24"/>
      <c r="FD39" s="24"/>
      <c r="FE39" s="24"/>
      <c r="FF39" s="24"/>
      <c r="FG39" s="24"/>
      <c r="FH39" s="24"/>
      <c r="FI39" s="24"/>
      <c r="FJ39" s="24"/>
      <c r="FK39" s="24"/>
      <c r="FL39" s="24"/>
      <c r="FM39" s="24"/>
      <c r="FN39" s="21"/>
      <c r="FO39" s="21"/>
      <c r="FP39" s="21"/>
      <c r="FQ39" s="21"/>
      <c r="FR39" s="21"/>
      <c r="FS39" s="21"/>
      <c r="FT39" s="21"/>
      <c r="FU39" s="21"/>
      <c r="FV39" s="21"/>
      <c r="FW39" s="21"/>
      <c r="FX39" s="21"/>
      <c r="FY39" s="21"/>
      <c r="FZ39" s="21"/>
      <c r="GA39" s="21"/>
      <c r="GB39" s="21"/>
      <c r="GC39" s="21"/>
      <c r="GD39" s="21"/>
      <c r="GE39" s="21"/>
      <c r="GF39" s="21"/>
      <c r="GG39" s="21"/>
      <c r="GH39" s="21"/>
      <c r="GI39" s="22"/>
      <c r="GJ39" s="22"/>
      <c r="GK39" s="28"/>
    </row>
    <row r="40" spans="1:193" ht="7" customHeight="1">
      <c r="A40" s="349"/>
      <c r="B40" s="350"/>
      <c r="C40" s="125"/>
      <c r="D40" s="124"/>
      <c r="E40" s="126"/>
      <c r="F40" s="127"/>
      <c r="G40" s="123"/>
      <c r="H40" s="124"/>
      <c r="I40" s="125"/>
      <c r="J40" s="124"/>
      <c r="K40" s="126"/>
      <c r="L40" s="126"/>
      <c r="M40" s="126"/>
      <c r="N40" s="126"/>
      <c r="O40" s="124"/>
      <c r="P40" s="127"/>
      <c r="Q40" s="123"/>
      <c r="R40" s="124"/>
      <c r="S40" s="125"/>
      <c r="T40" s="124"/>
      <c r="U40" s="126"/>
      <c r="V40" s="126"/>
      <c r="W40" s="126"/>
      <c r="X40" s="126"/>
      <c r="Y40" s="124"/>
      <c r="Z40" s="127"/>
      <c r="AA40" s="123"/>
      <c r="AB40" s="124"/>
      <c r="AC40" s="125"/>
      <c r="AD40" s="124"/>
      <c r="AE40" s="126"/>
      <c r="AF40" s="126"/>
      <c r="AG40" s="126"/>
      <c r="AH40" s="126"/>
      <c r="AI40" s="124"/>
      <c r="AJ40" s="127"/>
      <c r="AK40" s="123"/>
      <c r="AL40" s="124"/>
      <c r="AM40" s="125"/>
      <c r="AN40" s="124"/>
      <c r="AO40" s="126"/>
      <c r="AP40" s="126"/>
      <c r="AQ40" s="126"/>
      <c r="AR40" s="126"/>
      <c r="AS40" s="124"/>
      <c r="AT40" s="127"/>
      <c r="AU40" s="123"/>
      <c r="AV40" s="124"/>
      <c r="AW40" s="125"/>
      <c r="AX40" s="124"/>
      <c r="AY40" s="126"/>
      <c r="AZ40" s="126"/>
      <c r="BA40" s="126"/>
      <c r="BB40" s="126"/>
      <c r="BC40" s="124"/>
      <c r="BD40" s="127"/>
      <c r="BE40" s="123"/>
      <c r="BF40" s="124"/>
      <c r="BG40" s="125"/>
      <c r="BH40" s="124"/>
      <c r="BI40" s="126"/>
      <c r="BJ40" s="126"/>
      <c r="BK40" s="126"/>
      <c r="BL40" s="126"/>
      <c r="BM40" s="124"/>
      <c r="BN40" s="127"/>
      <c r="BO40" s="123"/>
      <c r="BP40" s="124"/>
      <c r="BQ40" s="125"/>
      <c r="BR40" s="124"/>
      <c r="BS40" s="126"/>
      <c r="BT40" s="126"/>
      <c r="BU40" s="126"/>
      <c r="BV40" s="126"/>
      <c r="BW40" s="124"/>
      <c r="BX40" s="127"/>
      <c r="BY40" s="123"/>
      <c r="BZ40" s="124"/>
      <c r="CA40" s="125"/>
      <c r="CB40" s="355"/>
      <c r="CC40" s="350"/>
      <c r="CD40" s="325"/>
      <c r="CE40" s="325"/>
      <c r="CF40" s="325"/>
      <c r="CG40" s="325"/>
      <c r="CH40" s="325"/>
      <c r="CI40" s="325"/>
      <c r="CJ40" s="325"/>
      <c r="CK40" s="325"/>
      <c r="CL40" s="328"/>
      <c r="CM40" s="328"/>
      <c r="CN40" s="328"/>
      <c r="CO40" s="328"/>
      <c r="CP40" s="316"/>
      <c r="CQ40" s="316"/>
      <c r="CR40" s="316"/>
      <c r="CS40" s="316"/>
      <c r="CT40" s="316"/>
      <c r="CU40" s="316"/>
      <c r="CV40" s="316"/>
      <c r="CW40" s="316"/>
      <c r="CX40" s="323"/>
      <c r="CY40" s="323"/>
      <c r="CZ40" s="323"/>
      <c r="DA40" s="323"/>
      <c r="DB40" s="324"/>
      <c r="DC40" s="29"/>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row>
    <row r="41" spans="1:193" ht="7" customHeight="1">
      <c r="A41" s="349"/>
      <c r="B41" s="350"/>
      <c r="C41" s="125"/>
      <c r="D41" s="124"/>
      <c r="E41" s="126"/>
      <c r="F41" s="127"/>
      <c r="G41" s="123"/>
      <c r="H41" s="124"/>
      <c r="I41" s="125"/>
      <c r="J41" s="124"/>
      <c r="K41" s="126"/>
      <c r="L41" s="126"/>
      <c r="M41" s="126"/>
      <c r="N41" s="126"/>
      <c r="O41" s="124"/>
      <c r="P41" s="127"/>
      <c r="Q41" s="123"/>
      <c r="R41" s="124"/>
      <c r="S41" s="125"/>
      <c r="T41" s="124"/>
      <c r="U41" s="126"/>
      <c r="V41" s="126"/>
      <c r="W41" s="126"/>
      <c r="X41" s="126"/>
      <c r="Y41" s="124"/>
      <c r="Z41" s="127"/>
      <c r="AA41" s="123"/>
      <c r="AB41" s="124"/>
      <c r="AC41" s="125"/>
      <c r="AD41" s="124"/>
      <c r="AE41" s="126"/>
      <c r="AF41" s="126"/>
      <c r="AG41" s="126"/>
      <c r="AH41" s="126"/>
      <c r="AI41" s="124"/>
      <c r="AJ41" s="127"/>
      <c r="AK41" s="123"/>
      <c r="AL41" s="124"/>
      <c r="AM41" s="125"/>
      <c r="AN41" s="124"/>
      <c r="AO41" s="126"/>
      <c r="AP41" s="126"/>
      <c r="AQ41" s="126"/>
      <c r="AR41" s="126"/>
      <c r="AS41" s="124"/>
      <c r="AT41" s="127"/>
      <c r="AU41" s="123"/>
      <c r="AV41" s="124"/>
      <c r="AW41" s="125"/>
      <c r="AX41" s="124"/>
      <c r="AY41" s="126"/>
      <c r="AZ41" s="126"/>
      <c r="BA41" s="126"/>
      <c r="BB41" s="126"/>
      <c r="BC41" s="124"/>
      <c r="BD41" s="127"/>
      <c r="BE41" s="123"/>
      <c r="BF41" s="124"/>
      <c r="BG41" s="125"/>
      <c r="BH41" s="124"/>
      <c r="BI41" s="126"/>
      <c r="BJ41" s="126"/>
      <c r="BK41" s="126"/>
      <c r="BL41" s="126"/>
      <c r="BM41" s="124"/>
      <c r="BN41" s="127"/>
      <c r="BO41" s="123"/>
      <c r="BP41" s="124"/>
      <c r="BQ41" s="125"/>
      <c r="BR41" s="124"/>
      <c r="BS41" s="126"/>
      <c r="BT41" s="126"/>
      <c r="BU41" s="126"/>
      <c r="BV41" s="126"/>
      <c r="BW41" s="124"/>
      <c r="BX41" s="127"/>
      <c r="BY41" s="123"/>
      <c r="BZ41" s="124"/>
      <c r="CA41" s="125"/>
      <c r="CB41" s="355"/>
      <c r="CC41" s="350"/>
      <c r="CD41" s="359" t="s">
        <v>963</v>
      </c>
      <c r="CE41" s="360"/>
      <c r="CF41" s="360"/>
      <c r="CG41" s="360"/>
      <c r="CH41" s="360"/>
      <c r="CI41" s="360"/>
      <c r="CJ41" s="360"/>
      <c r="CK41" s="360"/>
      <c r="CL41" s="361"/>
      <c r="CM41" s="361"/>
      <c r="CN41" s="361"/>
      <c r="CO41" s="361"/>
      <c r="CP41" s="360"/>
      <c r="CQ41" s="360"/>
      <c r="CR41" s="360"/>
      <c r="CS41" s="323"/>
      <c r="CT41" s="323"/>
      <c r="CU41" s="323"/>
      <c r="CV41" s="323"/>
      <c r="CW41" s="323"/>
      <c r="CX41" s="363" t="s">
        <v>908</v>
      </c>
      <c r="CY41" s="364"/>
      <c r="CZ41" s="364"/>
      <c r="DA41" s="364"/>
      <c r="DB41" s="365"/>
      <c r="DC41" s="29"/>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row>
    <row r="42" spans="1:193" ht="7" customHeight="1">
      <c r="A42" s="349"/>
      <c r="B42" s="350"/>
      <c r="C42" s="137"/>
      <c r="D42" s="128"/>
      <c r="E42" s="129"/>
      <c r="F42" s="138"/>
      <c r="G42" s="136"/>
      <c r="H42" s="128"/>
      <c r="I42" s="137"/>
      <c r="J42" s="128"/>
      <c r="K42" s="129"/>
      <c r="L42" s="129"/>
      <c r="M42" s="129"/>
      <c r="N42" s="129"/>
      <c r="O42" s="128"/>
      <c r="P42" s="138"/>
      <c r="Q42" s="136"/>
      <c r="R42" s="128"/>
      <c r="S42" s="137"/>
      <c r="T42" s="128"/>
      <c r="U42" s="129"/>
      <c r="V42" s="129"/>
      <c r="W42" s="129"/>
      <c r="X42" s="129"/>
      <c r="Y42" s="128"/>
      <c r="Z42" s="138"/>
      <c r="AA42" s="136"/>
      <c r="AB42" s="128"/>
      <c r="AC42" s="137"/>
      <c r="AD42" s="128"/>
      <c r="AE42" s="129"/>
      <c r="AF42" s="129"/>
      <c r="AG42" s="129"/>
      <c r="AH42" s="129"/>
      <c r="AI42" s="128"/>
      <c r="AJ42" s="138"/>
      <c r="AK42" s="136"/>
      <c r="AL42" s="128"/>
      <c r="AM42" s="137"/>
      <c r="AN42" s="128"/>
      <c r="AO42" s="129"/>
      <c r="AP42" s="129"/>
      <c r="AQ42" s="129"/>
      <c r="AR42" s="129"/>
      <c r="AS42" s="128"/>
      <c r="AT42" s="138"/>
      <c r="AU42" s="136"/>
      <c r="AV42" s="128"/>
      <c r="AW42" s="137"/>
      <c r="AX42" s="128"/>
      <c r="AY42" s="129"/>
      <c r="AZ42" s="129"/>
      <c r="BA42" s="129"/>
      <c r="BB42" s="129"/>
      <c r="BC42" s="128"/>
      <c r="BD42" s="138"/>
      <c r="BE42" s="136"/>
      <c r="BF42" s="128"/>
      <c r="BG42" s="137"/>
      <c r="BH42" s="128"/>
      <c r="BI42" s="129"/>
      <c r="BJ42" s="129"/>
      <c r="BK42" s="129"/>
      <c r="BL42" s="129"/>
      <c r="BM42" s="128"/>
      <c r="BN42" s="138"/>
      <c r="BO42" s="136"/>
      <c r="BP42" s="128"/>
      <c r="BQ42" s="137"/>
      <c r="BR42" s="128"/>
      <c r="BS42" s="129"/>
      <c r="BT42" s="129"/>
      <c r="BU42" s="129"/>
      <c r="BV42" s="129"/>
      <c r="BW42" s="128"/>
      <c r="BX42" s="138"/>
      <c r="BY42" s="136"/>
      <c r="BZ42" s="128"/>
      <c r="CA42" s="137"/>
      <c r="CB42" s="355"/>
      <c r="CC42" s="350"/>
      <c r="CD42" s="362"/>
      <c r="CE42" s="330"/>
      <c r="CF42" s="330"/>
      <c r="CG42" s="330"/>
      <c r="CH42" s="330"/>
      <c r="CI42" s="330"/>
      <c r="CJ42" s="330"/>
      <c r="CK42" s="330"/>
      <c r="CL42" s="330"/>
      <c r="CM42" s="330"/>
      <c r="CN42" s="330"/>
      <c r="CO42" s="330"/>
      <c r="CP42" s="330"/>
      <c r="CQ42" s="330"/>
      <c r="CR42" s="330"/>
      <c r="CS42" s="330"/>
      <c r="CT42" s="330"/>
      <c r="CU42" s="330"/>
      <c r="CV42" s="330"/>
      <c r="CW42" s="330"/>
      <c r="CX42" s="363"/>
      <c r="CY42" s="364"/>
      <c r="CZ42" s="364"/>
      <c r="DA42" s="364"/>
      <c r="DB42" s="365"/>
      <c r="DC42" s="30"/>
      <c r="EC42" s="6"/>
      <c r="ED42" s="6"/>
      <c r="EE42" s="6"/>
      <c r="EF42" s="6"/>
      <c r="EG42" s="6"/>
      <c r="EH42" s="6"/>
      <c r="EI42" s="6"/>
      <c r="EJ42" s="6"/>
      <c r="EK42" s="6"/>
      <c r="EL42" s="6"/>
      <c r="EM42" s="6"/>
      <c r="EN42" s="6"/>
      <c r="EO42" s="6"/>
      <c r="EP42" s="6"/>
      <c r="EQ42" s="6"/>
      <c r="ER42" s="6"/>
      <c r="ES42" s="6"/>
      <c r="ET42" s="6"/>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6"/>
      <c r="FU42" s="6"/>
      <c r="FV42" s="6"/>
      <c r="FW42" s="6"/>
      <c r="FX42" s="6"/>
      <c r="FY42" s="6"/>
      <c r="FZ42" s="6"/>
      <c r="GA42" s="6"/>
      <c r="GB42" s="6"/>
      <c r="GC42" s="6"/>
      <c r="GD42" s="6"/>
      <c r="GE42" s="6"/>
      <c r="GF42" s="6"/>
      <c r="GG42" s="6"/>
      <c r="GH42" s="6"/>
    </row>
    <row r="43" spans="1:193" ht="7" customHeight="1">
      <c r="A43" s="351"/>
      <c r="B43" s="352"/>
      <c r="C43" s="131"/>
      <c r="D43" s="131"/>
      <c r="E43" s="131"/>
      <c r="F43" s="132"/>
      <c r="G43" s="130"/>
      <c r="H43" s="131"/>
      <c r="I43" s="131"/>
      <c r="J43" s="131"/>
      <c r="K43" s="131"/>
      <c r="L43" s="131"/>
      <c r="M43" s="131"/>
      <c r="N43" s="131"/>
      <c r="O43" s="131"/>
      <c r="P43" s="132"/>
      <c r="Q43" s="130"/>
      <c r="R43" s="131"/>
      <c r="S43" s="131"/>
      <c r="T43" s="131"/>
      <c r="U43" s="131"/>
      <c r="V43" s="131"/>
      <c r="W43" s="131"/>
      <c r="X43" s="131"/>
      <c r="Y43" s="131"/>
      <c r="Z43" s="132"/>
      <c r="AA43" s="130"/>
      <c r="AB43" s="131"/>
      <c r="AC43" s="131"/>
      <c r="AD43" s="131"/>
      <c r="AE43" s="131"/>
      <c r="AF43" s="131"/>
      <c r="AG43" s="131"/>
      <c r="AH43" s="131"/>
      <c r="AI43" s="131"/>
      <c r="AJ43" s="132"/>
      <c r="AK43" s="130"/>
      <c r="AL43" s="131"/>
      <c r="AM43" s="131"/>
      <c r="AN43" s="131"/>
      <c r="AO43" s="131"/>
      <c r="AP43" s="131"/>
      <c r="AQ43" s="131"/>
      <c r="AR43" s="131"/>
      <c r="AS43" s="131"/>
      <c r="AT43" s="132"/>
      <c r="AU43" s="130"/>
      <c r="AV43" s="131"/>
      <c r="AW43" s="131"/>
      <c r="AX43" s="131"/>
      <c r="AY43" s="131"/>
      <c r="AZ43" s="131"/>
      <c r="BA43" s="131"/>
      <c r="BB43" s="131"/>
      <c r="BC43" s="131"/>
      <c r="BD43" s="132"/>
      <c r="BE43" s="130"/>
      <c r="BF43" s="131"/>
      <c r="BG43" s="131"/>
      <c r="BH43" s="131"/>
      <c r="BI43" s="131"/>
      <c r="BJ43" s="131"/>
      <c r="BK43" s="131"/>
      <c r="BL43" s="131"/>
      <c r="BM43" s="131"/>
      <c r="BN43" s="132"/>
      <c r="BO43" s="130"/>
      <c r="BP43" s="131"/>
      <c r="BQ43" s="131"/>
      <c r="BR43" s="131"/>
      <c r="BS43" s="131"/>
      <c r="BT43" s="131"/>
      <c r="BU43" s="131"/>
      <c r="BV43" s="131"/>
      <c r="BW43" s="131"/>
      <c r="BX43" s="132"/>
      <c r="BY43" s="130"/>
      <c r="BZ43" s="131"/>
      <c r="CA43" s="131"/>
      <c r="CB43" s="357"/>
      <c r="CC43" s="352"/>
      <c r="CD43" s="325" t="s">
        <v>964</v>
      </c>
      <c r="CE43" s="325"/>
      <c r="CF43" s="325"/>
      <c r="CG43" s="325"/>
      <c r="CH43" s="325"/>
      <c r="CI43" s="325"/>
      <c r="CJ43" s="325"/>
      <c r="CK43" s="325"/>
      <c r="CL43" s="325"/>
      <c r="CM43" s="325"/>
      <c r="CN43" s="327" t="s">
        <v>965</v>
      </c>
      <c r="CO43" s="327"/>
      <c r="CP43" s="336"/>
      <c r="CQ43" s="336"/>
      <c r="CR43" s="336"/>
      <c r="CS43" s="336"/>
      <c r="CT43" s="336"/>
      <c r="CU43" s="329" t="s">
        <v>966</v>
      </c>
      <c r="CV43" s="329"/>
      <c r="CW43" s="329"/>
      <c r="CX43" s="326" t="s">
        <v>908</v>
      </c>
      <c r="CY43" s="326"/>
      <c r="CZ43" s="326"/>
      <c r="DA43" s="326"/>
      <c r="DB43" s="337"/>
      <c r="DC43" s="30"/>
    </row>
    <row r="44" spans="1:193" ht="7" customHeight="1">
      <c r="A44" s="123"/>
      <c r="B44" s="124"/>
      <c r="C44" s="124"/>
      <c r="D44" s="124"/>
      <c r="E44" s="124"/>
      <c r="F44" s="127"/>
      <c r="G44" s="123"/>
      <c r="H44" s="124"/>
      <c r="I44" s="124"/>
      <c r="J44" s="124"/>
      <c r="K44" s="124"/>
      <c r="L44" s="124"/>
      <c r="M44" s="124"/>
      <c r="N44" s="124"/>
      <c r="O44" s="124"/>
      <c r="P44" s="127"/>
      <c r="Q44" s="123"/>
      <c r="R44" s="124"/>
      <c r="S44" s="124"/>
      <c r="T44" s="124"/>
      <c r="U44" s="124"/>
      <c r="V44" s="124"/>
      <c r="W44" s="124"/>
      <c r="X44" s="124"/>
      <c r="Y44" s="124"/>
      <c r="Z44" s="127"/>
      <c r="AA44" s="123"/>
      <c r="AB44" s="124"/>
      <c r="AC44" s="124"/>
      <c r="AD44" s="124"/>
      <c r="AE44" s="124"/>
      <c r="AF44" s="124"/>
      <c r="AG44" s="124"/>
      <c r="AH44" s="124"/>
      <c r="AI44" s="124"/>
      <c r="AJ44" s="127"/>
      <c r="AK44" s="123"/>
      <c r="AL44" s="124"/>
      <c r="AM44" s="124"/>
      <c r="AN44" s="124"/>
      <c r="AO44" s="124"/>
      <c r="AP44" s="124"/>
      <c r="AQ44" s="124"/>
      <c r="AR44" s="124"/>
      <c r="AS44" s="124"/>
      <c r="AT44" s="127"/>
      <c r="AU44" s="123"/>
      <c r="AV44" s="124"/>
      <c r="AW44" s="124"/>
      <c r="AX44" s="124"/>
      <c r="AY44" s="124"/>
      <c r="AZ44" s="124"/>
      <c r="BA44" s="124"/>
      <c r="BB44" s="124"/>
      <c r="BC44" s="124"/>
      <c r="BD44" s="127"/>
      <c r="BE44" s="123"/>
      <c r="BF44" s="124"/>
      <c r="BG44" s="124"/>
      <c r="BH44" s="124"/>
      <c r="BI44" s="124"/>
      <c r="BJ44" s="124"/>
      <c r="BK44" s="124"/>
      <c r="BL44" s="124"/>
      <c r="BM44" s="124"/>
      <c r="BN44" s="127"/>
      <c r="BO44" s="123"/>
      <c r="BP44" s="124"/>
      <c r="BQ44" s="124"/>
      <c r="BR44" s="124"/>
      <c r="BS44" s="124"/>
      <c r="BT44" s="124"/>
      <c r="BU44" s="124"/>
      <c r="BV44" s="124"/>
      <c r="BW44" s="124"/>
      <c r="BX44" s="127"/>
      <c r="BY44" s="123"/>
      <c r="BZ44" s="124"/>
      <c r="CA44" s="124"/>
      <c r="CB44" s="124"/>
      <c r="CC44" s="124"/>
      <c r="CD44" s="325"/>
      <c r="CE44" s="325"/>
      <c r="CF44" s="325"/>
      <c r="CG44" s="325"/>
      <c r="CH44" s="325"/>
      <c r="CI44" s="325"/>
      <c r="CJ44" s="325"/>
      <c r="CK44" s="325"/>
      <c r="CL44" s="325"/>
      <c r="CM44" s="325"/>
      <c r="CN44" s="327"/>
      <c r="CO44" s="327"/>
      <c r="CP44" s="328"/>
      <c r="CQ44" s="328"/>
      <c r="CR44" s="328"/>
      <c r="CS44" s="328"/>
      <c r="CT44" s="328"/>
      <c r="CU44" s="329"/>
      <c r="CV44" s="329"/>
      <c r="CW44" s="329"/>
      <c r="CX44" s="334"/>
      <c r="CY44" s="334"/>
      <c r="CZ44" s="334"/>
      <c r="DA44" s="334"/>
      <c r="DB44" s="335"/>
      <c r="DC44" s="8"/>
    </row>
    <row r="45" spans="1:193" ht="7" customHeight="1">
      <c r="A45" s="123"/>
      <c r="B45" s="125"/>
      <c r="C45" s="124"/>
      <c r="D45" s="124"/>
      <c r="E45" s="124"/>
      <c r="F45" s="127"/>
      <c r="G45" s="123"/>
      <c r="H45" s="125"/>
      <c r="I45" s="124"/>
      <c r="J45" s="124"/>
      <c r="K45" s="124"/>
      <c r="L45" s="124"/>
      <c r="M45" s="124"/>
      <c r="N45" s="124"/>
      <c r="O45" s="124"/>
      <c r="P45" s="127"/>
      <c r="Q45" s="123"/>
      <c r="R45" s="125"/>
      <c r="S45" s="124"/>
      <c r="T45" s="124"/>
      <c r="U45" s="124"/>
      <c r="V45" s="124"/>
      <c r="W45" s="124"/>
      <c r="X45" s="124"/>
      <c r="Y45" s="124"/>
      <c r="Z45" s="127"/>
      <c r="AA45" s="123"/>
      <c r="AB45" s="125"/>
      <c r="AC45" s="124"/>
      <c r="AD45" s="124"/>
      <c r="AE45" s="124"/>
      <c r="AF45" s="124"/>
      <c r="AG45" s="124"/>
      <c r="AH45" s="124"/>
      <c r="AI45" s="124"/>
      <c r="AJ45" s="127"/>
      <c r="AK45" s="123"/>
      <c r="AL45" s="125"/>
      <c r="AM45" s="124"/>
      <c r="AN45" s="124"/>
      <c r="AO45" s="124"/>
      <c r="AP45" s="124"/>
      <c r="AQ45" s="124"/>
      <c r="AR45" s="124"/>
      <c r="AS45" s="124"/>
      <c r="AT45" s="127"/>
      <c r="AU45" s="123"/>
      <c r="AV45" s="125"/>
      <c r="AW45" s="124"/>
      <c r="AX45" s="124"/>
      <c r="AY45" s="124"/>
      <c r="AZ45" s="124"/>
      <c r="BA45" s="124"/>
      <c r="BB45" s="124"/>
      <c r="BC45" s="124"/>
      <c r="BD45" s="127"/>
      <c r="BE45" s="123"/>
      <c r="BF45" s="125"/>
      <c r="BG45" s="124"/>
      <c r="BH45" s="124"/>
      <c r="BI45" s="124"/>
      <c r="BJ45" s="124"/>
      <c r="BK45" s="124"/>
      <c r="BL45" s="124"/>
      <c r="BM45" s="124"/>
      <c r="BN45" s="127"/>
      <c r="BO45" s="123"/>
      <c r="BP45" s="125"/>
      <c r="BQ45" s="124"/>
      <c r="BR45" s="124"/>
      <c r="BS45" s="124"/>
      <c r="BT45" s="124"/>
      <c r="BU45" s="124"/>
      <c r="BV45" s="124"/>
      <c r="BW45" s="124"/>
      <c r="BX45" s="127"/>
      <c r="BY45" s="123"/>
      <c r="BZ45" s="125"/>
      <c r="CA45" s="124"/>
      <c r="CB45" s="124"/>
      <c r="CC45" s="124"/>
      <c r="CD45" s="338" t="s">
        <v>967</v>
      </c>
      <c r="CE45" s="339"/>
      <c r="CF45" s="339"/>
      <c r="CG45" s="339"/>
      <c r="CH45" s="339"/>
      <c r="CI45" s="339"/>
      <c r="CJ45" s="339"/>
      <c r="CK45" s="340" t="s">
        <v>938</v>
      </c>
      <c r="CL45" s="340"/>
      <c r="CM45" s="340"/>
      <c r="CN45" s="340"/>
      <c r="CO45" s="340"/>
      <c r="CP45" s="340"/>
      <c r="CQ45" s="342" t="s">
        <v>935</v>
      </c>
      <c r="CR45" s="342"/>
      <c r="CS45" s="342"/>
      <c r="CT45" s="342"/>
      <c r="CU45" s="343" t="s">
        <v>968</v>
      </c>
      <c r="CV45" s="343"/>
      <c r="CW45" s="343"/>
      <c r="CX45" s="332" t="s">
        <v>908</v>
      </c>
      <c r="CY45" s="332"/>
      <c r="CZ45" s="332"/>
      <c r="DA45" s="332"/>
      <c r="DB45" s="333"/>
      <c r="DC45" s="8"/>
    </row>
    <row r="46" spans="1:193" ht="7" customHeight="1">
      <c r="A46" s="123"/>
      <c r="B46" s="124"/>
      <c r="C46" s="125"/>
      <c r="D46" s="124"/>
      <c r="E46" s="126"/>
      <c r="F46" s="127"/>
      <c r="G46" s="123"/>
      <c r="H46" s="124"/>
      <c r="I46" s="125"/>
      <c r="J46" s="124"/>
      <c r="K46" s="126"/>
      <c r="L46" s="126"/>
      <c r="M46" s="126"/>
      <c r="N46" s="126"/>
      <c r="O46" s="124"/>
      <c r="P46" s="127"/>
      <c r="Q46" s="123"/>
      <c r="R46" s="124"/>
      <c r="S46" s="125"/>
      <c r="T46" s="124"/>
      <c r="U46" s="126"/>
      <c r="V46" s="126"/>
      <c r="W46" s="126"/>
      <c r="X46" s="126"/>
      <c r="Y46" s="124"/>
      <c r="Z46" s="127"/>
      <c r="AA46" s="123"/>
      <c r="AB46" s="124"/>
      <c r="AC46" s="125"/>
      <c r="AD46" s="124"/>
      <c r="AE46" s="126"/>
      <c r="AF46" s="126"/>
      <c r="AG46" s="126"/>
      <c r="AH46" s="126"/>
      <c r="AI46" s="124"/>
      <c r="AJ46" s="127"/>
      <c r="AK46" s="123"/>
      <c r="AL46" s="124"/>
      <c r="AM46" s="125"/>
      <c r="AN46" s="124"/>
      <c r="AO46" s="126"/>
      <c r="AP46" s="126"/>
      <c r="AQ46" s="126"/>
      <c r="AR46" s="126"/>
      <c r="AS46" s="124"/>
      <c r="AT46" s="127"/>
      <c r="AU46" s="123"/>
      <c r="AV46" s="124"/>
      <c r="AW46" s="125"/>
      <c r="AX46" s="124"/>
      <c r="AY46" s="126"/>
      <c r="AZ46" s="126"/>
      <c r="BA46" s="126"/>
      <c r="BB46" s="126"/>
      <c r="BC46" s="124"/>
      <c r="BD46" s="127"/>
      <c r="BE46" s="123"/>
      <c r="BF46" s="124"/>
      <c r="BG46" s="125"/>
      <c r="BH46" s="124"/>
      <c r="BI46" s="126"/>
      <c r="BJ46" s="126"/>
      <c r="BK46" s="126"/>
      <c r="BL46" s="126"/>
      <c r="BM46" s="124"/>
      <c r="BN46" s="127"/>
      <c r="BO46" s="123"/>
      <c r="BP46" s="124"/>
      <c r="BQ46" s="125"/>
      <c r="BR46" s="124"/>
      <c r="BS46" s="126"/>
      <c r="BT46" s="126"/>
      <c r="BU46" s="126"/>
      <c r="BV46" s="126"/>
      <c r="BW46" s="124"/>
      <c r="BX46" s="127"/>
      <c r="BY46" s="123"/>
      <c r="BZ46" s="124"/>
      <c r="CA46" s="125"/>
      <c r="CB46" s="124"/>
      <c r="CC46" s="126"/>
      <c r="CD46" s="338"/>
      <c r="CE46" s="339"/>
      <c r="CF46" s="339"/>
      <c r="CG46" s="339"/>
      <c r="CH46" s="339"/>
      <c r="CI46" s="339"/>
      <c r="CJ46" s="339"/>
      <c r="CK46" s="341"/>
      <c r="CL46" s="341"/>
      <c r="CM46" s="341"/>
      <c r="CN46" s="341"/>
      <c r="CO46" s="341"/>
      <c r="CP46" s="341"/>
      <c r="CQ46" s="341"/>
      <c r="CR46" s="341"/>
      <c r="CS46" s="341"/>
      <c r="CT46" s="341"/>
      <c r="CU46" s="343"/>
      <c r="CV46" s="343"/>
      <c r="CW46" s="343"/>
      <c r="CX46" s="334"/>
      <c r="CY46" s="334"/>
      <c r="CZ46" s="334"/>
      <c r="DA46" s="334"/>
      <c r="DB46" s="335"/>
    </row>
    <row r="47" spans="1:193" ht="7" customHeight="1">
      <c r="A47" s="123"/>
      <c r="B47" s="124"/>
      <c r="C47" s="125"/>
      <c r="D47" s="124"/>
      <c r="E47" s="126"/>
      <c r="F47" s="127"/>
      <c r="G47" s="123"/>
      <c r="H47" s="124"/>
      <c r="I47" s="125"/>
      <c r="J47" s="124"/>
      <c r="K47" s="126"/>
      <c r="L47" s="126"/>
      <c r="M47" s="126"/>
      <c r="N47" s="126"/>
      <c r="O47" s="124"/>
      <c r="P47" s="127"/>
      <c r="Q47" s="123"/>
      <c r="R47" s="124"/>
      <c r="S47" s="125"/>
      <c r="T47" s="124"/>
      <c r="U47" s="126"/>
      <c r="V47" s="126"/>
      <c r="W47" s="126"/>
      <c r="X47" s="126"/>
      <c r="Y47" s="124"/>
      <c r="Z47" s="127"/>
      <c r="AA47" s="123"/>
      <c r="AB47" s="124"/>
      <c r="AC47" s="125"/>
      <c r="AD47" s="124"/>
      <c r="AE47" s="126"/>
      <c r="AF47" s="126"/>
      <c r="AG47" s="126"/>
      <c r="AH47" s="126"/>
      <c r="AI47" s="124"/>
      <c r="AJ47" s="127"/>
      <c r="AK47" s="123"/>
      <c r="AL47" s="124"/>
      <c r="AM47" s="125"/>
      <c r="AN47" s="124"/>
      <c r="AO47" s="126"/>
      <c r="AP47" s="126"/>
      <c r="AQ47" s="126"/>
      <c r="AR47" s="126"/>
      <c r="AS47" s="124"/>
      <c r="AT47" s="127"/>
      <c r="AU47" s="123"/>
      <c r="AV47" s="124"/>
      <c r="AW47" s="125"/>
      <c r="AX47" s="124"/>
      <c r="AY47" s="126"/>
      <c r="AZ47" s="126"/>
      <c r="BA47" s="126"/>
      <c r="BB47" s="126"/>
      <c r="BC47" s="124"/>
      <c r="BD47" s="127"/>
      <c r="BE47" s="123"/>
      <c r="BF47" s="124"/>
      <c r="BG47" s="125"/>
      <c r="BH47" s="124"/>
      <c r="BI47" s="126"/>
      <c r="BJ47" s="126"/>
      <c r="BK47" s="126"/>
      <c r="BL47" s="126"/>
      <c r="BM47" s="124"/>
      <c r="BN47" s="127"/>
      <c r="BO47" s="123"/>
      <c r="BP47" s="124"/>
      <c r="BQ47" s="125"/>
      <c r="BR47" s="124"/>
      <c r="BS47" s="126"/>
      <c r="BT47" s="126"/>
      <c r="BU47" s="126"/>
      <c r="BV47" s="126"/>
      <c r="BW47" s="124"/>
      <c r="BX47" s="127"/>
      <c r="BY47" s="123"/>
      <c r="BZ47" s="124"/>
      <c r="CA47" s="125"/>
      <c r="CB47" s="124"/>
      <c r="CC47" s="126"/>
      <c r="CD47" s="325" t="s">
        <v>969</v>
      </c>
      <c r="CE47" s="325"/>
      <c r="CF47" s="325"/>
      <c r="CG47" s="325"/>
      <c r="CH47" s="325"/>
      <c r="CI47" s="325"/>
      <c r="CJ47" s="325"/>
      <c r="CK47" s="325"/>
      <c r="CL47" s="325"/>
      <c r="CM47" s="325"/>
      <c r="CN47" s="327" t="s">
        <v>965</v>
      </c>
      <c r="CO47" s="327"/>
      <c r="CP47" s="336"/>
      <c r="CQ47" s="336"/>
      <c r="CR47" s="336"/>
      <c r="CS47" s="336"/>
      <c r="CT47" s="336"/>
      <c r="CU47" s="329" t="s">
        <v>968</v>
      </c>
      <c r="CV47" s="329"/>
      <c r="CW47" s="329"/>
      <c r="CX47" s="330" t="s">
        <v>908</v>
      </c>
      <c r="CY47" s="330"/>
      <c r="CZ47" s="330"/>
      <c r="DA47" s="330"/>
      <c r="DB47" s="331"/>
    </row>
    <row r="48" spans="1:193" ht="7" customHeight="1">
      <c r="A48" s="123"/>
      <c r="B48" s="124"/>
      <c r="C48" s="125"/>
      <c r="D48" s="124"/>
      <c r="E48" s="126"/>
      <c r="F48" s="127"/>
      <c r="G48" s="123"/>
      <c r="H48" s="124"/>
      <c r="I48" s="125"/>
      <c r="J48" s="124"/>
      <c r="K48" s="126"/>
      <c r="L48" s="126"/>
      <c r="M48" s="126"/>
      <c r="N48" s="126"/>
      <c r="O48" s="124"/>
      <c r="P48" s="127"/>
      <c r="Q48" s="123"/>
      <c r="R48" s="124"/>
      <c r="S48" s="125"/>
      <c r="T48" s="124"/>
      <c r="U48" s="126"/>
      <c r="V48" s="126"/>
      <c r="W48" s="126"/>
      <c r="X48" s="126"/>
      <c r="Y48" s="124"/>
      <c r="Z48" s="127"/>
      <c r="AA48" s="123"/>
      <c r="AB48" s="124"/>
      <c r="AC48" s="125"/>
      <c r="AD48" s="124"/>
      <c r="AE48" s="126"/>
      <c r="AF48" s="126"/>
      <c r="AG48" s="126"/>
      <c r="AH48" s="126"/>
      <c r="AI48" s="124"/>
      <c r="AJ48" s="127"/>
      <c r="AK48" s="123"/>
      <c r="AL48" s="124"/>
      <c r="AM48" s="125"/>
      <c r="AN48" s="124"/>
      <c r="AO48" s="126"/>
      <c r="AP48" s="126"/>
      <c r="AQ48" s="126"/>
      <c r="AR48" s="126"/>
      <c r="AS48" s="124"/>
      <c r="AT48" s="127"/>
      <c r="AU48" s="123"/>
      <c r="AV48" s="124"/>
      <c r="AW48" s="125"/>
      <c r="AX48" s="124"/>
      <c r="AY48" s="126"/>
      <c r="AZ48" s="126"/>
      <c r="BA48" s="126"/>
      <c r="BB48" s="126"/>
      <c r="BC48" s="124"/>
      <c r="BD48" s="127"/>
      <c r="BE48" s="123"/>
      <c r="BF48" s="124"/>
      <c r="BG48" s="125"/>
      <c r="BH48" s="124"/>
      <c r="BI48" s="126"/>
      <c r="BJ48" s="126"/>
      <c r="BK48" s="126"/>
      <c r="BL48" s="126"/>
      <c r="BM48" s="124"/>
      <c r="BN48" s="127"/>
      <c r="BO48" s="123"/>
      <c r="BP48" s="124"/>
      <c r="BQ48" s="125"/>
      <c r="BR48" s="124"/>
      <c r="BS48" s="126"/>
      <c r="BT48" s="126"/>
      <c r="BU48" s="126"/>
      <c r="BV48" s="126"/>
      <c r="BW48" s="124"/>
      <c r="BX48" s="127"/>
      <c r="BY48" s="123"/>
      <c r="BZ48" s="124"/>
      <c r="CA48" s="125"/>
      <c r="CB48" s="124"/>
      <c r="CC48" s="126"/>
      <c r="CD48" s="325"/>
      <c r="CE48" s="325"/>
      <c r="CF48" s="325"/>
      <c r="CG48" s="325"/>
      <c r="CH48" s="325"/>
      <c r="CI48" s="325"/>
      <c r="CJ48" s="325"/>
      <c r="CK48" s="325"/>
      <c r="CL48" s="325"/>
      <c r="CM48" s="325"/>
      <c r="CN48" s="327"/>
      <c r="CO48" s="327"/>
      <c r="CP48" s="328"/>
      <c r="CQ48" s="328"/>
      <c r="CR48" s="328"/>
      <c r="CS48" s="328"/>
      <c r="CT48" s="328"/>
      <c r="CU48" s="329"/>
      <c r="CV48" s="329"/>
      <c r="CW48" s="329"/>
      <c r="CX48" s="323"/>
      <c r="CY48" s="323"/>
      <c r="CZ48" s="323"/>
      <c r="DA48" s="323"/>
      <c r="DB48" s="324"/>
    </row>
    <row r="49" spans="1:191" ht="7" customHeight="1">
      <c r="A49" s="123"/>
      <c r="B49" s="124"/>
      <c r="C49" s="125"/>
      <c r="D49" s="124"/>
      <c r="E49" s="126"/>
      <c r="F49" s="127"/>
      <c r="G49" s="123"/>
      <c r="H49" s="124"/>
      <c r="I49" s="125"/>
      <c r="J49" s="124"/>
      <c r="K49" s="126"/>
      <c r="L49" s="126"/>
      <c r="M49" s="126"/>
      <c r="N49" s="126"/>
      <c r="O49" s="124"/>
      <c r="P49" s="127"/>
      <c r="Q49" s="123"/>
      <c r="R49" s="124"/>
      <c r="S49" s="125"/>
      <c r="T49" s="124"/>
      <c r="U49" s="126"/>
      <c r="V49" s="126"/>
      <c r="W49" s="126"/>
      <c r="X49" s="126"/>
      <c r="Y49" s="124"/>
      <c r="Z49" s="127"/>
      <c r="AA49" s="123"/>
      <c r="AB49" s="124"/>
      <c r="AC49" s="125"/>
      <c r="AD49" s="124"/>
      <c r="AE49" s="126"/>
      <c r="AF49" s="126"/>
      <c r="AG49" s="126"/>
      <c r="AH49" s="126"/>
      <c r="AI49" s="124"/>
      <c r="AJ49" s="127"/>
      <c r="AK49" s="123"/>
      <c r="AL49" s="124"/>
      <c r="AM49" s="125"/>
      <c r="AN49" s="124"/>
      <c r="AO49" s="126"/>
      <c r="AP49" s="126"/>
      <c r="AQ49" s="126"/>
      <c r="AR49" s="126"/>
      <c r="AS49" s="124"/>
      <c r="AT49" s="127"/>
      <c r="AU49" s="123"/>
      <c r="AV49" s="124"/>
      <c r="AW49" s="125"/>
      <c r="AX49" s="124"/>
      <c r="AY49" s="126"/>
      <c r="AZ49" s="126"/>
      <c r="BA49" s="126"/>
      <c r="BB49" s="126"/>
      <c r="BC49" s="124"/>
      <c r="BD49" s="127"/>
      <c r="BE49" s="123"/>
      <c r="BF49" s="124"/>
      <c r="BG49" s="125"/>
      <c r="BH49" s="124"/>
      <c r="BI49" s="126"/>
      <c r="BJ49" s="126"/>
      <c r="BK49" s="126"/>
      <c r="BL49" s="126"/>
      <c r="BM49" s="124"/>
      <c r="BN49" s="127"/>
      <c r="BO49" s="123"/>
      <c r="BP49" s="124"/>
      <c r="BQ49" s="125"/>
      <c r="BR49" s="124"/>
      <c r="BS49" s="126"/>
      <c r="BT49" s="126"/>
      <c r="BU49" s="126"/>
      <c r="BV49" s="126"/>
      <c r="BW49" s="124"/>
      <c r="BX49" s="127"/>
      <c r="BY49" s="123"/>
      <c r="BZ49" s="124"/>
      <c r="CA49" s="125"/>
      <c r="CB49" s="124"/>
      <c r="CC49" s="126"/>
      <c r="CD49" s="325" t="s">
        <v>970</v>
      </c>
      <c r="CE49" s="325"/>
      <c r="CF49" s="325"/>
      <c r="CG49" s="325"/>
      <c r="CH49" s="325"/>
      <c r="CI49" s="325"/>
      <c r="CJ49" s="325"/>
      <c r="CK49" s="325"/>
      <c r="CL49" s="325"/>
      <c r="CM49" s="325"/>
      <c r="CN49" s="327" t="s">
        <v>965</v>
      </c>
      <c r="CO49" s="327"/>
      <c r="CP49" s="328"/>
      <c r="CQ49" s="328"/>
      <c r="CR49" s="328"/>
      <c r="CS49" s="328"/>
      <c r="CT49" s="328"/>
      <c r="CU49" s="329" t="s">
        <v>968</v>
      </c>
      <c r="CV49" s="329"/>
      <c r="CW49" s="329"/>
      <c r="CX49" s="330" t="s">
        <v>908</v>
      </c>
      <c r="CY49" s="330"/>
      <c r="CZ49" s="330"/>
      <c r="DA49" s="330"/>
      <c r="DB49" s="331"/>
      <c r="DC49" s="13"/>
    </row>
    <row r="50" spans="1:191" ht="7" customHeight="1">
      <c r="A50" s="123"/>
      <c r="B50" s="124"/>
      <c r="C50" s="125"/>
      <c r="D50" s="124"/>
      <c r="E50" s="126"/>
      <c r="F50" s="127"/>
      <c r="G50" s="123"/>
      <c r="H50" s="124"/>
      <c r="I50" s="125"/>
      <c r="J50" s="124"/>
      <c r="K50" s="126"/>
      <c r="L50" s="126"/>
      <c r="M50" s="126"/>
      <c r="N50" s="126"/>
      <c r="O50" s="124"/>
      <c r="P50" s="127"/>
      <c r="Q50" s="123"/>
      <c r="R50" s="124"/>
      <c r="S50" s="125"/>
      <c r="T50" s="124"/>
      <c r="U50" s="126"/>
      <c r="V50" s="126"/>
      <c r="W50" s="126"/>
      <c r="X50" s="126"/>
      <c r="Y50" s="124"/>
      <c r="Z50" s="127"/>
      <c r="AA50" s="123"/>
      <c r="AB50" s="124"/>
      <c r="AC50" s="125"/>
      <c r="AD50" s="124"/>
      <c r="AE50" s="126"/>
      <c r="AF50" s="126"/>
      <c r="AG50" s="126"/>
      <c r="AH50" s="126"/>
      <c r="AI50" s="124"/>
      <c r="AJ50" s="127"/>
      <c r="AK50" s="123"/>
      <c r="AL50" s="124"/>
      <c r="AM50" s="125"/>
      <c r="AN50" s="124"/>
      <c r="AO50" s="126"/>
      <c r="AP50" s="126"/>
      <c r="AQ50" s="126"/>
      <c r="AR50" s="126"/>
      <c r="AS50" s="124"/>
      <c r="AT50" s="127"/>
      <c r="AU50" s="123"/>
      <c r="AV50" s="124"/>
      <c r="AW50" s="125"/>
      <c r="AX50" s="124"/>
      <c r="AY50" s="126"/>
      <c r="AZ50" s="126"/>
      <c r="BA50" s="126"/>
      <c r="BB50" s="126"/>
      <c r="BC50" s="124"/>
      <c r="BD50" s="127"/>
      <c r="BE50" s="123"/>
      <c r="BF50" s="124"/>
      <c r="BG50" s="125"/>
      <c r="BH50" s="124"/>
      <c r="BI50" s="126"/>
      <c r="BJ50" s="126"/>
      <c r="BK50" s="126"/>
      <c r="BL50" s="126"/>
      <c r="BM50" s="124"/>
      <c r="BN50" s="127"/>
      <c r="BO50" s="123"/>
      <c r="BP50" s="124"/>
      <c r="BQ50" s="125"/>
      <c r="BR50" s="124"/>
      <c r="BS50" s="126"/>
      <c r="BT50" s="126"/>
      <c r="BU50" s="126"/>
      <c r="BV50" s="126"/>
      <c r="BW50" s="124"/>
      <c r="BX50" s="127"/>
      <c r="BY50" s="123"/>
      <c r="BZ50" s="124"/>
      <c r="CA50" s="125"/>
      <c r="CB50" s="124"/>
      <c r="CC50" s="126"/>
      <c r="CD50" s="325"/>
      <c r="CE50" s="325"/>
      <c r="CF50" s="325"/>
      <c r="CG50" s="325"/>
      <c r="CH50" s="325"/>
      <c r="CI50" s="325"/>
      <c r="CJ50" s="325"/>
      <c r="CK50" s="325"/>
      <c r="CL50" s="325"/>
      <c r="CM50" s="325"/>
      <c r="CN50" s="327"/>
      <c r="CO50" s="327"/>
      <c r="CP50" s="328"/>
      <c r="CQ50" s="328"/>
      <c r="CR50" s="328"/>
      <c r="CS50" s="328"/>
      <c r="CT50" s="328"/>
      <c r="CU50" s="329"/>
      <c r="CV50" s="329"/>
      <c r="CW50" s="329"/>
      <c r="CX50" s="323"/>
      <c r="CY50" s="323"/>
      <c r="CZ50" s="323"/>
      <c r="DA50" s="323"/>
      <c r="DB50" s="324"/>
    </row>
    <row r="51" spans="1:191" ht="7" customHeight="1">
      <c r="A51" s="123"/>
      <c r="B51" s="124"/>
      <c r="C51" s="125"/>
      <c r="D51" s="124"/>
      <c r="E51" s="126"/>
      <c r="F51" s="127"/>
      <c r="G51" s="123"/>
      <c r="H51" s="124"/>
      <c r="I51" s="125"/>
      <c r="J51" s="124"/>
      <c r="K51" s="126"/>
      <c r="L51" s="126"/>
      <c r="M51" s="126"/>
      <c r="N51" s="126"/>
      <c r="O51" s="124"/>
      <c r="P51" s="127"/>
      <c r="Q51" s="123"/>
      <c r="R51" s="124"/>
      <c r="S51" s="125"/>
      <c r="T51" s="124"/>
      <c r="U51" s="126"/>
      <c r="V51" s="126"/>
      <c r="W51" s="126"/>
      <c r="X51" s="126"/>
      <c r="Y51" s="124"/>
      <c r="Z51" s="127"/>
      <c r="AA51" s="123"/>
      <c r="AB51" s="124"/>
      <c r="AC51" s="125"/>
      <c r="AD51" s="124"/>
      <c r="AE51" s="126"/>
      <c r="AF51" s="126"/>
      <c r="AG51" s="126"/>
      <c r="AH51" s="126"/>
      <c r="AI51" s="124"/>
      <c r="AJ51" s="127"/>
      <c r="AK51" s="123"/>
      <c r="AL51" s="124"/>
      <c r="AM51" s="125"/>
      <c r="AN51" s="124"/>
      <c r="AO51" s="126"/>
      <c r="AP51" s="126"/>
      <c r="AQ51" s="126"/>
      <c r="AR51" s="126"/>
      <c r="AS51" s="124"/>
      <c r="AT51" s="127"/>
      <c r="AU51" s="123"/>
      <c r="AV51" s="124"/>
      <c r="AW51" s="125"/>
      <c r="AX51" s="124"/>
      <c r="AY51" s="126"/>
      <c r="AZ51" s="126"/>
      <c r="BA51" s="126"/>
      <c r="BB51" s="126"/>
      <c r="BC51" s="124"/>
      <c r="BD51" s="127"/>
      <c r="BE51" s="123"/>
      <c r="BF51" s="124"/>
      <c r="BG51" s="125"/>
      <c r="BH51" s="124"/>
      <c r="BI51" s="126"/>
      <c r="BJ51" s="126"/>
      <c r="BK51" s="126"/>
      <c r="BL51" s="126"/>
      <c r="BM51" s="124"/>
      <c r="BN51" s="127"/>
      <c r="BO51" s="123"/>
      <c r="BP51" s="124"/>
      <c r="BQ51" s="125"/>
      <c r="BR51" s="124"/>
      <c r="BS51" s="126"/>
      <c r="BT51" s="126"/>
      <c r="BU51" s="126"/>
      <c r="BV51" s="126"/>
      <c r="BW51" s="124"/>
      <c r="BX51" s="127"/>
      <c r="BY51" s="123"/>
      <c r="BZ51" s="124"/>
      <c r="CA51" s="125"/>
      <c r="CB51" s="124"/>
      <c r="CC51" s="126"/>
      <c r="CD51" s="325" t="s">
        <v>971</v>
      </c>
      <c r="CE51" s="325"/>
      <c r="CF51" s="325"/>
      <c r="CG51" s="325"/>
      <c r="CH51" s="325"/>
      <c r="CI51" s="325"/>
      <c r="CJ51" s="325"/>
      <c r="CK51" s="325"/>
      <c r="CL51" s="325"/>
      <c r="CM51" s="325"/>
      <c r="CN51" s="327" t="s">
        <v>965</v>
      </c>
      <c r="CO51" s="327"/>
      <c r="CP51" s="328"/>
      <c r="CQ51" s="328"/>
      <c r="CR51" s="328"/>
      <c r="CS51" s="328"/>
      <c r="CT51" s="328"/>
      <c r="CU51" s="329" t="s">
        <v>968</v>
      </c>
      <c r="CV51" s="329"/>
      <c r="CW51" s="329"/>
      <c r="CX51" s="330" t="s">
        <v>908</v>
      </c>
      <c r="CY51" s="330"/>
      <c r="CZ51" s="330"/>
      <c r="DA51" s="330"/>
      <c r="DB51" s="331"/>
    </row>
    <row r="52" spans="1:191" ht="7" customHeight="1">
      <c r="A52" s="136"/>
      <c r="B52" s="128"/>
      <c r="C52" s="137"/>
      <c r="D52" s="128"/>
      <c r="E52" s="129"/>
      <c r="F52" s="138"/>
      <c r="G52" s="136"/>
      <c r="H52" s="128"/>
      <c r="I52" s="137"/>
      <c r="J52" s="128"/>
      <c r="K52" s="129"/>
      <c r="L52" s="129"/>
      <c r="M52" s="129"/>
      <c r="N52" s="129"/>
      <c r="O52" s="124"/>
      <c r="P52" s="138"/>
      <c r="Q52" s="136"/>
      <c r="R52" s="128"/>
      <c r="S52" s="137"/>
      <c r="T52" s="128"/>
      <c r="U52" s="129"/>
      <c r="V52" s="129"/>
      <c r="W52" s="129"/>
      <c r="X52" s="129"/>
      <c r="Y52" s="128"/>
      <c r="Z52" s="138"/>
      <c r="AA52" s="136"/>
      <c r="AB52" s="128"/>
      <c r="AC52" s="137"/>
      <c r="AD52" s="128"/>
      <c r="AE52" s="129"/>
      <c r="AF52" s="129"/>
      <c r="AG52" s="129"/>
      <c r="AH52" s="129"/>
      <c r="AI52" s="128"/>
      <c r="AJ52" s="138"/>
      <c r="AK52" s="136"/>
      <c r="AL52" s="128"/>
      <c r="AM52" s="137"/>
      <c r="AN52" s="128"/>
      <c r="AO52" s="129"/>
      <c r="AP52" s="129"/>
      <c r="AQ52" s="129"/>
      <c r="AR52" s="129"/>
      <c r="AS52" s="128"/>
      <c r="AT52" s="138"/>
      <c r="AU52" s="136"/>
      <c r="AV52" s="128"/>
      <c r="AW52" s="137"/>
      <c r="AX52" s="128"/>
      <c r="AY52" s="129"/>
      <c r="AZ52" s="129"/>
      <c r="BA52" s="129"/>
      <c r="BB52" s="129"/>
      <c r="BC52" s="128"/>
      <c r="BD52" s="138"/>
      <c r="BE52" s="136"/>
      <c r="BF52" s="128"/>
      <c r="BG52" s="137"/>
      <c r="BH52" s="128"/>
      <c r="BI52" s="129"/>
      <c r="BJ52" s="129"/>
      <c r="BK52" s="129"/>
      <c r="BL52" s="129"/>
      <c r="BM52" s="128"/>
      <c r="BN52" s="138"/>
      <c r="BO52" s="136"/>
      <c r="BP52" s="128"/>
      <c r="BQ52" s="137"/>
      <c r="BR52" s="128"/>
      <c r="BS52" s="129"/>
      <c r="BT52" s="129"/>
      <c r="BU52" s="129"/>
      <c r="BV52" s="129"/>
      <c r="BW52" s="128"/>
      <c r="BX52" s="138"/>
      <c r="BY52" s="136"/>
      <c r="BZ52" s="128"/>
      <c r="CA52" s="137"/>
      <c r="CB52" s="128"/>
      <c r="CC52" s="129"/>
      <c r="CD52" s="325"/>
      <c r="CE52" s="325"/>
      <c r="CF52" s="325"/>
      <c r="CG52" s="325"/>
      <c r="CH52" s="325"/>
      <c r="CI52" s="325"/>
      <c r="CJ52" s="325"/>
      <c r="CK52" s="325"/>
      <c r="CL52" s="325"/>
      <c r="CM52" s="325"/>
      <c r="CN52" s="327"/>
      <c r="CO52" s="327"/>
      <c r="CP52" s="328"/>
      <c r="CQ52" s="328"/>
      <c r="CR52" s="328"/>
      <c r="CS52" s="328"/>
      <c r="CT52" s="328"/>
      <c r="CU52" s="329"/>
      <c r="CV52" s="329"/>
      <c r="CW52" s="329"/>
      <c r="CX52" s="323"/>
      <c r="CY52" s="323"/>
      <c r="CZ52" s="323"/>
      <c r="DA52" s="323"/>
      <c r="DB52" s="324"/>
    </row>
    <row r="53" spans="1:191" ht="7" customHeight="1">
      <c r="A53" s="130"/>
      <c r="B53" s="131"/>
      <c r="C53" s="131"/>
      <c r="D53" s="131"/>
      <c r="E53" s="131"/>
      <c r="F53" s="132"/>
      <c r="G53" s="130"/>
      <c r="H53" s="131"/>
      <c r="I53" s="131"/>
      <c r="J53" s="131"/>
      <c r="K53" s="131"/>
      <c r="L53" s="131"/>
      <c r="M53" s="131"/>
      <c r="N53" s="131"/>
      <c r="O53" s="124"/>
      <c r="P53" s="132"/>
      <c r="Q53" s="130"/>
      <c r="R53" s="131"/>
      <c r="S53" s="131"/>
      <c r="T53" s="131"/>
      <c r="U53" s="131"/>
      <c r="V53" s="131"/>
      <c r="W53" s="131"/>
      <c r="X53" s="131"/>
      <c r="Y53" s="131"/>
      <c r="Z53" s="132"/>
      <c r="AA53" s="130"/>
      <c r="AB53" s="131"/>
      <c r="AC53" s="131"/>
      <c r="AD53" s="131"/>
      <c r="AE53" s="131"/>
      <c r="AF53" s="131"/>
      <c r="AG53" s="131"/>
      <c r="AH53" s="131"/>
      <c r="AI53" s="131"/>
      <c r="AJ53" s="132"/>
      <c r="AK53" s="130"/>
      <c r="AL53" s="131"/>
      <c r="AM53" s="131"/>
      <c r="AN53" s="131"/>
      <c r="AO53" s="131"/>
      <c r="AP53" s="131"/>
      <c r="AQ53" s="131"/>
      <c r="AR53" s="131"/>
      <c r="AS53" s="131"/>
      <c r="AT53" s="132"/>
      <c r="AU53" s="130"/>
      <c r="AV53" s="131"/>
      <c r="AW53" s="131"/>
      <c r="AX53" s="131"/>
      <c r="AY53" s="131"/>
      <c r="AZ53" s="131"/>
      <c r="BA53" s="131"/>
      <c r="BB53" s="131"/>
      <c r="BC53" s="131"/>
      <c r="BD53" s="132"/>
      <c r="BE53" s="130"/>
      <c r="BF53" s="131"/>
      <c r="BG53" s="131"/>
      <c r="BH53" s="131"/>
      <c r="BI53" s="131"/>
      <c r="BJ53" s="131"/>
      <c r="BK53" s="131"/>
      <c r="BL53" s="131"/>
      <c r="BM53" s="131"/>
      <c r="BN53" s="132"/>
      <c r="BO53" s="130"/>
      <c r="BP53" s="131"/>
      <c r="BQ53" s="131"/>
      <c r="BR53" s="131"/>
      <c r="BS53" s="131"/>
      <c r="BT53" s="131"/>
      <c r="BU53" s="131"/>
      <c r="BV53" s="131"/>
      <c r="BW53" s="131"/>
      <c r="BX53" s="132"/>
      <c r="BY53" s="130"/>
      <c r="BZ53" s="131"/>
      <c r="CA53" s="131"/>
      <c r="CB53" s="131"/>
      <c r="CC53" s="131"/>
      <c r="CD53" s="325" t="s">
        <v>972</v>
      </c>
      <c r="CE53" s="325"/>
      <c r="CF53" s="325"/>
      <c r="CG53" s="325"/>
      <c r="CH53" s="325"/>
      <c r="CI53" s="325"/>
      <c r="CJ53" s="325"/>
      <c r="CK53" s="325"/>
      <c r="CL53" s="325"/>
      <c r="CM53" s="325"/>
      <c r="CN53" s="327" t="s">
        <v>965</v>
      </c>
      <c r="CO53" s="327"/>
      <c r="CP53" s="328"/>
      <c r="CQ53" s="328"/>
      <c r="CR53" s="328"/>
      <c r="CS53" s="328"/>
      <c r="CT53" s="328"/>
      <c r="CU53" s="329" t="s">
        <v>968</v>
      </c>
      <c r="CV53" s="329"/>
      <c r="CW53" s="329"/>
      <c r="CX53" s="330" t="s">
        <v>908</v>
      </c>
      <c r="CY53" s="330"/>
      <c r="CZ53" s="330"/>
      <c r="DA53" s="330"/>
      <c r="DB53" s="331"/>
    </row>
    <row r="54" spans="1:191" ht="7" customHeight="1">
      <c r="A54" s="123"/>
      <c r="B54" s="124"/>
      <c r="C54" s="124"/>
      <c r="D54" s="124"/>
      <c r="E54" s="124"/>
      <c r="F54" s="127"/>
      <c r="G54" s="123"/>
      <c r="H54" s="124"/>
      <c r="I54" s="124"/>
      <c r="J54" s="124"/>
      <c r="K54" s="124"/>
      <c r="L54" s="124"/>
      <c r="M54" s="124"/>
      <c r="N54" s="124"/>
      <c r="O54" s="124"/>
      <c r="P54" s="127"/>
      <c r="Q54" s="123"/>
      <c r="R54" s="124"/>
      <c r="S54" s="124"/>
      <c r="T54" s="124"/>
      <c r="U54" s="124"/>
      <c r="V54" s="124"/>
      <c r="W54" s="124"/>
      <c r="X54" s="124"/>
      <c r="Y54" s="124"/>
      <c r="Z54" s="127"/>
      <c r="AA54" s="123"/>
      <c r="AB54" s="124"/>
      <c r="AC54" s="124"/>
      <c r="AD54" s="124"/>
      <c r="AE54" s="124"/>
      <c r="AF54" s="124"/>
      <c r="AG54" s="124"/>
      <c r="AH54" s="124"/>
      <c r="AI54" s="124"/>
      <c r="AJ54" s="127"/>
      <c r="AK54" s="123"/>
      <c r="AL54" s="124"/>
      <c r="AM54" s="124"/>
      <c r="AN54" s="124"/>
      <c r="AO54" s="124"/>
      <c r="AP54" s="124"/>
      <c r="AQ54" s="124"/>
      <c r="AR54" s="124"/>
      <c r="AS54" s="124"/>
      <c r="AT54" s="127"/>
      <c r="AU54" s="123"/>
      <c r="AV54" s="124"/>
      <c r="AW54" s="124"/>
      <c r="AX54" s="124"/>
      <c r="AY54" s="124"/>
      <c r="AZ54" s="124"/>
      <c r="BA54" s="124"/>
      <c r="BB54" s="124"/>
      <c r="BC54" s="124"/>
      <c r="BD54" s="127"/>
      <c r="BE54" s="123"/>
      <c r="BF54" s="124"/>
      <c r="BG54" s="124"/>
      <c r="BH54" s="124"/>
      <c r="BI54" s="124"/>
      <c r="BJ54" s="124"/>
      <c r="BK54" s="124"/>
      <c r="BL54" s="124"/>
      <c r="BM54" s="124"/>
      <c r="BN54" s="127"/>
      <c r="BO54" s="123"/>
      <c r="BP54" s="124"/>
      <c r="BQ54" s="124"/>
      <c r="BR54" s="124"/>
      <c r="BS54" s="124"/>
      <c r="BT54" s="124"/>
      <c r="BU54" s="124"/>
      <c r="BV54" s="124"/>
      <c r="BW54" s="124"/>
      <c r="BX54" s="127"/>
      <c r="BY54" s="123"/>
      <c r="BZ54" s="124"/>
      <c r="CA54" s="124"/>
      <c r="CB54" s="124"/>
      <c r="CC54" s="124"/>
      <c r="CD54" s="325"/>
      <c r="CE54" s="325"/>
      <c r="CF54" s="325"/>
      <c r="CG54" s="325"/>
      <c r="CH54" s="325"/>
      <c r="CI54" s="325"/>
      <c r="CJ54" s="325"/>
      <c r="CK54" s="325"/>
      <c r="CL54" s="325"/>
      <c r="CM54" s="325"/>
      <c r="CN54" s="327"/>
      <c r="CO54" s="327"/>
      <c r="CP54" s="328"/>
      <c r="CQ54" s="328"/>
      <c r="CR54" s="328"/>
      <c r="CS54" s="328"/>
      <c r="CT54" s="328"/>
      <c r="CU54" s="329"/>
      <c r="CV54" s="329"/>
      <c r="CW54" s="329"/>
      <c r="CX54" s="323"/>
      <c r="CY54" s="323"/>
      <c r="CZ54" s="323"/>
      <c r="DA54" s="323"/>
      <c r="DB54" s="324"/>
    </row>
    <row r="55" spans="1:191" ht="7" customHeight="1">
      <c r="A55" s="123"/>
      <c r="B55" s="125"/>
      <c r="C55" s="124"/>
      <c r="D55" s="124"/>
      <c r="E55" s="124"/>
      <c r="F55" s="127"/>
      <c r="G55" s="123"/>
      <c r="H55" s="125"/>
      <c r="I55" s="124"/>
      <c r="J55" s="124"/>
      <c r="K55" s="124"/>
      <c r="L55" s="124"/>
      <c r="M55" s="124"/>
      <c r="N55" s="124"/>
      <c r="O55" s="124"/>
      <c r="P55" s="127"/>
      <c r="Q55" s="123"/>
      <c r="R55" s="125"/>
      <c r="S55" s="124"/>
      <c r="T55" s="124"/>
      <c r="U55" s="124"/>
      <c r="V55" s="124"/>
      <c r="W55" s="124"/>
      <c r="X55" s="124"/>
      <c r="Y55" s="124"/>
      <c r="Z55" s="127"/>
      <c r="AA55" s="123"/>
      <c r="AB55" s="125"/>
      <c r="AC55" s="124"/>
      <c r="AD55" s="124"/>
      <c r="AE55" s="124"/>
      <c r="AF55" s="124"/>
      <c r="AG55" s="124"/>
      <c r="AH55" s="124"/>
      <c r="AI55" s="124"/>
      <c r="AJ55" s="127"/>
      <c r="AK55" s="123"/>
      <c r="AL55" s="125"/>
      <c r="AM55" s="124"/>
      <c r="AN55" s="124"/>
      <c r="AO55" s="124"/>
      <c r="AP55" s="124"/>
      <c r="AQ55" s="124"/>
      <c r="AR55" s="124"/>
      <c r="AS55" s="124"/>
      <c r="AT55" s="127"/>
      <c r="AU55" s="123"/>
      <c r="AV55" s="125"/>
      <c r="AW55" s="124"/>
      <c r="AX55" s="124"/>
      <c r="AY55" s="124"/>
      <c r="AZ55" s="124"/>
      <c r="BA55" s="124"/>
      <c r="BB55" s="124"/>
      <c r="BC55" s="124"/>
      <c r="BD55" s="127"/>
      <c r="BE55" s="123"/>
      <c r="BF55" s="125"/>
      <c r="BG55" s="124"/>
      <c r="BH55" s="124"/>
      <c r="BI55" s="124"/>
      <c r="BJ55" s="124"/>
      <c r="BK55" s="124"/>
      <c r="BL55" s="124"/>
      <c r="BM55" s="124"/>
      <c r="BN55" s="127"/>
      <c r="BO55" s="123"/>
      <c r="BP55" s="125"/>
      <c r="BQ55" s="124"/>
      <c r="BR55" s="124"/>
      <c r="BS55" s="124"/>
      <c r="BT55" s="124"/>
      <c r="BU55" s="124"/>
      <c r="BV55" s="124"/>
      <c r="BW55" s="124"/>
      <c r="BX55" s="127"/>
      <c r="BY55" s="123"/>
      <c r="BZ55" s="125"/>
      <c r="CA55" s="124"/>
      <c r="CB55" s="124"/>
      <c r="CC55" s="124"/>
      <c r="CD55" s="325" t="s">
        <v>973</v>
      </c>
      <c r="CE55" s="325"/>
      <c r="CF55" s="325"/>
      <c r="CG55" s="325"/>
      <c r="CH55" s="325"/>
      <c r="CI55" s="325"/>
      <c r="CJ55" s="325"/>
      <c r="CK55" s="325"/>
      <c r="CL55" s="325"/>
      <c r="CM55" s="325"/>
      <c r="CN55" s="327" t="s">
        <v>965</v>
      </c>
      <c r="CO55" s="327"/>
      <c r="CP55" s="328"/>
      <c r="CQ55" s="328"/>
      <c r="CR55" s="328"/>
      <c r="CS55" s="328"/>
      <c r="CT55" s="328"/>
      <c r="CU55" s="329" t="s">
        <v>968</v>
      </c>
      <c r="CV55" s="329"/>
      <c r="CW55" s="329"/>
      <c r="CX55" s="330" t="s">
        <v>908</v>
      </c>
      <c r="CY55" s="330"/>
      <c r="CZ55" s="330"/>
      <c r="DA55" s="330"/>
      <c r="DB55" s="331"/>
      <c r="EN55" s="13"/>
      <c r="EX55" s="13"/>
    </row>
    <row r="56" spans="1:191" ht="7" customHeight="1">
      <c r="A56" s="123"/>
      <c r="B56" s="124"/>
      <c r="C56" s="125"/>
      <c r="D56" s="124"/>
      <c r="E56" s="126"/>
      <c r="F56" s="127"/>
      <c r="G56" s="123"/>
      <c r="H56" s="124"/>
      <c r="I56" s="125"/>
      <c r="J56" s="124"/>
      <c r="K56" s="126"/>
      <c r="L56" s="126"/>
      <c r="M56" s="126"/>
      <c r="N56" s="126"/>
      <c r="O56" s="124"/>
      <c r="P56" s="127"/>
      <c r="Q56" s="123"/>
      <c r="R56" s="124"/>
      <c r="S56" s="125"/>
      <c r="T56" s="124"/>
      <c r="U56" s="126"/>
      <c r="V56" s="126"/>
      <c r="W56" s="126"/>
      <c r="X56" s="126"/>
      <c r="Y56" s="124"/>
      <c r="Z56" s="127"/>
      <c r="AA56" s="123"/>
      <c r="AB56" s="124"/>
      <c r="AC56" s="125"/>
      <c r="AD56" s="124"/>
      <c r="AE56" s="126"/>
      <c r="AF56" s="126"/>
      <c r="AG56" s="126"/>
      <c r="AH56" s="126"/>
      <c r="AI56" s="124"/>
      <c r="AJ56" s="127"/>
      <c r="AK56" s="123"/>
      <c r="AL56" s="124"/>
      <c r="AM56" s="125"/>
      <c r="AN56" s="124"/>
      <c r="AO56" s="126"/>
      <c r="AP56" s="126"/>
      <c r="AQ56" s="126"/>
      <c r="AR56" s="126"/>
      <c r="AS56" s="124"/>
      <c r="AT56" s="127"/>
      <c r="AU56" s="123"/>
      <c r="AV56" s="124"/>
      <c r="AW56" s="125"/>
      <c r="AX56" s="124"/>
      <c r="AY56" s="126"/>
      <c r="AZ56" s="126"/>
      <c r="BA56" s="126"/>
      <c r="BB56" s="126"/>
      <c r="BC56" s="124"/>
      <c r="BD56" s="127"/>
      <c r="BE56" s="123"/>
      <c r="BF56" s="124"/>
      <c r="BG56" s="125"/>
      <c r="BH56" s="124"/>
      <c r="BI56" s="126"/>
      <c r="BJ56" s="126"/>
      <c r="BK56" s="126"/>
      <c r="BL56" s="126"/>
      <c r="BM56" s="124"/>
      <c r="BN56" s="127"/>
      <c r="BO56" s="123"/>
      <c r="BP56" s="124"/>
      <c r="BQ56" s="125"/>
      <c r="BR56" s="124"/>
      <c r="BS56" s="126"/>
      <c r="BT56" s="126"/>
      <c r="BU56" s="126"/>
      <c r="BV56" s="126"/>
      <c r="BW56" s="124"/>
      <c r="BX56" s="127"/>
      <c r="BY56" s="123"/>
      <c r="BZ56" s="124"/>
      <c r="CA56" s="125"/>
      <c r="CB56" s="124"/>
      <c r="CC56" s="126"/>
      <c r="CD56" s="326"/>
      <c r="CE56" s="326"/>
      <c r="CF56" s="326"/>
      <c r="CG56" s="326"/>
      <c r="CH56" s="326"/>
      <c r="CI56" s="326"/>
      <c r="CJ56" s="326"/>
      <c r="CK56" s="326"/>
      <c r="CL56" s="326"/>
      <c r="CM56" s="326"/>
      <c r="CN56" s="327"/>
      <c r="CO56" s="327"/>
      <c r="CP56" s="328"/>
      <c r="CQ56" s="328"/>
      <c r="CR56" s="328"/>
      <c r="CS56" s="328"/>
      <c r="CT56" s="328"/>
      <c r="CU56" s="329"/>
      <c r="CV56" s="329"/>
      <c r="CW56" s="329"/>
      <c r="CX56" s="323"/>
      <c r="CY56" s="323"/>
      <c r="CZ56" s="323"/>
      <c r="DA56" s="323"/>
      <c r="DB56" s="324"/>
      <c r="EE56" s="11"/>
      <c r="EF56" s="11"/>
      <c r="EG56" s="11"/>
      <c r="EH56" s="11"/>
      <c r="EI56" s="11"/>
      <c r="EJ56" s="11"/>
      <c r="EO56" s="13"/>
      <c r="EQ56" s="11"/>
      <c r="ER56" s="11"/>
      <c r="ES56" s="11"/>
      <c r="ET56" s="11"/>
      <c r="EY56" s="13"/>
      <c r="FA56" s="11"/>
    </row>
    <row r="57" spans="1:191" ht="7" customHeight="1">
      <c r="A57" s="123"/>
      <c r="B57" s="124"/>
      <c r="C57" s="125"/>
      <c r="D57" s="124"/>
      <c r="E57" s="126"/>
      <c r="F57" s="127"/>
      <c r="G57" s="123"/>
      <c r="H57" s="124"/>
      <c r="I57" s="125"/>
      <c r="J57" s="124"/>
      <c r="K57" s="126"/>
      <c r="L57" s="126"/>
      <c r="M57" s="126"/>
      <c r="N57" s="126"/>
      <c r="O57" s="124"/>
      <c r="P57" s="127"/>
      <c r="Q57" s="123"/>
      <c r="R57" s="124"/>
      <c r="S57" s="125"/>
      <c r="T57" s="124"/>
      <c r="U57" s="126"/>
      <c r="V57" s="126"/>
      <c r="W57" s="126"/>
      <c r="X57" s="126"/>
      <c r="Y57" s="124"/>
      <c r="Z57" s="127"/>
      <c r="AA57" s="123"/>
      <c r="AB57" s="124"/>
      <c r="AC57" s="125"/>
      <c r="AD57" s="124"/>
      <c r="AE57" s="126"/>
      <c r="AF57" s="126"/>
      <c r="AG57" s="126"/>
      <c r="AH57" s="126"/>
      <c r="AI57" s="124"/>
      <c r="AJ57" s="127"/>
      <c r="AK57" s="123"/>
      <c r="AL57" s="124"/>
      <c r="AM57" s="125"/>
      <c r="AN57" s="124"/>
      <c r="AO57" s="126"/>
      <c r="AP57" s="126"/>
      <c r="AQ57" s="126"/>
      <c r="AR57" s="126"/>
      <c r="AS57" s="124"/>
      <c r="AT57" s="127"/>
      <c r="AU57" s="123"/>
      <c r="AV57" s="124"/>
      <c r="AW57" s="125"/>
      <c r="AX57" s="124"/>
      <c r="AY57" s="126"/>
      <c r="AZ57" s="126"/>
      <c r="BA57" s="126"/>
      <c r="BB57" s="126"/>
      <c r="BC57" s="124"/>
      <c r="BD57" s="127"/>
      <c r="BE57" s="123"/>
      <c r="BF57" s="124"/>
      <c r="BG57" s="125"/>
      <c r="BH57" s="124"/>
      <c r="BI57" s="126"/>
      <c r="BJ57" s="126"/>
      <c r="BK57" s="126"/>
      <c r="BL57" s="126"/>
      <c r="BM57" s="124"/>
      <c r="BN57" s="127"/>
      <c r="BO57" s="123"/>
      <c r="BP57" s="124"/>
      <c r="BQ57" s="125"/>
      <c r="BR57" s="124"/>
      <c r="BS57" s="126"/>
      <c r="BT57" s="126"/>
      <c r="BU57" s="126"/>
      <c r="BV57" s="126"/>
      <c r="BW57" s="124"/>
      <c r="BX57" s="127"/>
      <c r="BY57" s="123"/>
      <c r="BZ57" s="124"/>
      <c r="CA57" s="125"/>
      <c r="CB57" s="124"/>
      <c r="CC57" s="126"/>
      <c r="CD57" s="325" t="s">
        <v>974</v>
      </c>
      <c r="CE57" s="325"/>
      <c r="CF57" s="325"/>
      <c r="CG57" s="325"/>
      <c r="CH57" s="325"/>
      <c r="CI57" s="325"/>
      <c r="CJ57" s="325"/>
      <c r="CK57" s="325"/>
      <c r="CL57" s="325"/>
      <c r="CM57" s="325"/>
      <c r="CN57" s="327" t="s">
        <v>965</v>
      </c>
      <c r="CO57" s="327"/>
      <c r="CP57" s="328"/>
      <c r="CQ57" s="328"/>
      <c r="CR57" s="328"/>
      <c r="CS57" s="328"/>
      <c r="CT57" s="328"/>
      <c r="CU57" s="329" t="s">
        <v>968</v>
      </c>
      <c r="CV57" s="329"/>
      <c r="CW57" s="329"/>
      <c r="CX57" s="332" t="s">
        <v>908</v>
      </c>
      <c r="CY57" s="332"/>
      <c r="CZ57" s="332"/>
      <c r="DA57" s="332"/>
      <c r="DB57" s="333"/>
      <c r="EC57" s="13"/>
      <c r="EE57" s="11"/>
      <c r="EF57" s="11"/>
      <c r="EG57" s="11"/>
      <c r="EH57" s="11"/>
      <c r="EI57" s="11"/>
      <c r="EJ57" s="11"/>
      <c r="EO57" s="13"/>
      <c r="EQ57" s="11"/>
      <c r="ER57" s="11"/>
      <c r="ES57" s="11"/>
      <c r="ET57" s="11"/>
      <c r="EY57" s="13"/>
      <c r="FA57" s="11"/>
    </row>
    <row r="58" spans="1:191" ht="7" customHeight="1">
      <c r="A58" s="123"/>
      <c r="B58" s="124"/>
      <c r="C58" s="125"/>
      <c r="D58" s="124"/>
      <c r="E58" s="126"/>
      <c r="F58" s="127"/>
      <c r="G58" s="123"/>
      <c r="H58" s="124"/>
      <c r="I58" s="125"/>
      <c r="J58" s="124"/>
      <c r="K58" s="126"/>
      <c r="L58" s="126"/>
      <c r="M58" s="126"/>
      <c r="N58" s="126"/>
      <c r="O58" s="124"/>
      <c r="P58" s="127"/>
      <c r="Q58" s="123"/>
      <c r="R58" s="124"/>
      <c r="S58" s="125"/>
      <c r="T58" s="124"/>
      <c r="U58" s="126"/>
      <c r="V58" s="126"/>
      <c r="W58" s="126"/>
      <c r="X58" s="126"/>
      <c r="Y58" s="124"/>
      <c r="Z58" s="127"/>
      <c r="AA58" s="123"/>
      <c r="AB58" s="124"/>
      <c r="AC58" s="125"/>
      <c r="AD58" s="124"/>
      <c r="AE58" s="126"/>
      <c r="AF58" s="126"/>
      <c r="AG58" s="126"/>
      <c r="AH58" s="126"/>
      <c r="AI58" s="124"/>
      <c r="AJ58" s="127"/>
      <c r="AK58" s="123"/>
      <c r="AL58" s="124"/>
      <c r="AM58" s="125"/>
      <c r="AN58" s="124"/>
      <c r="AO58" s="126"/>
      <c r="AP58" s="126"/>
      <c r="AQ58" s="126"/>
      <c r="AR58" s="126"/>
      <c r="AS58" s="124"/>
      <c r="AT58" s="127"/>
      <c r="AU58" s="123"/>
      <c r="AV58" s="124"/>
      <c r="AW58" s="125"/>
      <c r="AX58" s="124"/>
      <c r="AY58" s="126"/>
      <c r="AZ58" s="126"/>
      <c r="BA58" s="126"/>
      <c r="BB58" s="126"/>
      <c r="BC58" s="124"/>
      <c r="BD58" s="127"/>
      <c r="BE58" s="123"/>
      <c r="BF58" s="124"/>
      <c r="BG58" s="125"/>
      <c r="BH58" s="124"/>
      <c r="BI58" s="126"/>
      <c r="BJ58" s="126"/>
      <c r="BK58" s="126"/>
      <c r="BL58" s="126"/>
      <c r="BM58" s="124"/>
      <c r="BN58" s="127"/>
      <c r="BO58" s="123"/>
      <c r="BP58" s="124"/>
      <c r="BQ58" s="125"/>
      <c r="BR58" s="124"/>
      <c r="BS58" s="126"/>
      <c r="BT58" s="126"/>
      <c r="BU58" s="126"/>
      <c r="BV58" s="126"/>
      <c r="BW58" s="124"/>
      <c r="BX58" s="127"/>
      <c r="BY58" s="123"/>
      <c r="BZ58" s="124"/>
      <c r="CA58" s="125"/>
      <c r="CB58" s="124"/>
      <c r="CC58" s="126"/>
      <c r="CD58" s="325"/>
      <c r="CE58" s="325"/>
      <c r="CF58" s="325"/>
      <c r="CG58" s="325"/>
      <c r="CH58" s="325"/>
      <c r="CI58" s="325"/>
      <c r="CJ58" s="325"/>
      <c r="CK58" s="325"/>
      <c r="CL58" s="325"/>
      <c r="CM58" s="325"/>
      <c r="CN58" s="327"/>
      <c r="CO58" s="327"/>
      <c r="CP58" s="328"/>
      <c r="CQ58" s="328"/>
      <c r="CR58" s="328"/>
      <c r="CS58" s="328"/>
      <c r="CT58" s="328"/>
      <c r="CU58" s="329"/>
      <c r="CV58" s="329"/>
      <c r="CW58" s="329"/>
      <c r="CX58" s="334"/>
      <c r="CY58" s="334"/>
      <c r="CZ58" s="334"/>
      <c r="DA58" s="334"/>
      <c r="DB58" s="335"/>
      <c r="EC58" s="13"/>
      <c r="EE58" s="11"/>
      <c r="EF58" s="11"/>
      <c r="EG58" s="11"/>
      <c r="EH58" s="11"/>
      <c r="EI58" s="11"/>
      <c r="EJ58" s="11"/>
      <c r="EO58" s="13"/>
      <c r="EQ58" s="11"/>
      <c r="ER58" s="11"/>
      <c r="ES58" s="11"/>
      <c r="ET58" s="11"/>
      <c r="EY58" s="13"/>
      <c r="FA58" s="11"/>
    </row>
    <row r="59" spans="1:191" ht="7" customHeight="1">
      <c r="A59" s="123"/>
      <c r="B59" s="124"/>
      <c r="C59" s="125"/>
      <c r="D59" s="124"/>
      <c r="E59" s="126"/>
      <c r="F59" s="127"/>
      <c r="G59" s="123"/>
      <c r="H59" s="124"/>
      <c r="I59" s="125"/>
      <c r="J59" s="124"/>
      <c r="K59" s="126"/>
      <c r="L59" s="126"/>
      <c r="M59" s="126"/>
      <c r="N59" s="126"/>
      <c r="O59" s="124"/>
      <c r="P59" s="127"/>
      <c r="Q59" s="123"/>
      <c r="R59" s="124"/>
      <c r="S59" s="125"/>
      <c r="T59" s="124"/>
      <c r="U59" s="126"/>
      <c r="V59" s="126"/>
      <c r="W59" s="126"/>
      <c r="X59" s="126"/>
      <c r="Y59" s="124"/>
      <c r="Z59" s="127"/>
      <c r="AA59" s="123"/>
      <c r="AB59" s="124"/>
      <c r="AC59" s="125"/>
      <c r="AD59" s="124"/>
      <c r="AE59" s="126"/>
      <c r="AF59" s="126"/>
      <c r="AG59" s="126"/>
      <c r="AH59" s="126"/>
      <c r="AI59" s="124"/>
      <c r="AJ59" s="127"/>
      <c r="AK59" s="123"/>
      <c r="AL59" s="124"/>
      <c r="AM59" s="125"/>
      <c r="AN59" s="124"/>
      <c r="AO59" s="126"/>
      <c r="AP59" s="126"/>
      <c r="AQ59" s="126"/>
      <c r="AR59" s="126"/>
      <c r="AS59" s="124"/>
      <c r="AT59" s="127"/>
      <c r="AU59" s="123"/>
      <c r="AV59" s="124"/>
      <c r="AW59" s="125"/>
      <c r="AX59" s="124"/>
      <c r="AY59" s="126"/>
      <c r="AZ59" s="126"/>
      <c r="BA59" s="126"/>
      <c r="BB59" s="126"/>
      <c r="BC59" s="124"/>
      <c r="BD59" s="127"/>
      <c r="BE59" s="123"/>
      <c r="BF59" s="124"/>
      <c r="BG59" s="125"/>
      <c r="BH59" s="124"/>
      <c r="BI59" s="126"/>
      <c r="BJ59" s="126"/>
      <c r="BK59" s="126"/>
      <c r="BL59" s="126"/>
      <c r="BM59" s="124"/>
      <c r="BN59" s="127"/>
      <c r="BO59" s="123"/>
      <c r="BP59" s="124"/>
      <c r="BQ59" s="125"/>
      <c r="BR59" s="124"/>
      <c r="BS59" s="126"/>
      <c r="BT59" s="126"/>
      <c r="BU59" s="126"/>
      <c r="BV59" s="126"/>
      <c r="BW59" s="124"/>
      <c r="BX59" s="127"/>
      <c r="BY59" s="123"/>
      <c r="BZ59" s="124"/>
      <c r="CA59" s="125"/>
      <c r="CB59" s="124"/>
      <c r="CC59" s="126"/>
      <c r="CD59" s="316" t="s">
        <v>975</v>
      </c>
      <c r="CE59" s="316"/>
      <c r="CF59" s="316"/>
      <c r="CG59" s="316"/>
      <c r="CH59" s="316"/>
      <c r="CI59" s="316"/>
      <c r="CJ59" s="316"/>
      <c r="CK59" s="316"/>
      <c r="CL59" s="323" t="s">
        <v>908</v>
      </c>
      <c r="CM59" s="323"/>
      <c r="CN59" s="323"/>
      <c r="CO59" s="323"/>
      <c r="CP59" s="323"/>
      <c r="CQ59" s="316" t="s">
        <v>976</v>
      </c>
      <c r="CR59" s="316"/>
      <c r="CS59" s="316"/>
      <c r="CT59" s="316"/>
      <c r="CU59" s="316"/>
      <c r="CV59" s="316"/>
      <c r="CW59" s="316"/>
      <c r="CX59" s="323" t="s">
        <v>908</v>
      </c>
      <c r="CY59" s="323"/>
      <c r="CZ59" s="323"/>
      <c r="DA59" s="323"/>
      <c r="DB59" s="324"/>
      <c r="EC59" s="13"/>
      <c r="EE59" s="11"/>
      <c r="EF59" s="11"/>
      <c r="EG59" s="11"/>
      <c r="EH59" s="11"/>
      <c r="EI59" s="11"/>
      <c r="EJ59" s="11"/>
      <c r="EO59" s="13"/>
      <c r="EQ59" s="11"/>
      <c r="ER59" s="11"/>
      <c r="ES59" s="11"/>
      <c r="ET59" s="11"/>
      <c r="EY59" s="13"/>
      <c r="FA59" s="11"/>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row>
    <row r="60" spans="1:191" ht="7" customHeight="1">
      <c r="A60" s="123"/>
      <c r="B60" s="124"/>
      <c r="C60" s="125"/>
      <c r="D60" s="124"/>
      <c r="E60" s="126"/>
      <c r="F60" s="127"/>
      <c r="G60" s="123"/>
      <c r="H60" s="124"/>
      <c r="I60" s="125"/>
      <c r="J60" s="124"/>
      <c r="K60" s="126"/>
      <c r="L60" s="126"/>
      <c r="M60" s="126"/>
      <c r="N60" s="126"/>
      <c r="O60" s="124"/>
      <c r="P60" s="127"/>
      <c r="Q60" s="123"/>
      <c r="R60" s="124"/>
      <c r="S60" s="125"/>
      <c r="T60" s="124"/>
      <c r="U60" s="126"/>
      <c r="V60" s="126"/>
      <c r="W60" s="126"/>
      <c r="X60" s="126"/>
      <c r="Y60" s="124"/>
      <c r="Z60" s="127"/>
      <c r="AA60" s="123"/>
      <c r="AB60" s="124"/>
      <c r="AC60" s="125"/>
      <c r="AD60" s="124"/>
      <c r="AE60" s="126"/>
      <c r="AF60" s="126"/>
      <c r="AG60" s="126"/>
      <c r="AH60" s="126"/>
      <c r="AI60" s="124"/>
      <c r="AJ60" s="127"/>
      <c r="AK60" s="123"/>
      <c r="AL60" s="124"/>
      <c r="AM60" s="125"/>
      <c r="AN60" s="124"/>
      <c r="AO60" s="126"/>
      <c r="AP60" s="126"/>
      <c r="AQ60" s="126"/>
      <c r="AR60" s="126"/>
      <c r="AS60" s="124"/>
      <c r="AT60" s="127"/>
      <c r="AU60" s="123"/>
      <c r="AV60" s="124"/>
      <c r="AW60" s="125"/>
      <c r="AX60" s="124"/>
      <c r="AY60" s="126"/>
      <c r="AZ60" s="126"/>
      <c r="BA60" s="126"/>
      <c r="BB60" s="126"/>
      <c r="BC60" s="124"/>
      <c r="BD60" s="127"/>
      <c r="BE60" s="123"/>
      <c r="BF60" s="124"/>
      <c r="BG60" s="125"/>
      <c r="BH60" s="124"/>
      <c r="BI60" s="126"/>
      <c r="BJ60" s="126"/>
      <c r="BK60" s="126"/>
      <c r="BL60" s="126"/>
      <c r="BM60" s="124"/>
      <c r="BN60" s="127"/>
      <c r="BO60" s="123"/>
      <c r="BP60" s="124"/>
      <c r="BQ60" s="125"/>
      <c r="BR60" s="124"/>
      <c r="BS60" s="126"/>
      <c r="BT60" s="126"/>
      <c r="BU60" s="126"/>
      <c r="BV60" s="126"/>
      <c r="BW60" s="124"/>
      <c r="BX60" s="127"/>
      <c r="BY60" s="123"/>
      <c r="BZ60" s="124"/>
      <c r="CA60" s="125"/>
      <c r="CB60" s="124"/>
      <c r="CC60" s="126"/>
      <c r="CD60" s="316"/>
      <c r="CE60" s="316"/>
      <c r="CF60" s="316"/>
      <c r="CG60" s="316"/>
      <c r="CH60" s="316"/>
      <c r="CI60" s="316"/>
      <c r="CJ60" s="316"/>
      <c r="CK60" s="316"/>
      <c r="CL60" s="317"/>
      <c r="CM60" s="317"/>
      <c r="CN60" s="317"/>
      <c r="CO60" s="317"/>
      <c r="CP60" s="317"/>
      <c r="CQ60" s="316"/>
      <c r="CR60" s="316"/>
      <c r="CS60" s="316"/>
      <c r="CT60" s="316"/>
      <c r="CU60" s="316"/>
      <c r="CV60" s="316"/>
      <c r="CW60" s="316"/>
      <c r="CX60" s="317"/>
      <c r="CY60" s="317"/>
      <c r="CZ60" s="317"/>
      <c r="DA60" s="317"/>
      <c r="DB60" s="318"/>
      <c r="EC60" s="13"/>
      <c r="EE60" s="11"/>
      <c r="EF60" s="11"/>
      <c r="EG60" s="11"/>
      <c r="EH60" s="11"/>
      <c r="EI60" s="11"/>
      <c r="EJ60" s="11"/>
      <c r="EO60" s="13"/>
      <c r="EQ60" s="11"/>
      <c r="ER60" s="11"/>
      <c r="ES60" s="11"/>
      <c r="ET60" s="11"/>
      <c r="EY60" s="13"/>
      <c r="FA60" s="11"/>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row>
    <row r="61" spans="1:191" ht="7" customHeight="1">
      <c r="A61" s="123"/>
      <c r="B61" s="124"/>
      <c r="C61" s="125"/>
      <c r="D61" s="124"/>
      <c r="E61" s="126"/>
      <c r="F61" s="127"/>
      <c r="G61" s="123"/>
      <c r="H61" s="124"/>
      <c r="I61" s="125"/>
      <c r="J61" s="124"/>
      <c r="K61" s="126"/>
      <c r="L61" s="126"/>
      <c r="M61" s="126"/>
      <c r="N61" s="126"/>
      <c r="O61" s="124"/>
      <c r="P61" s="127"/>
      <c r="Q61" s="123"/>
      <c r="R61" s="124"/>
      <c r="S61" s="125"/>
      <c r="T61" s="124"/>
      <c r="U61" s="126"/>
      <c r="V61" s="126"/>
      <c r="W61" s="126"/>
      <c r="X61" s="126"/>
      <c r="Y61" s="124"/>
      <c r="Z61" s="127"/>
      <c r="AA61" s="123"/>
      <c r="AB61" s="124"/>
      <c r="AC61" s="125"/>
      <c r="AD61" s="124"/>
      <c r="AE61" s="126"/>
      <c r="AF61" s="126"/>
      <c r="AG61" s="126"/>
      <c r="AH61" s="126"/>
      <c r="AI61" s="124"/>
      <c r="AJ61" s="127"/>
      <c r="AK61" s="123"/>
      <c r="AL61" s="124"/>
      <c r="AM61" s="125"/>
      <c r="AN61" s="124"/>
      <c r="AO61" s="126"/>
      <c r="AP61" s="126"/>
      <c r="AQ61" s="126"/>
      <c r="AR61" s="126"/>
      <c r="AS61" s="124"/>
      <c r="AT61" s="127"/>
      <c r="AU61" s="123"/>
      <c r="AV61" s="124"/>
      <c r="AW61" s="125"/>
      <c r="AX61" s="124"/>
      <c r="AY61" s="126"/>
      <c r="AZ61" s="126"/>
      <c r="BA61" s="126"/>
      <c r="BB61" s="126"/>
      <c r="BC61" s="124"/>
      <c r="BD61" s="127"/>
      <c r="BE61" s="123"/>
      <c r="BF61" s="124"/>
      <c r="BG61" s="125"/>
      <c r="BH61" s="124"/>
      <c r="BI61" s="126"/>
      <c r="BJ61" s="126"/>
      <c r="BK61" s="126"/>
      <c r="BL61" s="126"/>
      <c r="BM61" s="124"/>
      <c r="BN61" s="127"/>
      <c r="BO61" s="123"/>
      <c r="BP61" s="124"/>
      <c r="BQ61" s="125"/>
      <c r="BR61" s="124"/>
      <c r="BS61" s="126"/>
      <c r="BT61" s="126"/>
      <c r="BU61" s="126"/>
      <c r="BV61" s="126"/>
      <c r="BW61" s="124"/>
      <c r="BX61" s="127"/>
      <c r="BY61" s="123"/>
      <c r="BZ61" s="124"/>
      <c r="CA61" s="125"/>
      <c r="CB61" s="124"/>
      <c r="CC61" s="126"/>
      <c r="CD61" s="316" t="s">
        <v>977</v>
      </c>
      <c r="CE61" s="316"/>
      <c r="CF61" s="316"/>
      <c r="CG61" s="316"/>
      <c r="CH61" s="316"/>
      <c r="CI61" s="316"/>
      <c r="CJ61" s="316"/>
      <c r="CK61" s="316"/>
      <c r="CL61" s="317" t="s">
        <v>908</v>
      </c>
      <c r="CM61" s="317"/>
      <c r="CN61" s="317"/>
      <c r="CO61" s="317"/>
      <c r="CP61" s="317"/>
      <c r="CQ61" s="316" t="s">
        <v>978</v>
      </c>
      <c r="CR61" s="316"/>
      <c r="CS61" s="316"/>
      <c r="CT61" s="316"/>
      <c r="CU61" s="316"/>
      <c r="CV61" s="316"/>
      <c r="CW61" s="316"/>
      <c r="CX61" s="317" t="s">
        <v>908</v>
      </c>
      <c r="CY61" s="317"/>
      <c r="CZ61" s="317"/>
      <c r="DA61" s="317"/>
      <c r="DB61" s="318"/>
      <c r="EC61" s="13"/>
      <c r="EE61" s="11"/>
      <c r="EF61" s="11"/>
      <c r="EG61" s="11"/>
      <c r="EH61" s="11"/>
      <c r="EI61" s="11"/>
      <c r="EJ61" s="11"/>
      <c r="EO61" s="13"/>
      <c r="EQ61" s="11"/>
      <c r="ER61" s="11"/>
      <c r="ES61" s="11"/>
      <c r="ET61" s="11"/>
      <c r="EY61" s="13"/>
      <c r="FA61" s="11"/>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row>
    <row r="62" spans="1:191" ht="7" customHeight="1">
      <c r="A62" s="136"/>
      <c r="B62" s="128"/>
      <c r="C62" s="137"/>
      <c r="D62" s="128"/>
      <c r="E62" s="129"/>
      <c r="F62" s="138"/>
      <c r="G62" s="136"/>
      <c r="H62" s="128"/>
      <c r="I62" s="137"/>
      <c r="J62" s="128"/>
      <c r="K62" s="129"/>
      <c r="L62" s="129"/>
      <c r="M62" s="129"/>
      <c r="N62" s="129"/>
      <c r="O62" s="128"/>
      <c r="P62" s="138"/>
      <c r="Q62" s="136"/>
      <c r="R62" s="128"/>
      <c r="S62" s="137"/>
      <c r="T62" s="128"/>
      <c r="U62" s="129"/>
      <c r="V62" s="129"/>
      <c r="W62" s="129"/>
      <c r="X62" s="129"/>
      <c r="Y62" s="128"/>
      <c r="Z62" s="138"/>
      <c r="AA62" s="136"/>
      <c r="AB62" s="128"/>
      <c r="AC62" s="137"/>
      <c r="AD62" s="128"/>
      <c r="AE62" s="129"/>
      <c r="AF62" s="129"/>
      <c r="AG62" s="129"/>
      <c r="AH62" s="129"/>
      <c r="AI62" s="128"/>
      <c r="AJ62" s="138"/>
      <c r="AK62" s="136"/>
      <c r="AL62" s="128"/>
      <c r="AM62" s="137"/>
      <c r="AN62" s="128"/>
      <c r="AO62" s="129"/>
      <c r="AP62" s="129"/>
      <c r="AQ62" s="129"/>
      <c r="AR62" s="129"/>
      <c r="AS62" s="128"/>
      <c r="AT62" s="138"/>
      <c r="AU62" s="136"/>
      <c r="AV62" s="128"/>
      <c r="AW62" s="137"/>
      <c r="AX62" s="128"/>
      <c r="AY62" s="129"/>
      <c r="AZ62" s="129"/>
      <c r="BA62" s="129"/>
      <c r="BB62" s="129"/>
      <c r="BC62" s="128"/>
      <c r="BD62" s="138"/>
      <c r="BE62" s="136"/>
      <c r="BF62" s="128"/>
      <c r="BG62" s="137"/>
      <c r="BH62" s="128"/>
      <c r="BI62" s="129"/>
      <c r="BJ62" s="129"/>
      <c r="BK62" s="129"/>
      <c r="BL62" s="129"/>
      <c r="BM62" s="128"/>
      <c r="BN62" s="138"/>
      <c r="BO62" s="136"/>
      <c r="BP62" s="128"/>
      <c r="BQ62" s="137"/>
      <c r="BR62" s="128"/>
      <c r="BS62" s="129"/>
      <c r="BT62" s="129"/>
      <c r="BU62" s="129"/>
      <c r="BV62" s="129"/>
      <c r="BW62" s="128"/>
      <c r="BX62" s="138"/>
      <c r="BY62" s="136"/>
      <c r="BZ62" s="128"/>
      <c r="CA62" s="137"/>
      <c r="CB62" s="128"/>
      <c r="CC62" s="129"/>
      <c r="CD62" s="316"/>
      <c r="CE62" s="316"/>
      <c r="CF62" s="316"/>
      <c r="CG62" s="316"/>
      <c r="CH62" s="316"/>
      <c r="CI62" s="316"/>
      <c r="CJ62" s="316"/>
      <c r="CK62" s="316"/>
      <c r="CL62" s="317"/>
      <c r="CM62" s="317"/>
      <c r="CN62" s="317"/>
      <c r="CO62" s="317"/>
      <c r="CP62" s="317"/>
      <c r="CQ62" s="316"/>
      <c r="CR62" s="316"/>
      <c r="CS62" s="316"/>
      <c r="CT62" s="316"/>
      <c r="CU62" s="316"/>
      <c r="CV62" s="316"/>
      <c r="CW62" s="316"/>
      <c r="CX62" s="317"/>
      <c r="CY62" s="317"/>
      <c r="CZ62" s="317"/>
      <c r="DA62" s="317"/>
      <c r="DB62" s="318"/>
      <c r="EC62" s="13"/>
      <c r="EE62" s="11"/>
      <c r="EF62" s="11"/>
      <c r="EG62" s="11"/>
      <c r="EH62" s="11"/>
      <c r="EI62" s="11"/>
      <c r="EJ62" s="11"/>
      <c r="EO62" s="13"/>
      <c r="EQ62" s="11"/>
      <c r="ER62" s="11"/>
      <c r="ES62" s="11"/>
      <c r="ET62" s="11"/>
      <c r="EY62" s="13"/>
      <c r="FA62" s="11"/>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row>
    <row r="63" spans="1:191" ht="7" customHeight="1">
      <c r="A63" s="130"/>
      <c r="B63" s="131"/>
      <c r="C63" s="131"/>
      <c r="D63" s="131"/>
      <c r="E63" s="131"/>
      <c r="F63" s="132"/>
      <c r="G63" s="130"/>
      <c r="H63" s="131"/>
      <c r="I63" s="131"/>
      <c r="J63" s="131"/>
      <c r="K63" s="131"/>
      <c r="L63" s="131"/>
      <c r="M63" s="131"/>
      <c r="N63" s="131"/>
      <c r="O63" s="124"/>
      <c r="P63" s="132"/>
      <c r="Q63" s="130"/>
      <c r="R63" s="131"/>
      <c r="S63" s="131"/>
      <c r="T63" s="131"/>
      <c r="U63" s="131"/>
      <c r="V63" s="131"/>
      <c r="W63" s="131"/>
      <c r="X63" s="131"/>
      <c r="Y63" s="131"/>
      <c r="Z63" s="132"/>
      <c r="AA63" s="130"/>
      <c r="AB63" s="131"/>
      <c r="AC63" s="131"/>
      <c r="AD63" s="131"/>
      <c r="AE63" s="131"/>
      <c r="AF63" s="131"/>
      <c r="AG63" s="131"/>
      <c r="AH63" s="131"/>
      <c r="AI63" s="131"/>
      <c r="AJ63" s="132"/>
      <c r="AK63" s="130"/>
      <c r="AL63" s="131"/>
      <c r="AM63" s="131"/>
      <c r="AN63" s="131"/>
      <c r="AO63" s="131"/>
      <c r="AP63" s="131"/>
      <c r="AQ63" s="131"/>
      <c r="AR63" s="131"/>
      <c r="AS63" s="131"/>
      <c r="AT63" s="132"/>
      <c r="AU63" s="130"/>
      <c r="AV63" s="131"/>
      <c r="AW63" s="131"/>
      <c r="AX63" s="131"/>
      <c r="AY63" s="131"/>
      <c r="AZ63" s="131"/>
      <c r="BA63" s="131"/>
      <c r="BB63" s="131"/>
      <c r="BC63" s="131"/>
      <c r="BD63" s="132"/>
      <c r="BE63" s="130"/>
      <c r="BF63" s="131"/>
      <c r="BG63" s="131"/>
      <c r="BH63" s="131"/>
      <c r="BI63" s="131"/>
      <c r="BJ63" s="131"/>
      <c r="BK63" s="131"/>
      <c r="BL63" s="131"/>
      <c r="BM63" s="131"/>
      <c r="BN63" s="132"/>
      <c r="BO63" s="130"/>
      <c r="BP63" s="131"/>
      <c r="BQ63" s="131"/>
      <c r="BR63" s="131"/>
      <c r="BS63" s="131"/>
      <c r="BT63" s="131"/>
      <c r="BU63" s="131"/>
      <c r="BV63" s="131"/>
      <c r="BW63" s="131"/>
      <c r="BX63" s="132"/>
      <c r="BY63" s="130"/>
      <c r="BZ63" s="131"/>
      <c r="CA63" s="131"/>
      <c r="CB63" s="131"/>
      <c r="CC63" s="131"/>
      <c r="CD63" s="316" t="s">
        <v>979</v>
      </c>
      <c r="CE63" s="316"/>
      <c r="CF63" s="316"/>
      <c r="CG63" s="316"/>
      <c r="CH63" s="316"/>
      <c r="CI63" s="316"/>
      <c r="CJ63" s="316"/>
      <c r="CK63" s="316"/>
      <c r="CL63" s="317" t="s">
        <v>908</v>
      </c>
      <c r="CM63" s="317"/>
      <c r="CN63" s="317"/>
      <c r="CO63" s="317"/>
      <c r="CP63" s="317"/>
      <c r="CQ63" s="316" t="s">
        <v>980</v>
      </c>
      <c r="CR63" s="316"/>
      <c r="CS63" s="316"/>
      <c r="CT63" s="316"/>
      <c r="CU63" s="316"/>
      <c r="CV63" s="316"/>
      <c r="CW63" s="316"/>
      <c r="CX63" s="317" t="s">
        <v>908</v>
      </c>
      <c r="CY63" s="317"/>
      <c r="CZ63" s="317"/>
      <c r="DA63" s="317"/>
      <c r="DB63" s="318"/>
      <c r="EC63" s="22"/>
      <c r="ED63" s="22"/>
      <c r="EE63" s="22"/>
      <c r="EF63" s="22"/>
      <c r="EG63" s="22"/>
      <c r="EH63" s="22"/>
      <c r="EI63" s="22"/>
      <c r="EJ63" s="22"/>
      <c r="EK63" s="22"/>
      <c r="EL63" s="22"/>
      <c r="EM63" s="22"/>
      <c r="EN63" s="22"/>
      <c r="EO63" s="22"/>
      <c r="EP63" s="22"/>
      <c r="EQ63" s="22"/>
      <c r="ER63" s="22"/>
      <c r="ES63" s="22"/>
      <c r="ET63" s="22"/>
      <c r="EU63" s="22"/>
      <c r="EV63" s="22"/>
      <c r="EW63" s="22"/>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row>
    <row r="64" spans="1:191" ht="7" customHeight="1">
      <c r="A64" s="123"/>
      <c r="B64" s="124"/>
      <c r="C64" s="124"/>
      <c r="D64" s="124"/>
      <c r="E64" s="124"/>
      <c r="F64" s="127"/>
      <c r="G64" s="123"/>
      <c r="H64" s="124"/>
      <c r="I64" s="124"/>
      <c r="J64" s="124"/>
      <c r="K64" s="124"/>
      <c r="L64" s="124"/>
      <c r="M64" s="124"/>
      <c r="N64" s="124"/>
      <c r="O64" s="124"/>
      <c r="P64" s="127"/>
      <c r="Q64" s="123"/>
      <c r="R64" s="124"/>
      <c r="S64" s="124"/>
      <c r="T64" s="124"/>
      <c r="U64" s="124"/>
      <c r="V64" s="124"/>
      <c r="W64" s="124"/>
      <c r="X64" s="124"/>
      <c r="Y64" s="124"/>
      <c r="Z64" s="127"/>
      <c r="AA64" s="123"/>
      <c r="AB64" s="124"/>
      <c r="AC64" s="124"/>
      <c r="AD64" s="124"/>
      <c r="AE64" s="124"/>
      <c r="AF64" s="124"/>
      <c r="AG64" s="124"/>
      <c r="AH64" s="124"/>
      <c r="AI64" s="124"/>
      <c r="AJ64" s="127"/>
      <c r="AK64" s="123"/>
      <c r="AL64" s="124"/>
      <c r="AM64" s="124"/>
      <c r="AN64" s="124"/>
      <c r="AO64" s="124"/>
      <c r="AP64" s="124"/>
      <c r="AQ64" s="124"/>
      <c r="AR64" s="124"/>
      <c r="AS64" s="124"/>
      <c r="AT64" s="127"/>
      <c r="AU64" s="123"/>
      <c r="AV64" s="124"/>
      <c r="AW64" s="124"/>
      <c r="AX64" s="124"/>
      <c r="AY64" s="124"/>
      <c r="AZ64" s="124"/>
      <c r="BA64" s="124"/>
      <c r="BB64" s="124"/>
      <c r="BC64" s="124"/>
      <c r="BD64" s="127"/>
      <c r="BE64" s="123"/>
      <c r="BF64" s="124"/>
      <c r="BG64" s="124"/>
      <c r="BH64" s="124"/>
      <c r="BI64" s="124"/>
      <c r="BJ64" s="124"/>
      <c r="BK64" s="124"/>
      <c r="BL64" s="124"/>
      <c r="BM64" s="124"/>
      <c r="BN64" s="127"/>
      <c r="BO64" s="123"/>
      <c r="BP64" s="124"/>
      <c r="BQ64" s="124"/>
      <c r="BR64" s="124"/>
      <c r="BS64" s="124"/>
      <c r="BT64" s="124"/>
      <c r="BU64" s="124"/>
      <c r="BV64" s="124"/>
      <c r="BW64" s="124"/>
      <c r="BX64" s="127"/>
      <c r="BY64" s="123"/>
      <c r="BZ64" s="124"/>
      <c r="CA64" s="124"/>
      <c r="CB64" s="124"/>
      <c r="CC64" s="124"/>
      <c r="CD64" s="316"/>
      <c r="CE64" s="316"/>
      <c r="CF64" s="316"/>
      <c r="CG64" s="316"/>
      <c r="CH64" s="316"/>
      <c r="CI64" s="316"/>
      <c r="CJ64" s="316"/>
      <c r="CK64" s="316"/>
      <c r="CL64" s="317"/>
      <c r="CM64" s="317"/>
      <c r="CN64" s="317"/>
      <c r="CO64" s="317"/>
      <c r="CP64" s="317"/>
      <c r="CQ64" s="316"/>
      <c r="CR64" s="316"/>
      <c r="CS64" s="316"/>
      <c r="CT64" s="316"/>
      <c r="CU64" s="316"/>
      <c r="CV64" s="316"/>
      <c r="CW64" s="316"/>
      <c r="CX64" s="317"/>
      <c r="CY64" s="317"/>
      <c r="CZ64" s="317"/>
      <c r="DA64" s="317"/>
      <c r="DB64" s="318"/>
      <c r="EC64" s="22"/>
      <c r="ED64" s="22"/>
      <c r="EE64" s="22"/>
      <c r="EF64" s="22"/>
      <c r="EG64" s="22"/>
      <c r="EH64" s="22"/>
      <c r="EI64" s="22"/>
      <c r="EJ64" s="22"/>
      <c r="EK64" s="22"/>
      <c r="EL64" s="22"/>
      <c r="EM64" s="22"/>
      <c r="EN64" s="22"/>
      <c r="EO64" s="22"/>
      <c r="EP64" s="22"/>
      <c r="EQ64" s="22"/>
      <c r="ER64" s="22"/>
      <c r="ES64" s="22"/>
      <c r="ET64" s="22"/>
      <c r="EU64" s="22"/>
      <c r="EV64" s="22"/>
      <c r="EW64" s="22"/>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row>
    <row r="65" spans="1:191" ht="7" customHeight="1">
      <c r="A65" s="123"/>
      <c r="B65" s="125"/>
      <c r="C65" s="124"/>
      <c r="D65" s="124"/>
      <c r="E65" s="124"/>
      <c r="F65" s="127"/>
      <c r="G65" s="123"/>
      <c r="H65" s="125"/>
      <c r="I65" s="124"/>
      <c r="J65" s="124"/>
      <c r="K65" s="124"/>
      <c r="L65" s="124"/>
      <c r="M65" s="124"/>
      <c r="N65" s="124"/>
      <c r="O65" s="124"/>
      <c r="P65" s="127"/>
      <c r="Q65" s="123"/>
      <c r="R65" s="125"/>
      <c r="S65" s="124"/>
      <c r="T65" s="124"/>
      <c r="U65" s="124"/>
      <c r="V65" s="124"/>
      <c r="W65" s="124"/>
      <c r="X65" s="124"/>
      <c r="Y65" s="124"/>
      <c r="Z65" s="127"/>
      <c r="AA65" s="123"/>
      <c r="AB65" s="125"/>
      <c r="AC65" s="124"/>
      <c r="AD65" s="124"/>
      <c r="AE65" s="124"/>
      <c r="AF65" s="124"/>
      <c r="AG65" s="124"/>
      <c r="AH65" s="124"/>
      <c r="AI65" s="124"/>
      <c r="AJ65" s="127"/>
      <c r="AK65" s="123"/>
      <c r="AL65" s="125"/>
      <c r="AM65" s="124"/>
      <c r="AN65" s="124"/>
      <c r="AO65" s="124"/>
      <c r="AP65" s="124"/>
      <c r="AQ65" s="124"/>
      <c r="AR65" s="124"/>
      <c r="AS65" s="124"/>
      <c r="AT65" s="127"/>
      <c r="AU65" s="123"/>
      <c r="AV65" s="125"/>
      <c r="AW65" s="124"/>
      <c r="AX65" s="124"/>
      <c r="AY65" s="124"/>
      <c r="AZ65" s="124"/>
      <c r="BA65" s="124"/>
      <c r="BB65" s="124"/>
      <c r="BC65" s="124"/>
      <c r="BD65" s="127"/>
      <c r="BE65" s="123"/>
      <c r="BF65" s="125"/>
      <c r="BG65" s="124"/>
      <c r="BH65" s="124"/>
      <c r="BI65" s="124"/>
      <c r="BJ65" s="124"/>
      <c r="BK65" s="124"/>
      <c r="BL65" s="124"/>
      <c r="BM65" s="124"/>
      <c r="BN65" s="127"/>
      <c r="BO65" s="123"/>
      <c r="BP65" s="125"/>
      <c r="BQ65" s="124"/>
      <c r="BR65" s="124"/>
      <c r="BS65" s="124"/>
      <c r="BT65" s="124"/>
      <c r="BU65" s="124"/>
      <c r="BV65" s="124"/>
      <c r="BW65" s="124"/>
      <c r="BX65" s="127"/>
      <c r="BY65" s="123"/>
      <c r="BZ65" s="125"/>
      <c r="CA65" s="124"/>
      <c r="CB65" s="124"/>
      <c r="CC65" s="124"/>
      <c r="CD65" s="316" t="s">
        <v>981</v>
      </c>
      <c r="CE65" s="316"/>
      <c r="CF65" s="316"/>
      <c r="CG65" s="316"/>
      <c r="CH65" s="316"/>
      <c r="CI65" s="316"/>
      <c r="CJ65" s="319"/>
      <c r="CK65" s="319"/>
      <c r="CL65" s="319"/>
      <c r="CM65" s="319"/>
      <c r="CN65" s="319"/>
      <c r="CO65" s="319"/>
      <c r="CP65" s="319"/>
      <c r="CQ65" s="319"/>
      <c r="CR65" s="319"/>
      <c r="CS65" s="319"/>
      <c r="CT65" s="319"/>
      <c r="CU65" s="319"/>
      <c r="CV65" s="319"/>
      <c r="CW65" s="319"/>
      <c r="CX65" s="319"/>
      <c r="CY65" s="319"/>
      <c r="CZ65" s="319"/>
      <c r="DA65" s="319"/>
      <c r="DB65" s="320"/>
      <c r="EC65" s="22"/>
      <c r="ED65" s="22"/>
      <c r="EE65" s="22"/>
      <c r="EF65" s="22"/>
      <c r="EG65" s="22"/>
      <c r="EH65" s="22"/>
      <c r="EI65" s="22"/>
      <c r="EJ65" s="22"/>
      <c r="EK65" s="22"/>
      <c r="EL65" s="22"/>
      <c r="EM65" s="22"/>
      <c r="EN65" s="22"/>
      <c r="EO65" s="22"/>
      <c r="EP65" s="22"/>
      <c r="EQ65" s="22"/>
      <c r="ER65" s="22"/>
      <c r="ES65" s="22"/>
      <c r="ET65" s="22"/>
      <c r="EU65" s="22"/>
      <c r="EV65" s="22"/>
      <c r="EW65" s="22"/>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row>
    <row r="66" spans="1:191" ht="7" customHeight="1">
      <c r="A66" s="123"/>
      <c r="B66" s="124"/>
      <c r="C66" s="125"/>
      <c r="D66" s="124"/>
      <c r="E66" s="126"/>
      <c r="F66" s="127"/>
      <c r="G66" s="123"/>
      <c r="H66" s="124"/>
      <c r="I66" s="125"/>
      <c r="J66" s="124"/>
      <c r="K66" s="126"/>
      <c r="L66" s="126"/>
      <c r="M66" s="126"/>
      <c r="N66" s="126"/>
      <c r="O66" s="124"/>
      <c r="P66" s="127"/>
      <c r="Q66" s="123"/>
      <c r="R66" s="124"/>
      <c r="S66" s="125"/>
      <c r="T66" s="124"/>
      <c r="U66" s="126"/>
      <c r="V66" s="126"/>
      <c r="W66" s="126"/>
      <c r="X66" s="126"/>
      <c r="Y66" s="124"/>
      <c r="Z66" s="127"/>
      <c r="AA66" s="123"/>
      <c r="AB66" s="124"/>
      <c r="AC66" s="125"/>
      <c r="AD66" s="124"/>
      <c r="AE66" s="126"/>
      <c r="AF66" s="126"/>
      <c r="AG66" s="126"/>
      <c r="AH66" s="126"/>
      <c r="AI66" s="124"/>
      <c r="AJ66" s="127"/>
      <c r="AK66" s="123"/>
      <c r="AL66" s="124"/>
      <c r="AM66" s="125"/>
      <c r="AN66" s="124"/>
      <c r="AO66" s="126"/>
      <c r="AP66" s="126"/>
      <c r="AQ66" s="126"/>
      <c r="AR66" s="126"/>
      <c r="AS66" s="124"/>
      <c r="AT66" s="127"/>
      <c r="AU66" s="123"/>
      <c r="AV66" s="124"/>
      <c r="AW66" s="125"/>
      <c r="AX66" s="124"/>
      <c r="AY66" s="126"/>
      <c r="AZ66" s="126"/>
      <c r="BA66" s="126"/>
      <c r="BB66" s="126"/>
      <c r="BC66" s="124"/>
      <c r="BD66" s="127"/>
      <c r="BE66" s="123"/>
      <c r="BF66" s="124"/>
      <c r="BG66" s="125"/>
      <c r="BH66" s="124"/>
      <c r="BI66" s="126"/>
      <c r="BJ66" s="126"/>
      <c r="BK66" s="126"/>
      <c r="BL66" s="126"/>
      <c r="BM66" s="124"/>
      <c r="BN66" s="127"/>
      <c r="BO66" s="123"/>
      <c r="BP66" s="124"/>
      <c r="BQ66" s="125"/>
      <c r="BR66" s="124"/>
      <c r="BS66" s="126"/>
      <c r="BT66" s="126"/>
      <c r="BU66" s="126"/>
      <c r="BV66" s="126"/>
      <c r="BW66" s="124"/>
      <c r="BX66" s="127"/>
      <c r="BY66" s="123"/>
      <c r="BZ66" s="124"/>
      <c r="CA66" s="125"/>
      <c r="CB66" s="124"/>
      <c r="CC66" s="126"/>
      <c r="CD66" s="316"/>
      <c r="CE66" s="316"/>
      <c r="CF66" s="316"/>
      <c r="CG66" s="316"/>
      <c r="CH66" s="316"/>
      <c r="CI66" s="316"/>
      <c r="CJ66" s="321"/>
      <c r="CK66" s="321"/>
      <c r="CL66" s="321"/>
      <c r="CM66" s="321"/>
      <c r="CN66" s="321"/>
      <c r="CO66" s="321"/>
      <c r="CP66" s="321"/>
      <c r="CQ66" s="321"/>
      <c r="CR66" s="321"/>
      <c r="CS66" s="321"/>
      <c r="CT66" s="321"/>
      <c r="CU66" s="321"/>
      <c r="CV66" s="321"/>
      <c r="CW66" s="321"/>
      <c r="CX66" s="321"/>
      <c r="CY66" s="321"/>
      <c r="CZ66" s="321"/>
      <c r="DA66" s="321"/>
      <c r="DB66" s="322"/>
      <c r="EC66" s="22"/>
      <c r="ED66" s="22"/>
      <c r="EE66" s="22"/>
      <c r="EF66" s="22"/>
      <c r="EG66" s="22"/>
      <c r="EH66" s="22"/>
      <c r="EI66" s="22"/>
      <c r="EJ66" s="22"/>
      <c r="EK66" s="22"/>
      <c r="EL66" s="22"/>
      <c r="EM66" s="22"/>
      <c r="EN66" s="22"/>
      <c r="EO66" s="22"/>
      <c r="EP66" s="22"/>
      <c r="EQ66" s="22"/>
      <c r="ER66" s="22"/>
      <c r="ES66" s="22"/>
      <c r="ET66" s="22"/>
      <c r="EU66" s="22"/>
      <c r="EV66" s="22"/>
      <c r="EW66" s="22"/>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row>
    <row r="67" spans="1:191" ht="7" customHeight="1">
      <c r="A67" s="123"/>
      <c r="B67" s="124"/>
      <c r="C67" s="125"/>
      <c r="D67" s="124"/>
      <c r="E67" s="126"/>
      <c r="F67" s="127"/>
      <c r="G67" s="123"/>
      <c r="H67" s="124"/>
      <c r="I67" s="125"/>
      <c r="J67" s="124"/>
      <c r="K67" s="126"/>
      <c r="L67" s="126"/>
      <c r="M67" s="126"/>
      <c r="N67" s="126"/>
      <c r="O67" s="124"/>
      <c r="P67" s="127"/>
      <c r="Q67" s="123"/>
      <c r="R67" s="124"/>
      <c r="S67" s="125"/>
      <c r="T67" s="124"/>
      <c r="U67" s="126"/>
      <c r="V67" s="126"/>
      <c r="W67" s="126"/>
      <c r="X67" s="126"/>
      <c r="Y67" s="124"/>
      <c r="Z67" s="127"/>
      <c r="AA67" s="123"/>
      <c r="AB67" s="124"/>
      <c r="AC67" s="125"/>
      <c r="AD67" s="124"/>
      <c r="AE67" s="126"/>
      <c r="AF67" s="126"/>
      <c r="AG67" s="126"/>
      <c r="AH67" s="126"/>
      <c r="AI67" s="124"/>
      <c r="AJ67" s="127"/>
      <c r="AK67" s="123"/>
      <c r="AL67" s="124"/>
      <c r="AM67" s="125"/>
      <c r="AN67" s="124"/>
      <c r="AO67" s="126"/>
      <c r="AP67" s="126"/>
      <c r="AQ67" s="126"/>
      <c r="AR67" s="126"/>
      <c r="AS67" s="124"/>
      <c r="AT67" s="127"/>
      <c r="AU67" s="123"/>
      <c r="AV67" s="124"/>
      <c r="AW67" s="125"/>
      <c r="AX67" s="124"/>
      <c r="AY67" s="126"/>
      <c r="AZ67" s="126"/>
      <c r="BA67" s="126"/>
      <c r="BB67" s="126"/>
      <c r="BC67" s="124"/>
      <c r="BD67" s="127"/>
      <c r="BE67" s="123"/>
      <c r="BF67" s="124"/>
      <c r="BG67" s="125"/>
      <c r="BH67" s="124"/>
      <c r="BI67" s="126"/>
      <c r="BJ67" s="126"/>
      <c r="BK67" s="126"/>
      <c r="BL67" s="126"/>
      <c r="BM67" s="124"/>
      <c r="BN67" s="127"/>
      <c r="BO67" s="123"/>
      <c r="BP67" s="124"/>
      <c r="BQ67" s="125"/>
      <c r="BR67" s="124"/>
      <c r="BS67" s="126"/>
      <c r="BT67" s="126"/>
      <c r="BU67" s="126"/>
      <c r="BV67" s="126"/>
      <c r="BW67" s="124"/>
      <c r="BX67" s="127"/>
      <c r="BY67" s="123"/>
      <c r="BZ67" s="124"/>
      <c r="CA67" s="125"/>
      <c r="CB67" s="124"/>
      <c r="CC67" s="126"/>
      <c r="CD67" s="134"/>
      <c r="CE67" s="134"/>
      <c r="CF67" s="134"/>
      <c r="CG67" s="134"/>
      <c r="CH67" s="134"/>
      <c r="CI67" s="134"/>
      <c r="CJ67" s="134"/>
      <c r="CK67" s="134"/>
      <c r="CL67" s="134"/>
      <c r="CM67" s="134"/>
      <c r="CN67" s="134"/>
      <c r="CO67" s="134"/>
      <c r="CP67" s="134"/>
      <c r="CQ67" s="134"/>
      <c r="CR67" s="134"/>
      <c r="CS67" s="134"/>
      <c r="CT67" s="134"/>
      <c r="CU67" s="134"/>
      <c r="CV67" s="134"/>
      <c r="CW67" s="134"/>
      <c r="CX67" s="134"/>
      <c r="CY67" s="134"/>
      <c r="CZ67" s="134"/>
      <c r="DA67" s="134"/>
      <c r="DB67" s="140"/>
      <c r="DD67" s="3"/>
      <c r="DE67" s="3"/>
      <c r="DF67" s="3"/>
      <c r="DG67" s="3"/>
      <c r="DH67" s="3"/>
      <c r="DI67" s="3"/>
      <c r="DJ67" s="3"/>
      <c r="DK67" s="3"/>
      <c r="DL67" s="7"/>
      <c r="DM67" s="7"/>
      <c r="DN67" s="7"/>
      <c r="DO67" s="7"/>
      <c r="DP67" s="7"/>
      <c r="DQ67" s="3"/>
      <c r="DR67" s="3"/>
      <c r="DS67" s="3"/>
      <c r="DT67" s="3"/>
      <c r="DU67" s="3"/>
      <c r="DV67" s="3"/>
      <c r="DW67" s="3"/>
      <c r="DX67" s="7"/>
      <c r="DY67" s="7"/>
      <c r="DZ67" s="7"/>
      <c r="EA67" s="7"/>
      <c r="EB67" s="7"/>
      <c r="EC67" s="22"/>
      <c r="ED67" s="22"/>
      <c r="EE67" s="22"/>
      <c r="EF67" s="22"/>
      <c r="EG67" s="22"/>
      <c r="EH67" s="22"/>
      <c r="EI67" s="22"/>
      <c r="EJ67" s="22"/>
      <c r="EK67" s="22"/>
      <c r="EL67" s="22"/>
      <c r="EM67" s="22"/>
      <c r="EN67" s="22"/>
      <c r="EO67" s="22"/>
      <c r="EP67" s="22"/>
      <c r="EQ67" s="22"/>
      <c r="ER67" s="22"/>
      <c r="ES67" s="22"/>
      <c r="ET67" s="22"/>
      <c r="EU67" s="22"/>
      <c r="EV67" s="22"/>
      <c r="EW67" s="22"/>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row>
    <row r="68" spans="1:191" ht="7" customHeight="1">
      <c r="A68" s="123"/>
      <c r="B68" s="124"/>
      <c r="C68" s="125"/>
      <c r="D68" s="124"/>
      <c r="E68" s="126"/>
      <c r="F68" s="127"/>
      <c r="G68" s="123"/>
      <c r="H68" s="124"/>
      <c r="I68" s="125"/>
      <c r="J68" s="124"/>
      <c r="K68" s="126"/>
      <c r="L68" s="126"/>
      <c r="M68" s="126"/>
      <c r="N68" s="126"/>
      <c r="O68" s="124"/>
      <c r="P68" s="127"/>
      <c r="Q68" s="123"/>
      <c r="R68" s="124"/>
      <c r="S68" s="125"/>
      <c r="T68" s="124"/>
      <c r="U68" s="126"/>
      <c r="V68" s="126"/>
      <c r="W68" s="126"/>
      <c r="X68" s="126"/>
      <c r="Y68" s="124"/>
      <c r="Z68" s="127"/>
      <c r="AA68" s="123"/>
      <c r="AB68" s="124"/>
      <c r="AC68" s="125"/>
      <c r="AD68" s="124"/>
      <c r="AE68" s="126"/>
      <c r="AF68" s="126"/>
      <c r="AG68" s="126"/>
      <c r="AH68" s="126"/>
      <c r="AI68" s="124"/>
      <c r="AJ68" s="127"/>
      <c r="AK68" s="123"/>
      <c r="AL68" s="124"/>
      <c r="AM68" s="125"/>
      <c r="AN68" s="124"/>
      <c r="AO68" s="126"/>
      <c r="AP68" s="126"/>
      <c r="AQ68" s="126"/>
      <c r="AR68" s="126"/>
      <c r="AS68" s="124"/>
      <c r="AT68" s="127"/>
      <c r="AU68" s="123"/>
      <c r="AV68" s="124"/>
      <c r="AW68" s="125"/>
      <c r="AX68" s="124"/>
      <c r="AY68" s="126"/>
      <c r="AZ68" s="126"/>
      <c r="BA68" s="126"/>
      <c r="BB68" s="126"/>
      <c r="BC68" s="124"/>
      <c r="BD68" s="127"/>
      <c r="BE68" s="123"/>
      <c r="BF68" s="124"/>
      <c r="BG68" s="125"/>
      <c r="BH68" s="124"/>
      <c r="BI68" s="126"/>
      <c r="BJ68" s="126"/>
      <c r="BK68" s="126"/>
      <c r="BL68" s="126"/>
      <c r="BM68" s="124"/>
      <c r="BN68" s="127"/>
      <c r="BO68" s="123"/>
      <c r="BP68" s="124"/>
      <c r="BQ68" s="125"/>
      <c r="BR68" s="124"/>
      <c r="BS68" s="126"/>
      <c r="BT68" s="126"/>
      <c r="BU68" s="126"/>
      <c r="BV68" s="126"/>
      <c r="BW68" s="124"/>
      <c r="BX68" s="127"/>
      <c r="BY68" s="123"/>
      <c r="BZ68" s="124"/>
      <c r="CA68" s="125"/>
      <c r="CB68" s="124"/>
      <c r="CC68" s="126"/>
      <c r="CD68" s="134"/>
      <c r="CE68" s="134"/>
      <c r="CF68" s="134"/>
      <c r="CG68" s="134"/>
      <c r="CH68" s="134"/>
      <c r="CI68" s="134"/>
      <c r="CJ68" s="134"/>
      <c r="CK68" s="134"/>
      <c r="CL68" s="134"/>
      <c r="CM68" s="134"/>
      <c r="CN68" s="134"/>
      <c r="CO68" s="134"/>
      <c r="CP68" s="134"/>
      <c r="CQ68" s="134"/>
      <c r="CR68" s="134"/>
      <c r="CS68" s="134"/>
      <c r="CT68" s="134"/>
      <c r="CU68" s="134"/>
      <c r="CV68" s="134"/>
      <c r="CW68" s="134"/>
      <c r="CX68" s="134"/>
      <c r="CY68" s="134"/>
      <c r="CZ68" s="134"/>
      <c r="DA68" s="134"/>
      <c r="DB68" s="140"/>
      <c r="DC68" s="13"/>
      <c r="DD68" s="3"/>
      <c r="DE68" s="3"/>
      <c r="DF68" s="3"/>
      <c r="DG68" s="3"/>
      <c r="DH68" s="3"/>
      <c r="DI68" s="3"/>
      <c r="DJ68" s="3"/>
      <c r="DK68" s="3"/>
      <c r="DL68" s="7"/>
      <c r="DM68" s="7"/>
      <c r="DN68" s="7"/>
      <c r="DO68" s="7"/>
      <c r="DP68" s="7"/>
      <c r="DQ68" s="3"/>
      <c r="DR68" s="3"/>
      <c r="DS68" s="3"/>
      <c r="DT68" s="3"/>
      <c r="DU68" s="3"/>
      <c r="DV68" s="3"/>
      <c r="DW68" s="3"/>
      <c r="DX68" s="7"/>
      <c r="DY68" s="7"/>
      <c r="DZ68" s="7"/>
      <c r="EA68" s="7"/>
      <c r="EB68" s="7"/>
      <c r="EC68" s="22"/>
      <c r="ED68" s="22"/>
      <c r="EE68" s="22"/>
      <c r="EF68" s="22"/>
      <c r="EG68" s="22"/>
      <c r="EH68" s="22"/>
      <c r="EI68" s="22"/>
      <c r="EJ68" s="22"/>
      <c r="EK68" s="22"/>
      <c r="EL68" s="22"/>
      <c r="EM68" s="22"/>
      <c r="EN68" s="22"/>
      <c r="EO68" s="22"/>
      <c r="EP68" s="22"/>
      <c r="EQ68" s="22"/>
      <c r="ER68" s="22"/>
      <c r="ES68" s="22"/>
      <c r="ET68" s="22"/>
      <c r="EU68" s="22"/>
      <c r="EV68" s="22"/>
      <c r="EW68" s="22"/>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row>
    <row r="69" spans="1:191" ht="7" customHeight="1">
      <c r="A69" s="123"/>
      <c r="B69" s="124"/>
      <c r="C69" s="125"/>
      <c r="D69" s="124"/>
      <c r="E69" s="126"/>
      <c r="F69" s="127"/>
      <c r="G69" s="123"/>
      <c r="H69" s="124"/>
      <c r="I69" s="125"/>
      <c r="J69" s="124"/>
      <c r="K69" s="126"/>
      <c r="L69" s="126"/>
      <c r="M69" s="126"/>
      <c r="N69" s="126"/>
      <c r="O69" s="124"/>
      <c r="P69" s="127"/>
      <c r="Q69" s="123"/>
      <c r="R69" s="124"/>
      <c r="S69" s="125"/>
      <c r="T69" s="124"/>
      <c r="U69" s="126"/>
      <c r="V69" s="126"/>
      <c r="W69" s="126"/>
      <c r="X69" s="126"/>
      <c r="Y69" s="124"/>
      <c r="Z69" s="127"/>
      <c r="AA69" s="123"/>
      <c r="AB69" s="124"/>
      <c r="AC69" s="125"/>
      <c r="AD69" s="124"/>
      <c r="AE69" s="126"/>
      <c r="AF69" s="126"/>
      <c r="AG69" s="126"/>
      <c r="AH69" s="126"/>
      <c r="AI69" s="124"/>
      <c r="AJ69" s="127"/>
      <c r="AK69" s="123"/>
      <c r="AL69" s="124"/>
      <c r="AM69" s="125"/>
      <c r="AN69" s="124"/>
      <c r="AO69" s="126"/>
      <c r="AP69" s="126"/>
      <c r="AQ69" s="126"/>
      <c r="AR69" s="126"/>
      <c r="AS69" s="124"/>
      <c r="AT69" s="127"/>
      <c r="AU69" s="123"/>
      <c r="AV69" s="124"/>
      <c r="AW69" s="125"/>
      <c r="AX69" s="124"/>
      <c r="AY69" s="126"/>
      <c r="AZ69" s="126"/>
      <c r="BA69" s="126"/>
      <c r="BB69" s="126"/>
      <c r="BC69" s="124"/>
      <c r="BD69" s="127"/>
      <c r="BE69" s="123"/>
      <c r="BF69" s="124"/>
      <c r="BG69" s="125"/>
      <c r="BH69" s="124"/>
      <c r="BI69" s="126"/>
      <c r="BJ69" s="126"/>
      <c r="BK69" s="126"/>
      <c r="BL69" s="126"/>
      <c r="BM69" s="124"/>
      <c r="BN69" s="127"/>
      <c r="BO69" s="123"/>
      <c r="BP69" s="124"/>
      <c r="BQ69" s="125"/>
      <c r="BR69" s="124"/>
      <c r="BS69" s="126"/>
      <c r="BT69" s="126"/>
      <c r="BU69" s="126"/>
      <c r="BV69" s="126"/>
      <c r="BW69" s="124"/>
      <c r="BX69" s="127"/>
      <c r="BY69" s="123"/>
      <c r="BZ69" s="124"/>
      <c r="CA69" s="125"/>
      <c r="CB69" s="124"/>
      <c r="CC69" s="126"/>
      <c r="CD69" s="134"/>
      <c r="CE69" s="134"/>
      <c r="CF69" s="134"/>
      <c r="CG69" s="134"/>
      <c r="CH69" s="134"/>
      <c r="CI69" s="134"/>
      <c r="CJ69" s="134"/>
      <c r="CK69" s="134"/>
      <c r="CL69" s="134"/>
      <c r="CM69" s="134"/>
      <c r="CN69" s="134"/>
      <c r="CO69" s="134"/>
      <c r="CP69" s="134"/>
      <c r="CQ69" s="134"/>
      <c r="CR69" s="134"/>
      <c r="CS69" s="134"/>
      <c r="CT69" s="134"/>
      <c r="CU69" s="134"/>
      <c r="CV69" s="134"/>
      <c r="CW69" s="134"/>
      <c r="CX69" s="134"/>
      <c r="CY69" s="134"/>
      <c r="CZ69" s="134"/>
      <c r="DA69" s="134"/>
      <c r="DB69" s="140"/>
      <c r="DD69" s="3"/>
      <c r="DE69" s="3"/>
      <c r="DF69" s="3"/>
      <c r="DG69" s="3"/>
      <c r="DH69" s="3"/>
      <c r="DI69" s="3"/>
      <c r="DJ69" s="3"/>
      <c r="DK69" s="3"/>
      <c r="DL69" s="3"/>
      <c r="DM69" s="3"/>
      <c r="DN69" s="3"/>
      <c r="DO69" s="3"/>
      <c r="DP69" s="3"/>
      <c r="DQ69" s="3"/>
      <c r="DR69" s="3"/>
      <c r="DS69" s="7"/>
      <c r="DT69" s="7"/>
      <c r="DU69" s="7"/>
      <c r="DV69" s="7"/>
      <c r="DW69" s="7"/>
      <c r="DX69" s="7"/>
      <c r="DY69" s="7"/>
      <c r="DZ69" s="7"/>
      <c r="EA69" s="7"/>
      <c r="EB69" s="7"/>
      <c r="EC69" s="22"/>
      <c r="ED69" s="22"/>
      <c r="EE69" s="22"/>
      <c r="EF69" s="22"/>
      <c r="EG69" s="22"/>
      <c r="EH69" s="22"/>
      <c r="EI69" s="22"/>
      <c r="EJ69" s="22"/>
      <c r="EK69" s="22"/>
      <c r="EL69" s="22"/>
      <c r="EM69" s="22"/>
      <c r="EN69" s="22"/>
      <c r="EO69" s="22"/>
      <c r="EP69" s="22"/>
      <c r="EQ69" s="22"/>
      <c r="ER69" s="22"/>
      <c r="ES69" s="22"/>
      <c r="ET69" s="22"/>
      <c r="EU69" s="22"/>
      <c r="EV69" s="22"/>
      <c r="EW69" s="22"/>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row>
    <row r="70" spans="1:191" ht="7" customHeight="1">
      <c r="A70" s="123"/>
      <c r="B70" s="124"/>
      <c r="C70" s="125"/>
      <c r="D70" s="124"/>
      <c r="E70" s="126"/>
      <c r="F70" s="127"/>
      <c r="G70" s="123"/>
      <c r="H70" s="124"/>
      <c r="I70" s="125"/>
      <c r="J70" s="124"/>
      <c r="K70" s="126"/>
      <c r="L70" s="126"/>
      <c r="M70" s="126"/>
      <c r="N70" s="126"/>
      <c r="O70" s="124"/>
      <c r="P70" s="127"/>
      <c r="Q70" s="123"/>
      <c r="R70" s="124"/>
      <c r="S70" s="125"/>
      <c r="T70" s="124"/>
      <c r="U70" s="126"/>
      <c r="V70" s="126"/>
      <c r="W70" s="126"/>
      <c r="X70" s="126"/>
      <c r="Y70" s="124"/>
      <c r="Z70" s="127"/>
      <c r="AA70" s="123"/>
      <c r="AB70" s="124"/>
      <c r="AC70" s="125"/>
      <c r="AD70" s="124"/>
      <c r="AE70" s="126"/>
      <c r="AF70" s="126"/>
      <c r="AG70" s="126"/>
      <c r="AH70" s="126"/>
      <c r="AI70" s="124"/>
      <c r="AJ70" s="127"/>
      <c r="AK70" s="123"/>
      <c r="AL70" s="124"/>
      <c r="AM70" s="125"/>
      <c r="AN70" s="124"/>
      <c r="AO70" s="126"/>
      <c r="AP70" s="126"/>
      <c r="AQ70" s="126"/>
      <c r="AR70" s="126"/>
      <c r="AS70" s="124"/>
      <c r="AT70" s="127"/>
      <c r="AU70" s="123"/>
      <c r="AV70" s="124"/>
      <c r="AW70" s="125"/>
      <c r="AX70" s="124"/>
      <c r="AY70" s="126"/>
      <c r="AZ70" s="126"/>
      <c r="BA70" s="126"/>
      <c r="BB70" s="126"/>
      <c r="BC70" s="124"/>
      <c r="BD70" s="127"/>
      <c r="BE70" s="123"/>
      <c r="BF70" s="124"/>
      <c r="BG70" s="125"/>
      <c r="BH70" s="124"/>
      <c r="BI70" s="126"/>
      <c r="BJ70" s="126"/>
      <c r="BK70" s="126"/>
      <c r="BL70" s="126"/>
      <c r="BM70" s="124"/>
      <c r="BN70" s="127"/>
      <c r="BO70" s="123"/>
      <c r="BP70" s="124"/>
      <c r="BQ70" s="125"/>
      <c r="BR70" s="124"/>
      <c r="BS70" s="126"/>
      <c r="BT70" s="126"/>
      <c r="BU70" s="126"/>
      <c r="BV70" s="126"/>
      <c r="BW70" s="124"/>
      <c r="BX70" s="127"/>
      <c r="BY70" s="141"/>
      <c r="BZ70" s="142"/>
      <c r="CA70" s="143"/>
      <c r="CB70" s="142"/>
      <c r="CC70" s="144"/>
      <c r="CD70" s="145"/>
      <c r="CE70" s="145"/>
      <c r="CF70" s="145"/>
      <c r="CG70" s="145"/>
      <c r="CH70" s="145"/>
      <c r="CI70" s="145"/>
      <c r="CJ70" s="145"/>
      <c r="CK70" s="145"/>
      <c r="CL70" s="145"/>
      <c r="CM70" s="145"/>
      <c r="CN70" s="145"/>
      <c r="CO70" s="145"/>
      <c r="CP70" s="145"/>
      <c r="CQ70" s="145"/>
      <c r="CR70" s="145"/>
      <c r="CS70" s="145"/>
      <c r="CT70" s="145"/>
      <c r="CU70" s="145"/>
      <c r="CV70" s="145"/>
      <c r="CW70" s="145"/>
      <c r="CX70" s="145"/>
      <c r="CY70" s="145"/>
      <c r="CZ70" s="145"/>
      <c r="DA70" s="145"/>
      <c r="DB70" s="146"/>
      <c r="DD70" s="3"/>
      <c r="DE70" s="3"/>
      <c r="DF70" s="3"/>
      <c r="DG70" s="3"/>
      <c r="DH70" s="3"/>
      <c r="DI70" s="3"/>
      <c r="DJ70" s="3"/>
      <c r="DK70" s="3"/>
      <c r="DL70" s="3"/>
      <c r="DM70" s="3"/>
      <c r="DN70" s="3"/>
      <c r="DO70" s="3"/>
      <c r="DP70" s="3"/>
      <c r="DQ70" s="3"/>
      <c r="DR70" s="3"/>
      <c r="DS70" s="7"/>
      <c r="DT70" s="7"/>
      <c r="DU70" s="7"/>
      <c r="DV70" s="7"/>
      <c r="DW70" s="7"/>
      <c r="DX70" s="7"/>
      <c r="DY70" s="7"/>
      <c r="DZ70" s="7"/>
      <c r="EA70" s="7"/>
      <c r="EB70" s="7"/>
      <c r="EC70" s="22"/>
      <c r="ED70" s="22"/>
      <c r="EE70" s="22"/>
      <c r="EF70" s="22"/>
      <c r="EG70" s="22"/>
      <c r="EH70" s="22"/>
      <c r="EI70" s="22"/>
      <c r="EJ70" s="22"/>
      <c r="EK70" s="22"/>
      <c r="EL70" s="22"/>
      <c r="EM70" s="22"/>
      <c r="EN70" s="22"/>
      <c r="EO70" s="22"/>
      <c r="EP70" s="22"/>
      <c r="EQ70" s="22"/>
      <c r="ER70" s="22"/>
      <c r="ES70" s="22"/>
      <c r="ET70" s="22"/>
      <c r="EU70" s="22"/>
      <c r="EV70" s="22"/>
      <c r="EW70" s="22"/>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row>
    <row r="71" spans="1:191" ht="7" customHeight="1">
      <c r="A71" s="123"/>
      <c r="B71" s="124"/>
      <c r="C71" s="125"/>
      <c r="D71" s="124"/>
      <c r="E71" s="126"/>
      <c r="F71" s="127"/>
      <c r="G71" s="123"/>
      <c r="H71" s="124"/>
      <c r="I71" s="125"/>
      <c r="J71" s="124"/>
      <c r="K71" s="126"/>
      <c r="L71" s="126"/>
      <c r="M71" s="126"/>
      <c r="N71" s="126"/>
      <c r="O71" s="124"/>
      <c r="P71" s="127"/>
      <c r="Q71" s="123"/>
      <c r="R71" s="124"/>
      <c r="S71" s="125"/>
      <c r="T71" s="124"/>
      <c r="U71" s="126"/>
      <c r="V71" s="126"/>
      <c r="W71" s="126"/>
      <c r="X71" s="126"/>
      <c r="Y71" s="124"/>
      <c r="Z71" s="127"/>
      <c r="AA71" s="123"/>
      <c r="AB71" s="124"/>
      <c r="AC71" s="125"/>
      <c r="AD71" s="124"/>
      <c r="AE71" s="126"/>
      <c r="AF71" s="126"/>
      <c r="AG71" s="126"/>
      <c r="AH71" s="126"/>
      <c r="AI71" s="124"/>
      <c r="AJ71" s="309" t="s">
        <v>982</v>
      </c>
      <c r="AK71" s="310"/>
      <c r="AL71" s="310"/>
      <c r="AM71" s="310"/>
      <c r="AN71" s="310"/>
      <c r="AO71" s="310"/>
      <c r="AP71" s="310"/>
      <c r="AQ71" s="310"/>
      <c r="AR71" s="310"/>
      <c r="AS71" s="310"/>
      <c r="AT71" s="310"/>
      <c r="AU71" s="311"/>
      <c r="AV71" s="124"/>
      <c r="AW71" s="125"/>
      <c r="AX71" s="124"/>
      <c r="AY71" s="126"/>
      <c r="AZ71" s="126"/>
      <c r="BA71" s="126"/>
      <c r="BB71" s="126"/>
      <c r="BC71" s="124"/>
      <c r="BD71" s="127"/>
      <c r="BE71" s="123"/>
      <c r="BF71" s="124"/>
      <c r="BG71" s="125"/>
      <c r="BH71" s="124"/>
      <c r="BI71" s="126"/>
      <c r="BJ71" s="126"/>
      <c r="BK71" s="126"/>
      <c r="BL71" s="126"/>
      <c r="BM71" s="124"/>
      <c r="BN71" s="127"/>
      <c r="BO71" s="123"/>
      <c r="BP71" s="124"/>
      <c r="BQ71" s="125"/>
      <c r="BR71" s="124"/>
      <c r="BS71" s="126"/>
      <c r="BT71" s="126"/>
      <c r="BU71" s="126"/>
      <c r="BV71" s="126"/>
      <c r="BW71" s="124"/>
      <c r="BX71" s="127"/>
      <c r="BY71" s="297" t="s">
        <v>983</v>
      </c>
      <c r="BZ71" s="298"/>
      <c r="CA71" s="298"/>
      <c r="CB71" s="299"/>
      <c r="CC71" s="315" t="s">
        <v>984</v>
      </c>
      <c r="CD71" s="315"/>
      <c r="CE71" s="315"/>
      <c r="CF71" s="315"/>
      <c r="CG71" s="315"/>
      <c r="CH71" s="315" t="s">
        <v>985</v>
      </c>
      <c r="CI71" s="315"/>
      <c r="CJ71" s="315"/>
      <c r="CK71" s="315"/>
      <c r="CL71" s="315"/>
      <c r="CM71" s="315" t="s">
        <v>986</v>
      </c>
      <c r="CN71" s="315"/>
      <c r="CO71" s="315"/>
      <c r="CP71" s="315"/>
      <c r="CQ71" s="315"/>
      <c r="CR71" s="315" t="s">
        <v>987</v>
      </c>
      <c r="CS71" s="315"/>
      <c r="CT71" s="315"/>
      <c r="CU71" s="315"/>
      <c r="CV71" s="315"/>
      <c r="CW71" s="297" t="s">
        <v>983</v>
      </c>
      <c r="CX71" s="298"/>
      <c r="CY71" s="298"/>
      <c r="CZ71" s="298"/>
      <c r="DA71" s="298"/>
      <c r="DB71" s="299"/>
      <c r="DD71" s="3"/>
      <c r="DE71" s="3"/>
      <c r="DF71" s="3"/>
      <c r="DG71" s="3"/>
      <c r="DH71" s="3"/>
      <c r="DI71" s="3"/>
      <c r="DJ71" s="3"/>
      <c r="DK71" s="3"/>
      <c r="DL71" s="3"/>
      <c r="DM71" s="3"/>
      <c r="DN71" s="3"/>
      <c r="DO71" s="3"/>
      <c r="DP71" s="3"/>
      <c r="DQ71" s="3"/>
      <c r="DR71" s="3"/>
      <c r="DS71" s="7"/>
      <c r="DT71" s="7"/>
      <c r="DU71" s="7"/>
      <c r="DV71" s="7"/>
      <c r="DW71" s="7"/>
      <c r="DX71" s="7"/>
      <c r="DY71" s="7"/>
      <c r="DZ71" s="7"/>
      <c r="EA71" s="7"/>
      <c r="EB71" s="7"/>
      <c r="EC71" s="22"/>
      <c r="ED71" s="22"/>
      <c r="EE71" s="22"/>
      <c r="EF71" s="22"/>
      <c r="EG71" s="22"/>
      <c r="EH71" s="22"/>
      <c r="EI71" s="22"/>
      <c r="EJ71" s="22"/>
      <c r="EK71" s="22"/>
      <c r="EL71" s="22"/>
      <c r="EM71" s="22"/>
      <c r="EN71" s="22"/>
      <c r="EO71" s="22"/>
      <c r="EP71" s="22"/>
      <c r="EQ71" s="22"/>
      <c r="ER71" s="22"/>
      <c r="ES71" s="22"/>
      <c r="ET71" s="22"/>
      <c r="EU71" s="22"/>
      <c r="EV71" s="22"/>
      <c r="EW71" s="22"/>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row>
    <row r="72" spans="1:191" ht="7" customHeight="1">
      <c r="A72" s="136"/>
      <c r="B72" s="128"/>
      <c r="C72" s="137"/>
      <c r="D72" s="128"/>
      <c r="E72" s="129"/>
      <c r="F72" s="138"/>
      <c r="G72" s="136"/>
      <c r="H72" s="128"/>
      <c r="I72" s="137"/>
      <c r="J72" s="128"/>
      <c r="K72" s="129"/>
      <c r="L72" s="129"/>
      <c r="M72" s="129"/>
      <c r="N72" s="129"/>
      <c r="O72" s="128"/>
      <c r="P72" s="138"/>
      <c r="Q72" s="136"/>
      <c r="R72" s="128"/>
      <c r="S72" s="137"/>
      <c r="T72" s="128"/>
      <c r="U72" s="129"/>
      <c r="V72" s="129"/>
      <c r="W72" s="129"/>
      <c r="X72" s="129"/>
      <c r="Y72" s="128"/>
      <c r="Z72" s="138"/>
      <c r="AA72" s="136"/>
      <c r="AB72" s="128"/>
      <c r="AC72" s="137"/>
      <c r="AD72" s="128"/>
      <c r="AE72" s="129"/>
      <c r="AF72" s="129"/>
      <c r="AG72" s="129"/>
      <c r="AH72" s="129"/>
      <c r="AI72" s="128"/>
      <c r="AJ72" s="312"/>
      <c r="AK72" s="313"/>
      <c r="AL72" s="313"/>
      <c r="AM72" s="313"/>
      <c r="AN72" s="313"/>
      <c r="AO72" s="313"/>
      <c r="AP72" s="313"/>
      <c r="AQ72" s="313"/>
      <c r="AR72" s="313"/>
      <c r="AS72" s="313"/>
      <c r="AT72" s="313"/>
      <c r="AU72" s="314"/>
      <c r="AV72" s="128"/>
      <c r="AW72" s="137"/>
      <c r="AX72" s="128"/>
      <c r="AY72" s="129"/>
      <c r="AZ72" s="129"/>
      <c r="BA72" s="129"/>
      <c r="BB72" s="129"/>
      <c r="BC72" s="128"/>
      <c r="BD72" s="138"/>
      <c r="BE72" s="136"/>
      <c r="BF72" s="128"/>
      <c r="BG72" s="137"/>
      <c r="BH72" s="128"/>
      <c r="BI72" s="129"/>
      <c r="BJ72" s="129"/>
      <c r="BK72" s="129"/>
      <c r="BL72" s="129"/>
      <c r="BM72" s="128"/>
      <c r="BN72" s="138"/>
      <c r="BO72" s="136"/>
      <c r="BP72" s="128"/>
      <c r="BQ72" s="137"/>
      <c r="BR72" s="128"/>
      <c r="BS72" s="129"/>
      <c r="BT72" s="129"/>
      <c r="BU72" s="129"/>
      <c r="BV72" s="129"/>
      <c r="BW72" s="128"/>
      <c r="BX72" s="138"/>
      <c r="BY72" s="300"/>
      <c r="BZ72" s="301"/>
      <c r="CA72" s="301"/>
      <c r="CB72" s="302"/>
      <c r="CC72" s="307"/>
      <c r="CD72" s="307"/>
      <c r="CE72" s="307"/>
      <c r="CF72" s="307"/>
      <c r="CG72" s="307"/>
      <c r="CH72" s="307"/>
      <c r="CI72" s="307"/>
      <c r="CJ72" s="307"/>
      <c r="CK72" s="307"/>
      <c r="CL72" s="307"/>
      <c r="CM72" s="307"/>
      <c r="CN72" s="307"/>
      <c r="CO72" s="307"/>
      <c r="CP72" s="307"/>
      <c r="CQ72" s="307"/>
      <c r="CR72" s="307"/>
      <c r="CS72" s="307"/>
      <c r="CT72" s="307"/>
      <c r="CU72" s="307"/>
      <c r="CV72" s="307"/>
      <c r="CW72" s="300"/>
      <c r="CX72" s="301"/>
      <c r="CY72" s="301"/>
      <c r="CZ72" s="301"/>
      <c r="DA72" s="301"/>
      <c r="DB72" s="302"/>
      <c r="DC72" s="31"/>
      <c r="DD72" s="3"/>
      <c r="DE72" s="3"/>
      <c r="DF72" s="3"/>
      <c r="DG72" s="3"/>
      <c r="DH72" s="3"/>
      <c r="DI72" s="3"/>
      <c r="DJ72" s="3"/>
      <c r="DK72" s="3"/>
      <c r="DL72" s="3"/>
      <c r="DM72" s="3"/>
      <c r="DN72" s="3"/>
      <c r="DO72" s="3"/>
      <c r="DP72" s="3"/>
      <c r="DQ72" s="3"/>
      <c r="DR72" s="3"/>
      <c r="DS72" s="7"/>
      <c r="DT72" s="7"/>
      <c r="DU72" s="7"/>
      <c r="DV72" s="7"/>
      <c r="DW72" s="7"/>
      <c r="DX72" s="7"/>
      <c r="DY72" s="7"/>
      <c r="DZ72" s="7"/>
      <c r="EA72" s="7"/>
      <c r="EB72" s="7"/>
      <c r="EC72" s="22"/>
      <c r="ED72" s="22"/>
      <c r="EE72" s="22"/>
      <c r="EF72" s="22"/>
      <c r="EG72" s="22"/>
      <c r="EH72" s="22"/>
      <c r="EI72" s="22"/>
      <c r="EJ72" s="22"/>
      <c r="EK72" s="22"/>
      <c r="EL72" s="22"/>
      <c r="EM72" s="22"/>
      <c r="EN72" s="22"/>
      <c r="EO72" s="22"/>
      <c r="EP72" s="22"/>
      <c r="EQ72" s="22"/>
      <c r="ER72" s="22"/>
      <c r="ES72" s="22"/>
      <c r="ET72" s="22"/>
      <c r="EU72" s="22"/>
      <c r="EV72" s="22"/>
      <c r="EW72" s="22"/>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row>
    <row r="73" spans="1:191" ht="7" customHeight="1">
      <c r="A73" s="130"/>
      <c r="B73" s="131"/>
      <c r="C73" s="131"/>
      <c r="D73" s="131"/>
      <c r="E73" s="131"/>
      <c r="F73" s="132"/>
      <c r="G73" s="130"/>
      <c r="H73" s="131"/>
      <c r="I73" s="131"/>
      <c r="J73" s="131"/>
      <c r="K73" s="131"/>
      <c r="L73" s="131"/>
      <c r="M73" s="131"/>
      <c r="N73" s="131"/>
      <c r="O73" s="131"/>
      <c r="P73" s="132"/>
      <c r="Q73" s="130"/>
      <c r="R73" s="131"/>
      <c r="S73" s="131"/>
      <c r="T73" s="131"/>
      <c r="U73" s="131"/>
      <c r="V73" s="131"/>
      <c r="W73" s="131"/>
      <c r="X73" s="131"/>
      <c r="Y73" s="131"/>
      <c r="Z73" s="132"/>
      <c r="AA73" s="130"/>
      <c r="AB73" s="131"/>
      <c r="AC73" s="131"/>
      <c r="AD73" s="131"/>
      <c r="AE73" s="131"/>
      <c r="AF73" s="131"/>
      <c r="AG73" s="131"/>
      <c r="AH73" s="131"/>
      <c r="AI73" s="131"/>
      <c r="AJ73" s="132"/>
      <c r="AK73" s="130"/>
      <c r="AL73" s="131"/>
      <c r="AM73" s="131"/>
      <c r="AN73" s="131"/>
      <c r="AO73" s="131"/>
      <c r="AP73" s="131"/>
      <c r="AQ73" s="131"/>
      <c r="AR73" s="131"/>
      <c r="AS73" s="131"/>
      <c r="AT73" s="132"/>
      <c r="AU73" s="130"/>
      <c r="AV73" s="131"/>
      <c r="AW73" s="131"/>
      <c r="AX73" s="131"/>
      <c r="AY73" s="131"/>
      <c r="AZ73" s="131"/>
      <c r="BA73" s="131"/>
      <c r="BB73" s="306" t="s">
        <v>988</v>
      </c>
      <c r="BC73" s="306"/>
      <c r="BD73" s="306"/>
      <c r="BE73" s="306"/>
      <c r="BF73" s="306"/>
      <c r="BG73" s="306"/>
      <c r="BH73" s="131"/>
      <c r="BI73" s="131"/>
      <c r="BJ73" s="131"/>
      <c r="BK73" s="131"/>
      <c r="BL73" s="131"/>
      <c r="BM73" s="131"/>
      <c r="BN73" s="132"/>
      <c r="BO73" s="130"/>
      <c r="BP73" s="131"/>
      <c r="BQ73" s="131"/>
      <c r="BR73" s="131"/>
      <c r="BS73" s="131"/>
      <c r="BT73" s="131"/>
      <c r="BU73" s="131"/>
      <c r="BV73" s="131"/>
      <c r="BW73" s="131"/>
      <c r="BX73" s="132"/>
      <c r="BY73" s="300"/>
      <c r="BZ73" s="301"/>
      <c r="CA73" s="301"/>
      <c r="CB73" s="302"/>
      <c r="CC73" s="307"/>
      <c r="CD73" s="307"/>
      <c r="CE73" s="307"/>
      <c r="CF73" s="307"/>
      <c r="CG73" s="307"/>
      <c r="CH73" s="307"/>
      <c r="CI73" s="307"/>
      <c r="CJ73" s="307"/>
      <c r="CK73" s="307"/>
      <c r="CL73" s="307"/>
      <c r="CM73" s="307"/>
      <c r="CN73" s="307"/>
      <c r="CO73" s="307"/>
      <c r="CP73" s="307"/>
      <c r="CQ73" s="307"/>
      <c r="CR73" s="307"/>
      <c r="CS73" s="307"/>
      <c r="CT73" s="307"/>
      <c r="CU73" s="307"/>
      <c r="CV73" s="307"/>
      <c r="CW73" s="300"/>
      <c r="CX73" s="301"/>
      <c r="CY73" s="301"/>
      <c r="CZ73" s="301"/>
      <c r="DA73" s="301"/>
      <c r="DB73" s="302"/>
      <c r="EM73" s="11"/>
      <c r="EN73" s="11"/>
      <c r="EO73" s="11"/>
      <c r="EP73" s="11"/>
      <c r="EU73" s="13"/>
      <c r="EW73" s="11"/>
      <c r="EX73" s="11"/>
      <c r="EY73" s="11"/>
      <c r="EZ73" s="11"/>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row>
    <row r="74" spans="1:191" ht="7" customHeight="1">
      <c r="A74" s="123"/>
      <c r="B74" s="124"/>
      <c r="C74" s="124"/>
      <c r="D74" s="124"/>
      <c r="E74" s="124"/>
      <c r="F74" s="127"/>
      <c r="G74" s="123"/>
      <c r="H74" s="124"/>
      <c r="I74" s="124"/>
      <c r="J74" s="124"/>
      <c r="K74" s="124"/>
      <c r="L74" s="124"/>
      <c r="M74" s="124"/>
      <c r="N74" s="124"/>
      <c r="O74" s="124"/>
      <c r="P74" s="127"/>
      <c r="Q74" s="123"/>
      <c r="R74" s="124"/>
      <c r="S74" s="124"/>
      <c r="T74" s="124"/>
      <c r="U74" s="124"/>
      <c r="V74" s="124"/>
      <c r="W74" s="124"/>
      <c r="X74" s="124"/>
      <c r="Y74" s="124"/>
      <c r="Z74" s="127"/>
      <c r="AA74" s="123"/>
      <c r="AB74" s="124"/>
      <c r="AC74" s="124"/>
      <c r="AD74" s="124"/>
      <c r="AE74" s="124"/>
      <c r="AF74" s="124"/>
      <c r="AG74" s="124"/>
      <c r="AH74" s="124"/>
      <c r="AI74" s="124"/>
      <c r="AJ74" s="127"/>
      <c r="AK74" s="147"/>
      <c r="AL74" s="148"/>
      <c r="AM74" s="147"/>
      <c r="AN74" s="147"/>
      <c r="AO74" s="147"/>
      <c r="AP74" s="147"/>
      <c r="AQ74" s="147"/>
      <c r="AR74" s="147"/>
      <c r="AS74" s="147"/>
      <c r="AT74" s="147"/>
      <c r="AU74" s="147"/>
      <c r="AV74" s="147"/>
      <c r="AW74" s="147"/>
      <c r="AX74" s="147"/>
      <c r="AY74" s="147"/>
      <c r="AZ74" s="147"/>
      <c r="BA74" s="147"/>
      <c r="BB74" s="306"/>
      <c r="BC74" s="306"/>
      <c r="BD74" s="306"/>
      <c r="BE74" s="306"/>
      <c r="BF74" s="306"/>
      <c r="BG74" s="306"/>
      <c r="BH74" s="147"/>
      <c r="BI74" s="147"/>
      <c r="BJ74" s="147"/>
      <c r="BK74" s="147"/>
      <c r="BL74" s="147"/>
      <c r="BM74" s="147"/>
      <c r="BN74" s="147"/>
      <c r="BO74" s="147"/>
      <c r="BP74" s="147"/>
      <c r="BQ74" s="147"/>
      <c r="BR74" s="147"/>
      <c r="BS74" s="147"/>
      <c r="BT74" s="147"/>
      <c r="BU74" s="147"/>
      <c r="BV74" s="147"/>
      <c r="BW74" s="147"/>
      <c r="BX74" s="147"/>
      <c r="BY74" s="303"/>
      <c r="BZ74" s="304"/>
      <c r="CA74" s="304"/>
      <c r="CB74" s="305"/>
      <c r="CC74" s="308"/>
      <c r="CD74" s="308"/>
      <c r="CE74" s="308"/>
      <c r="CF74" s="308"/>
      <c r="CG74" s="308"/>
      <c r="CH74" s="308"/>
      <c r="CI74" s="308"/>
      <c r="CJ74" s="308"/>
      <c r="CK74" s="308"/>
      <c r="CL74" s="308"/>
      <c r="CM74" s="308"/>
      <c r="CN74" s="308"/>
      <c r="CO74" s="308"/>
      <c r="CP74" s="308"/>
      <c r="CQ74" s="308"/>
      <c r="CR74" s="308"/>
      <c r="CS74" s="308"/>
      <c r="CT74" s="308"/>
      <c r="CU74" s="308"/>
      <c r="CV74" s="308"/>
      <c r="CW74" s="303"/>
      <c r="CX74" s="304"/>
      <c r="CY74" s="304"/>
      <c r="CZ74" s="304"/>
      <c r="DA74" s="304"/>
      <c r="DB74" s="305"/>
      <c r="EM74" s="11"/>
      <c r="EN74" s="11"/>
      <c r="EO74" s="11"/>
      <c r="EP74" s="11"/>
      <c r="EU74" s="13"/>
      <c r="EW74" s="11"/>
      <c r="EX74" s="11"/>
      <c r="EY74" s="11"/>
      <c r="EZ74" s="11"/>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row>
    <row r="75" spans="1:191" ht="4" customHeight="1">
      <c r="A75" s="149"/>
      <c r="B75" s="150"/>
      <c r="C75" s="150"/>
      <c r="D75" s="150"/>
      <c r="E75" s="150"/>
      <c r="F75" s="151"/>
      <c r="G75" s="149"/>
      <c r="H75" s="150"/>
      <c r="I75" s="150"/>
      <c r="J75" s="150"/>
      <c r="K75" s="150"/>
      <c r="L75" s="150"/>
      <c r="M75" s="150"/>
      <c r="N75" s="150"/>
      <c r="O75" s="150"/>
      <c r="P75" s="151"/>
      <c r="Q75" s="149"/>
      <c r="R75" s="150"/>
      <c r="S75" s="150"/>
      <c r="T75" s="150"/>
      <c r="U75" s="150"/>
      <c r="V75" s="150"/>
      <c r="W75" s="150"/>
      <c r="X75" s="150"/>
      <c r="Y75" s="150"/>
      <c r="Z75" s="151"/>
      <c r="AA75" s="149"/>
      <c r="AB75" s="150"/>
      <c r="AC75" s="150"/>
      <c r="AD75" s="150"/>
      <c r="AE75" s="150"/>
      <c r="AF75" s="150"/>
      <c r="AG75" s="150"/>
      <c r="AH75" s="150"/>
      <c r="AI75" s="150"/>
      <c r="AJ75" s="151"/>
      <c r="AK75" s="288" t="s">
        <v>989</v>
      </c>
      <c r="AL75" s="288"/>
      <c r="AM75" s="289" t="s">
        <v>990</v>
      </c>
      <c r="AN75" s="289"/>
      <c r="AO75" s="289"/>
      <c r="AP75" s="289"/>
      <c r="AQ75" s="289"/>
      <c r="AR75" s="289"/>
      <c r="AS75" s="289"/>
      <c r="AT75" s="289"/>
      <c r="AU75" s="289"/>
      <c r="AV75" s="289"/>
      <c r="AW75" s="152"/>
      <c r="AX75" s="152"/>
      <c r="AY75" s="153"/>
      <c r="AZ75" s="292" t="s">
        <v>991</v>
      </c>
      <c r="BA75" s="292"/>
      <c r="BB75" s="292"/>
      <c r="BC75" s="292"/>
      <c r="BD75" s="292"/>
      <c r="BE75" s="292"/>
      <c r="BF75" s="292"/>
      <c r="BG75" s="147"/>
      <c r="BH75" s="290" t="s">
        <v>992</v>
      </c>
      <c r="BI75" s="290"/>
      <c r="BJ75" s="292" t="s">
        <v>993</v>
      </c>
      <c r="BK75" s="292"/>
      <c r="BL75" s="292"/>
      <c r="BM75" s="292"/>
      <c r="BN75" s="292"/>
      <c r="BO75" s="154"/>
      <c r="BP75" s="290" t="s">
        <v>994</v>
      </c>
      <c r="BQ75" s="290"/>
      <c r="BR75" s="155"/>
      <c r="BS75" s="292" t="s">
        <v>995</v>
      </c>
      <c r="BT75" s="292"/>
      <c r="BU75" s="292"/>
      <c r="BV75" s="292"/>
      <c r="BW75" s="292"/>
      <c r="BX75" s="147"/>
      <c r="BY75" s="293" t="s">
        <v>996</v>
      </c>
      <c r="BZ75" s="293"/>
      <c r="CA75" s="293"/>
      <c r="CB75" s="293"/>
      <c r="CC75" s="293"/>
      <c r="CD75" s="293"/>
      <c r="CE75" s="293"/>
      <c r="CF75" s="293"/>
      <c r="CG75" s="293"/>
      <c r="CH75" s="293"/>
      <c r="CI75" s="293"/>
      <c r="CJ75" s="293"/>
      <c r="CK75" s="293"/>
      <c r="CL75" s="293"/>
      <c r="CM75" s="293"/>
      <c r="CN75" s="293"/>
      <c r="CO75" s="293"/>
      <c r="CP75" s="293"/>
      <c r="CQ75" s="293"/>
      <c r="CR75" s="293"/>
      <c r="CS75" s="293"/>
      <c r="CT75" s="293"/>
      <c r="CU75" s="293"/>
      <c r="CV75" s="293"/>
      <c r="CW75" s="293" t="s">
        <v>874</v>
      </c>
      <c r="CX75" s="293"/>
      <c r="CY75" s="293"/>
      <c r="CZ75" s="293"/>
      <c r="DA75" s="293"/>
      <c r="DB75" s="293"/>
      <c r="EV75" s="33"/>
      <c r="EW75" s="33"/>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row>
    <row r="76" spans="1:191" ht="4" customHeight="1">
      <c r="A76" s="119"/>
      <c r="B76" s="120"/>
      <c r="C76" s="120"/>
      <c r="D76" s="120"/>
      <c r="E76" s="120"/>
      <c r="F76" s="121"/>
      <c r="G76" s="119"/>
      <c r="H76" s="120"/>
      <c r="I76" s="120"/>
      <c r="J76" s="120"/>
      <c r="K76" s="120"/>
      <c r="L76" s="120"/>
      <c r="M76" s="120"/>
      <c r="N76" s="120"/>
      <c r="O76" s="120"/>
      <c r="P76" s="121"/>
      <c r="Q76" s="119"/>
      <c r="R76" s="120"/>
      <c r="S76" s="120"/>
      <c r="T76" s="120"/>
      <c r="U76" s="120"/>
      <c r="V76" s="120"/>
      <c r="W76" s="120"/>
      <c r="X76" s="120"/>
      <c r="Y76" s="120"/>
      <c r="Z76" s="121"/>
      <c r="AA76" s="119"/>
      <c r="AB76" s="120"/>
      <c r="AC76" s="120"/>
      <c r="AD76" s="120"/>
      <c r="AE76" s="120"/>
      <c r="AF76" s="120"/>
      <c r="AG76" s="120"/>
      <c r="AH76" s="120"/>
      <c r="AI76" s="120"/>
      <c r="AJ76" s="121"/>
      <c r="AK76" s="288"/>
      <c r="AL76" s="288"/>
      <c r="AM76" s="289"/>
      <c r="AN76" s="289"/>
      <c r="AO76" s="289"/>
      <c r="AP76" s="289"/>
      <c r="AQ76" s="289"/>
      <c r="AR76" s="289"/>
      <c r="AS76" s="289"/>
      <c r="AT76" s="289"/>
      <c r="AU76" s="289"/>
      <c r="AV76" s="289"/>
      <c r="AW76" s="152"/>
      <c r="AX76" s="152"/>
      <c r="AY76" s="152"/>
      <c r="AZ76" s="292"/>
      <c r="BA76" s="292"/>
      <c r="BB76" s="292"/>
      <c r="BC76" s="292"/>
      <c r="BD76" s="292"/>
      <c r="BE76" s="292"/>
      <c r="BF76" s="292"/>
      <c r="BG76" s="147"/>
      <c r="BH76" s="290"/>
      <c r="BI76" s="290"/>
      <c r="BJ76" s="292"/>
      <c r="BK76" s="292"/>
      <c r="BL76" s="292"/>
      <c r="BM76" s="292"/>
      <c r="BN76" s="292"/>
      <c r="BO76" s="154"/>
      <c r="BP76" s="290"/>
      <c r="BQ76" s="290"/>
      <c r="BR76" s="155"/>
      <c r="BS76" s="292"/>
      <c r="BT76" s="292"/>
      <c r="BU76" s="292"/>
      <c r="BV76" s="292"/>
      <c r="BW76" s="292"/>
      <c r="BX76" s="147"/>
      <c r="BY76" s="293"/>
      <c r="BZ76" s="293"/>
      <c r="CA76" s="293"/>
      <c r="CB76" s="293"/>
      <c r="CC76" s="293"/>
      <c r="CD76" s="293"/>
      <c r="CE76" s="293"/>
      <c r="CF76" s="293"/>
      <c r="CG76" s="293"/>
      <c r="CH76" s="293"/>
      <c r="CI76" s="293"/>
      <c r="CJ76" s="293"/>
      <c r="CK76" s="293"/>
      <c r="CL76" s="293"/>
      <c r="CM76" s="293"/>
      <c r="CN76" s="293"/>
      <c r="CO76" s="293"/>
      <c r="CP76" s="293"/>
      <c r="CQ76" s="293"/>
      <c r="CR76" s="293"/>
      <c r="CS76" s="293"/>
      <c r="CT76" s="293"/>
      <c r="CU76" s="293"/>
      <c r="CV76" s="293"/>
      <c r="CW76" s="293"/>
      <c r="CX76" s="293"/>
      <c r="CY76" s="293"/>
      <c r="CZ76" s="293"/>
      <c r="DA76" s="293"/>
      <c r="DB76" s="293"/>
      <c r="FE76" s="32"/>
      <c r="FN76" s="22"/>
      <c r="FO76" s="22"/>
      <c r="FP76" s="22"/>
      <c r="FQ76" s="22"/>
      <c r="FR76" s="22"/>
      <c r="FS76" s="22"/>
      <c r="FT76" s="22"/>
      <c r="FU76" s="22"/>
      <c r="FV76" s="22"/>
      <c r="FW76" s="22"/>
      <c r="FX76" s="22"/>
      <c r="FY76" s="22"/>
      <c r="FZ76" s="22"/>
      <c r="GA76" s="22"/>
      <c r="GB76" s="22"/>
      <c r="GC76" s="22"/>
      <c r="GD76" s="22"/>
      <c r="GE76" s="22"/>
      <c r="GF76" s="22"/>
      <c r="GG76" s="22"/>
      <c r="GH76" s="22"/>
      <c r="GI76" s="22"/>
    </row>
    <row r="77" spans="1:191" ht="4" customHeight="1">
      <c r="A77" s="149"/>
      <c r="B77" s="150"/>
      <c r="C77" s="150"/>
      <c r="D77" s="150"/>
      <c r="E77" s="150"/>
      <c r="F77" s="151"/>
      <c r="G77" s="149"/>
      <c r="H77" s="150"/>
      <c r="I77" s="150"/>
      <c r="J77" s="150"/>
      <c r="K77" s="150"/>
      <c r="L77" s="150"/>
      <c r="M77" s="150"/>
      <c r="N77" s="150"/>
      <c r="O77" s="150"/>
      <c r="P77" s="151"/>
      <c r="Q77" s="149"/>
      <c r="R77" s="150"/>
      <c r="S77" s="150"/>
      <c r="T77" s="150"/>
      <c r="U77" s="150"/>
      <c r="V77" s="150"/>
      <c r="W77" s="150"/>
      <c r="X77" s="150"/>
      <c r="Y77" s="150"/>
      <c r="Z77" s="151"/>
      <c r="AA77" s="149"/>
      <c r="AB77" s="150"/>
      <c r="AC77" s="150"/>
      <c r="AD77" s="150"/>
      <c r="AE77" s="150"/>
      <c r="AF77" s="150"/>
      <c r="AG77" s="150"/>
      <c r="AH77" s="150"/>
      <c r="AI77" s="150"/>
      <c r="AJ77" s="151"/>
      <c r="AK77" s="152"/>
      <c r="AL77" s="152"/>
      <c r="AM77" s="156"/>
      <c r="AN77" s="156"/>
      <c r="AO77" s="156"/>
      <c r="AP77" s="156"/>
      <c r="AQ77" s="156"/>
      <c r="AR77" s="156"/>
      <c r="AS77" s="156"/>
      <c r="AT77" s="156"/>
      <c r="AU77" s="156"/>
      <c r="AV77" s="156"/>
      <c r="AW77" s="152"/>
      <c r="AX77" s="152"/>
      <c r="AY77" s="152"/>
      <c r="AZ77" s="156"/>
      <c r="BA77" s="156"/>
      <c r="BB77" s="156"/>
      <c r="BC77" s="156"/>
      <c r="BD77" s="156"/>
      <c r="BE77" s="156"/>
      <c r="BF77" s="156"/>
      <c r="BG77" s="147"/>
      <c r="BH77" s="147"/>
      <c r="BI77" s="147"/>
      <c r="BJ77" s="291"/>
      <c r="BK77" s="291"/>
      <c r="BL77" s="291"/>
      <c r="BM77" s="291"/>
      <c r="BN77" s="291"/>
      <c r="BO77" s="147"/>
      <c r="BP77" s="147"/>
      <c r="BQ77" s="147"/>
      <c r="BR77" s="155"/>
      <c r="BS77" s="291"/>
      <c r="BT77" s="291"/>
      <c r="BU77" s="291"/>
      <c r="BV77" s="291"/>
      <c r="BW77" s="291"/>
      <c r="BX77" s="147"/>
      <c r="BY77" s="293"/>
      <c r="BZ77" s="293"/>
      <c r="CA77" s="293"/>
      <c r="CB77" s="293"/>
      <c r="CC77" s="293"/>
      <c r="CD77" s="293"/>
      <c r="CE77" s="293"/>
      <c r="CF77" s="293"/>
      <c r="CG77" s="293"/>
      <c r="CH77" s="293"/>
      <c r="CI77" s="293"/>
      <c r="CJ77" s="293"/>
      <c r="CK77" s="293"/>
      <c r="CL77" s="293"/>
      <c r="CM77" s="293"/>
      <c r="CN77" s="293"/>
      <c r="CO77" s="293"/>
      <c r="CP77" s="293"/>
      <c r="CQ77" s="293"/>
      <c r="CR77" s="293"/>
      <c r="CS77" s="293"/>
      <c r="CT77" s="293"/>
      <c r="CU77" s="293"/>
      <c r="CV77" s="293"/>
      <c r="CW77" s="293"/>
      <c r="CX77" s="293"/>
      <c r="CY77" s="293"/>
      <c r="CZ77" s="293"/>
      <c r="DA77" s="293"/>
      <c r="DB77" s="293"/>
      <c r="FE77" s="32"/>
      <c r="FN77" s="22"/>
      <c r="FO77" s="22"/>
      <c r="FP77" s="22"/>
      <c r="FQ77" s="22"/>
      <c r="FR77" s="22"/>
      <c r="FS77" s="22"/>
      <c r="FT77" s="22"/>
      <c r="FU77" s="22"/>
      <c r="FV77" s="22"/>
      <c r="FW77" s="22"/>
      <c r="FX77" s="22"/>
      <c r="FY77" s="22"/>
      <c r="FZ77" s="22"/>
      <c r="GA77" s="22"/>
      <c r="GB77" s="22"/>
      <c r="GC77" s="22"/>
      <c r="GD77" s="22"/>
      <c r="GE77" s="22"/>
      <c r="GF77" s="22"/>
      <c r="GG77" s="22"/>
      <c r="GH77" s="22"/>
      <c r="GI77" s="22"/>
    </row>
    <row r="78" spans="1:191" ht="4" customHeight="1">
      <c r="A78" s="119"/>
      <c r="B78" s="120"/>
      <c r="C78" s="120"/>
      <c r="D78" s="120"/>
      <c r="E78" s="120"/>
      <c r="F78" s="121"/>
      <c r="G78" s="119"/>
      <c r="H78" s="120"/>
      <c r="I78" s="120"/>
      <c r="J78" s="120"/>
      <c r="K78" s="120"/>
      <c r="L78" s="120"/>
      <c r="M78" s="120"/>
      <c r="N78" s="120"/>
      <c r="O78" s="120"/>
      <c r="P78" s="121"/>
      <c r="Q78" s="119"/>
      <c r="R78" s="120"/>
      <c r="S78" s="120"/>
      <c r="T78" s="120"/>
      <c r="U78" s="120"/>
      <c r="V78" s="120"/>
      <c r="W78" s="120"/>
      <c r="X78" s="120"/>
      <c r="Y78" s="120"/>
      <c r="Z78" s="121"/>
      <c r="AA78" s="119"/>
      <c r="AB78" s="120"/>
      <c r="AC78" s="120"/>
      <c r="AD78" s="120"/>
      <c r="AE78" s="120"/>
      <c r="AF78" s="120"/>
      <c r="AG78" s="120"/>
      <c r="AH78" s="120"/>
      <c r="AI78" s="120"/>
      <c r="AJ78" s="121"/>
      <c r="AK78" s="288" t="s">
        <v>997</v>
      </c>
      <c r="AL78" s="288"/>
      <c r="AM78" s="289" t="s">
        <v>998</v>
      </c>
      <c r="AN78" s="289"/>
      <c r="AO78" s="289"/>
      <c r="AP78" s="289"/>
      <c r="AQ78" s="289"/>
      <c r="AR78" s="289"/>
      <c r="AS78" s="289"/>
      <c r="AT78" s="289"/>
      <c r="AU78" s="289"/>
      <c r="AV78" s="289"/>
      <c r="AW78" s="152"/>
      <c r="AX78" s="295" t="s">
        <v>999</v>
      </c>
      <c r="AY78" s="295"/>
      <c r="AZ78" s="296" t="s">
        <v>1000</v>
      </c>
      <c r="BA78" s="296"/>
      <c r="BB78" s="296"/>
      <c r="BC78" s="296"/>
      <c r="BD78" s="296"/>
      <c r="BE78" s="296"/>
      <c r="BF78" s="296"/>
      <c r="BG78" s="147"/>
      <c r="BH78" s="290" t="s">
        <v>1001</v>
      </c>
      <c r="BI78" s="290"/>
      <c r="BJ78" s="292" t="s">
        <v>1002</v>
      </c>
      <c r="BK78" s="292"/>
      <c r="BL78" s="292"/>
      <c r="BM78" s="292"/>
      <c r="BN78" s="292"/>
      <c r="BO78" s="154"/>
      <c r="BP78" s="290" t="s">
        <v>1003</v>
      </c>
      <c r="BQ78" s="290"/>
      <c r="BR78" s="155"/>
      <c r="BS78" s="292" t="s">
        <v>1004</v>
      </c>
      <c r="BT78" s="292"/>
      <c r="BU78" s="292"/>
      <c r="BV78" s="292"/>
      <c r="BW78" s="292"/>
      <c r="BX78" s="147"/>
      <c r="BY78" s="293"/>
      <c r="BZ78" s="293"/>
      <c r="CA78" s="293"/>
      <c r="CB78" s="293"/>
      <c r="CC78" s="293"/>
      <c r="CD78" s="293"/>
      <c r="CE78" s="293"/>
      <c r="CF78" s="293"/>
      <c r="CG78" s="293"/>
      <c r="CH78" s="293"/>
      <c r="CI78" s="293"/>
      <c r="CJ78" s="293"/>
      <c r="CK78" s="293"/>
      <c r="CL78" s="293"/>
      <c r="CM78" s="293"/>
      <c r="CN78" s="293"/>
      <c r="CO78" s="293"/>
      <c r="CP78" s="293"/>
      <c r="CQ78" s="293"/>
      <c r="CR78" s="293"/>
      <c r="CS78" s="293"/>
      <c r="CT78" s="293"/>
      <c r="CU78" s="293"/>
      <c r="CV78" s="293"/>
      <c r="CW78" s="293"/>
      <c r="CX78" s="293"/>
      <c r="CY78" s="293"/>
      <c r="CZ78" s="293"/>
      <c r="DA78" s="293"/>
      <c r="DB78" s="293"/>
      <c r="FE78" s="10"/>
      <c r="FN78" s="22"/>
      <c r="FO78" s="22"/>
      <c r="FP78" s="22"/>
      <c r="FQ78" s="22"/>
      <c r="FR78" s="22"/>
      <c r="FS78" s="22"/>
      <c r="FT78" s="22"/>
      <c r="FU78" s="22"/>
      <c r="FV78" s="22"/>
      <c r="FW78" s="22"/>
      <c r="FX78" s="22"/>
      <c r="FY78" s="22"/>
      <c r="FZ78" s="22"/>
      <c r="GA78" s="22"/>
      <c r="GB78" s="22"/>
      <c r="GC78" s="22"/>
      <c r="GD78" s="22"/>
      <c r="GE78" s="22"/>
      <c r="GF78" s="22"/>
      <c r="GG78" s="22"/>
      <c r="GH78" s="22"/>
      <c r="GI78" s="22"/>
    </row>
    <row r="79" spans="1:191" ht="4" customHeight="1">
      <c r="A79" s="149"/>
      <c r="B79" s="150"/>
      <c r="C79" s="150"/>
      <c r="D79" s="150"/>
      <c r="E79" s="150"/>
      <c r="F79" s="151"/>
      <c r="G79" s="149"/>
      <c r="H79" s="150"/>
      <c r="I79" s="150"/>
      <c r="J79" s="150"/>
      <c r="K79" s="150"/>
      <c r="L79" s="150"/>
      <c r="M79" s="150"/>
      <c r="N79" s="150"/>
      <c r="O79" s="150"/>
      <c r="P79" s="151"/>
      <c r="Q79" s="149"/>
      <c r="R79" s="150"/>
      <c r="S79" s="150"/>
      <c r="T79" s="150"/>
      <c r="U79" s="150"/>
      <c r="V79" s="150"/>
      <c r="W79" s="150"/>
      <c r="X79" s="150"/>
      <c r="Y79" s="150"/>
      <c r="Z79" s="151"/>
      <c r="AA79" s="149"/>
      <c r="AB79" s="150"/>
      <c r="AC79" s="150"/>
      <c r="AD79" s="150"/>
      <c r="AE79" s="150"/>
      <c r="AF79" s="150"/>
      <c r="AG79" s="150"/>
      <c r="AH79" s="150"/>
      <c r="AI79" s="150"/>
      <c r="AJ79" s="151"/>
      <c r="AK79" s="288"/>
      <c r="AL79" s="288"/>
      <c r="AM79" s="289"/>
      <c r="AN79" s="289"/>
      <c r="AO79" s="289"/>
      <c r="AP79" s="289"/>
      <c r="AQ79" s="289"/>
      <c r="AR79" s="289"/>
      <c r="AS79" s="289"/>
      <c r="AT79" s="289"/>
      <c r="AU79" s="289"/>
      <c r="AV79" s="289"/>
      <c r="AW79" s="152"/>
      <c r="AX79" s="295"/>
      <c r="AY79" s="295"/>
      <c r="AZ79" s="296"/>
      <c r="BA79" s="296"/>
      <c r="BB79" s="296"/>
      <c r="BC79" s="296"/>
      <c r="BD79" s="296"/>
      <c r="BE79" s="296"/>
      <c r="BF79" s="296"/>
      <c r="BG79" s="147"/>
      <c r="BH79" s="290"/>
      <c r="BI79" s="290"/>
      <c r="BJ79" s="292"/>
      <c r="BK79" s="292"/>
      <c r="BL79" s="292"/>
      <c r="BM79" s="292"/>
      <c r="BN79" s="292"/>
      <c r="BO79" s="154"/>
      <c r="BP79" s="290"/>
      <c r="BQ79" s="290"/>
      <c r="BR79" s="155"/>
      <c r="BS79" s="292"/>
      <c r="BT79" s="292"/>
      <c r="BU79" s="292"/>
      <c r="BV79" s="292"/>
      <c r="BW79" s="292"/>
      <c r="BX79" s="147"/>
      <c r="BY79" s="293" t="s">
        <v>1005</v>
      </c>
      <c r="BZ79" s="293"/>
      <c r="CA79" s="293"/>
      <c r="CB79" s="293"/>
      <c r="CC79" s="293"/>
      <c r="CD79" s="293"/>
      <c r="CE79" s="293"/>
      <c r="CF79" s="293"/>
      <c r="CG79" s="293"/>
      <c r="CH79" s="293"/>
      <c r="CI79" s="293"/>
      <c r="CJ79" s="293"/>
      <c r="CK79" s="293"/>
      <c r="CL79" s="293"/>
      <c r="CM79" s="293"/>
      <c r="CN79" s="293"/>
      <c r="CO79" s="293"/>
      <c r="CP79" s="293"/>
      <c r="CQ79" s="293"/>
      <c r="CR79" s="293"/>
      <c r="CS79" s="293"/>
      <c r="CT79" s="293"/>
      <c r="CU79" s="293"/>
      <c r="CV79" s="293"/>
      <c r="CW79" s="293"/>
      <c r="CX79" s="293"/>
      <c r="CY79" s="293"/>
      <c r="CZ79" s="293"/>
      <c r="DA79" s="293"/>
      <c r="DB79" s="293"/>
      <c r="FE79" s="32"/>
      <c r="FN79" s="22"/>
      <c r="FO79" s="22"/>
      <c r="FP79" s="22"/>
      <c r="FQ79" s="22"/>
      <c r="FR79" s="22"/>
      <c r="FS79" s="22"/>
      <c r="FT79" s="22"/>
      <c r="FU79" s="22"/>
      <c r="FV79" s="22"/>
      <c r="FW79" s="22"/>
      <c r="FX79" s="22"/>
      <c r="FY79" s="22"/>
      <c r="FZ79" s="22"/>
      <c r="GA79" s="22"/>
      <c r="GB79" s="22"/>
      <c r="GC79" s="22"/>
      <c r="GD79" s="22"/>
      <c r="GE79" s="22"/>
      <c r="GF79" s="22"/>
      <c r="GG79" s="22"/>
      <c r="GH79" s="22"/>
      <c r="GI79" s="22"/>
    </row>
    <row r="80" spans="1:191" ht="4" customHeight="1">
      <c r="A80" s="119"/>
      <c r="B80" s="120"/>
      <c r="C80" s="120"/>
      <c r="D80" s="120"/>
      <c r="E80" s="120"/>
      <c r="F80" s="121"/>
      <c r="G80" s="119"/>
      <c r="H80" s="120"/>
      <c r="I80" s="120"/>
      <c r="J80" s="120"/>
      <c r="K80" s="120"/>
      <c r="L80" s="120"/>
      <c r="M80" s="120"/>
      <c r="N80" s="120"/>
      <c r="O80" s="120"/>
      <c r="P80" s="121"/>
      <c r="Q80" s="119"/>
      <c r="R80" s="120"/>
      <c r="S80" s="120"/>
      <c r="T80" s="120"/>
      <c r="U80" s="120"/>
      <c r="V80" s="120"/>
      <c r="W80" s="120"/>
      <c r="X80" s="120"/>
      <c r="Y80" s="120"/>
      <c r="Z80" s="121"/>
      <c r="AA80" s="119"/>
      <c r="AB80" s="120"/>
      <c r="AC80" s="120"/>
      <c r="AD80" s="120"/>
      <c r="AE80" s="120"/>
      <c r="AF80" s="120"/>
      <c r="AG80" s="120"/>
      <c r="AH80" s="120"/>
      <c r="AI80" s="120"/>
      <c r="AJ80" s="121"/>
      <c r="AK80" s="294"/>
      <c r="AL80" s="294"/>
      <c r="AM80" s="291"/>
      <c r="AN80" s="291"/>
      <c r="AO80" s="291"/>
      <c r="AP80" s="291"/>
      <c r="AQ80" s="291"/>
      <c r="AR80" s="291"/>
      <c r="AS80" s="291"/>
      <c r="AT80" s="291"/>
      <c r="AU80" s="291"/>
      <c r="AV80" s="291"/>
      <c r="AW80" s="152"/>
      <c r="AX80" s="152"/>
      <c r="AY80" s="152"/>
      <c r="AZ80" s="156"/>
      <c r="BA80" s="156"/>
      <c r="BB80" s="156"/>
      <c r="BC80" s="156"/>
      <c r="BD80" s="156"/>
      <c r="BE80" s="156"/>
      <c r="BF80" s="156"/>
      <c r="BG80" s="147"/>
      <c r="BH80" s="147"/>
      <c r="BI80" s="147"/>
      <c r="BJ80" s="291"/>
      <c r="BK80" s="291"/>
      <c r="BL80" s="291"/>
      <c r="BM80" s="291"/>
      <c r="BN80" s="291"/>
      <c r="BO80" s="147"/>
      <c r="BP80" s="147"/>
      <c r="BQ80" s="147"/>
      <c r="BR80" s="155"/>
      <c r="BS80" s="291"/>
      <c r="BT80" s="291"/>
      <c r="BU80" s="291"/>
      <c r="BV80" s="291"/>
      <c r="BW80" s="291"/>
      <c r="BX80" s="147"/>
      <c r="BY80" s="293"/>
      <c r="BZ80" s="293"/>
      <c r="CA80" s="293"/>
      <c r="CB80" s="293"/>
      <c r="CC80" s="293"/>
      <c r="CD80" s="293"/>
      <c r="CE80" s="293"/>
      <c r="CF80" s="293"/>
      <c r="CG80" s="293"/>
      <c r="CH80" s="293"/>
      <c r="CI80" s="293"/>
      <c r="CJ80" s="293"/>
      <c r="CK80" s="293"/>
      <c r="CL80" s="293"/>
      <c r="CM80" s="293"/>
      <c r="CN80" s="293"/>
      <c r="CO80" s="293"/>
      <c r="CP80" s="293"/>
      <c r="CQ80" s="293"/>
      <c r="CR80" s="293"/>
      <c r="CS80" s="293"/>
      <c r="CT80" s="293"/>
      <c r="CU80" s="293"/>
      <c r="CV80" s="293"/>
      <c r="CW80" s="293"/>
      <c r="CX80" s="293"/>
      <c r="CY80" s="293"/>
      <c r="CZ80" s="293"/>
      <c r="DA80" s="293"/>
      <c r="DB80" s="293"/>
      <c r="FE80" s="32"/>
      <c r="FN80" s="22"/>
      <c r="FO80" s="22"/>
      <c r="FP80" s="22"/>
      <c r="FQ80" s="22"/>
      <c r="FR80" s="22"/>
      <c r="FS80" s="22"/>
      <c r="FT80" s="22"/>
      <c r="FU80" s="22"/>
      <c r="FV80" s="22"/>
      <c r="FW80" s="22"/>
      <c r="FX80" s="22"/>
      <c r="FY80" s="22"/>
      <c r="FZ80" s="22"/>
      <c r="GA80" s="22"/>
      <c r="GB80" s="22"/>
      <c r="GC80" s="22"/>
      <c r="GD80" s="22"/>
      <c r="GE80" s="22"/>
      <c r="GF80" s="22"/>
      <c r="GG80" s="22"/>
      <c r="GH80" s="22"/>
      <c r="GI80" s="22"/>
    </row>
    <row r="81" spans="1:191" ht="4" customHeight="1">
      <c r="A81" s="149"/>
      <c r="B81" s="150"/>
      <c r="C81" s="150"/>
      <c r="D81" s="150"/>
      <c r="E81" s="150"/>
      <c r="F81" s="151"/>
      <c r="G81" s="149"/>
      <c r="H81" s="150"/>
      <c r="I81" s="150"/>
      <c r="J81" s="150"/>
      <c r="K81" s="150"/>
      <c r="L81" s="150"/>
      <c r="M81" s="150"/>
      <c r="N81" s="150"/>
      <c r="O81" s="150"/>
      <c r="P81" s="151"/>
      <c r="Q81" s="149"/>
      <c r="R81" s="150"/>
      <c r="S81" s="150"/>
      <c r="T81" s="150"/>
      <c r="U81" s="150"/>
      <c r="V81" s="150"/>
      <c r="W81" s="150"/>
      <c r="X81" s="150"/>
      <c r="Y81" s="150"/>
      <c r="Z81" s="151"/>
      <c r="AA81" s="149"/>
      <c r="AB81" s="150"/>
      <c r="AC81" s="150"/>
      <c r="AD81" s="150"/>
      <c r="AE81" s="150"/>
      <c r="AF81" s="150"/>
      <c r="AG81" s="150"/>
      <c r="AH81" s="150"/>
      <c r="AI81" s="150"/>
      <c r="AJ81" s="151"/>
      <c r="AK81" s="288" t="s">
        <v>845</v>
      </c>
      <c r="AL81" s="288"/>
      <c r="AM81" s="289" t="s">
        <v>1006</v>
      </c>
      <c r="AN81" s="289"/>
      <c r="AO81" s="289"/>
      <c r="AP81" s="289"/>
      <c r="AQ81" s="289"/>
      <c r="AR81" s="289"/>
      <c r="AS81" s="289"/>
      <c r="AT81" s="289"/>
      <c r="AU81" s="289"/>
      <c r="AV81" s="289"/>
      <c r="AW81" s="152"/>
      <c r="AX81" s="290" t="s">
        <v>999</v>
      </c>
      <c r="AY81" s="290"/>
      <c r="AZ81" s="292" t="s">
        <v>1007</v>
      </c>
      <c r="BA81" s="292"/>
      <c r="BB81" s="292"/>
      <c r="BC81" s="292"/>
      <c r="BD81" s="292"/>
      <c r="BE81" s="292"/>
      <c r="BF81" s="292"/>
      <c r="BG81" s="147"/>
      <c r="BH81" s="290" t="s">
        <v>1008</v>
      </c>
      <c r="BI81" s="290"/>
      <c r="BJ81" s="292" t="s">
        <v>1009</v>
      </c>
      <c r="BK81" s="292"/>
      <c r="BL81" s="292"/>
      <c r="BM81" s="292"/>
      <c r="BN81" s="292"/>
      <c r="BO81" s="154"/>
      <c r="BP81" s="290" t="s">
        <v>1010</v>
      </c>
      <c r="BQ81" s="290"/>
      <c r="BR81" s="155"/>
      <c r="BS81" s="292" t="s">
        <v>1011</v>
      </c>
      <c r="BT81" s="292"/>
      <c r="BU81" s="292"/>
      <c r="BV81" s="292"/>
      <c r="BW81" s="292"/>
      <c r="BX81" s="147"/>
      <c r="BY81" s="293"/>
      <c r="BZ81" s="293"/>
      <c r="CA81" s="293"/>
      <c r="CB81" s="293"/>
      <c r="CC81" s="293"/>
      <c r="CD81" s="293"/>
      <c r="CE81" s="293"/>
      <c r="CF81" s="293"/>
      <c r="CG81" s="293"/>
      <c r="CH81" s="293"/>
      <c r="CI81" s="293"/>
      <c r="CJ81" s="293"/>
      <c r="CK81" s="293"/>
      <c r="CL81" s="293"/>
      <c r="CM81" s="293"/>
      <c r="CN81" s="293"/>
      <c r="CO81" s="293"/>
      <c r="CP81" s="293"/>
      <c r="CQ81" s="293"/>
      <c r="CR81" s="293"/>
      <c r="CS81" s="293"/>
      <c r="CT81" s="293"/>
      <c r="CU81" s="293"/>
      <c r="CV81" s="293"/>
      <c r="CW81" s="293"/>
      <c r="CX81" s="293"/>
      <c r="CY81" s="293"/>
      <c r="CZ81" s="293"/>
      <c r="DA81" s="293"/>
      <c r="DB81" s="293"/>
      <c r="FE81" s="10"/>
      <c r="FN81" s="22"/>
      <c r="FO81" s="22"/>
      <c r="FP81" s="22"/>
      <c r="FQ81" s="22"/>
      <c r="FR81" s="22"/>
      <c r="FS81" s="22"/>
      <c r="FT81" s="22"/>
      <c r="FU81" s="22"/>
      <c r="FV81" s="22"/>
      <c r="FW81" s="22"/>
      <c r="FX81" s="22"/>
      <c r="FY81" s="22"/>
      <c r="FZ81" s="22"/>
      <c r="GA81" s="22"/>
      <c r="GB81" s="22"/>
      <c r="GC81" s="22"/>
      <c r="GD81" s="22"/>
      <c r="GE81" s="22"/>
      <c r="GF81" s="22"/>
      <c r="GG81" s="22"/>
      <c r="GH81" s="22"/>
      <c r="GI81" s="22"/>
    </row>
    <row r="82" spans="1:191" ht="4" customHeight="1">
      <c r="A82" s="119"/>
      <c r="B82" s="120"/>
      <c r="C82" s="120"/>
      <c r="D82" s="120"/>
      <c r="E82" s="120"/>
      <c r="F82" s="121"/>
      <c r="G82" s="119"/>
      <c r="H82" s="120"/>
      <c r="I82" s="120"/>
      <c r="J82" s="120"/>
      <c r="K82" s="120"/>
      <c r="L82" s="120"/>
      <c r="M82" s="120"/>
      <c r="N82" s="120"/>
      <c r="O82" s="120"/>
      <c r="P82" s="121"/>
      <c r="Q82" s="119"/>
      <c r="R82" s="120"/>
      <c r="S82" s="120"/>
      <c r="T82" s="120"/>
      <c r="U82" s="120"/>
      <c r="V82" s="120"/>
      <c r="W82" s="120"/>
      <c r="X82" s="120"/>
      <c r="Y82" s="120"/>
      <c r="Z82" s="121"/>
      <c r="AA82" s="119"/>
      <c r="AB82" s="120"/>
      <c r="AC82" s="120"/>
      <c r="AD82" s="120"/>
      <c r="AE82" s="120"/>
      <c r="AF82" s="120"/>
      <c r="AG82" s="120"/>
      <c r="AH82" s="120"/>
      <c r="AI82" s="120"/>
      <c r="AJ82" s="121"/>
      <c r="AK82" s="288"/>
      <c r="AL82" s="288"/>
      <c r="AM82" s="289"/>
      <c r="AN82" s="289"/>
      <c r="AO82" s="289"/>
      <c r="AP82" s="289"/>
      <c r="AQ82" s="289"/>
      <c r="AR82" s="289"/>
      <c r="AS82" s="289"/>
      <c r="AT82" s="289"/>
      <c r="AU82" s="289"/>
      <c r="AV82" s="289"/>
      <c r="AW82" s="152"/>
      <c r="AX82" s="290"/>
      <c r="AY82" s="290"/>
      <c r="AZ82" s="292"/>
      <c r="BA82" s="292"/>
      <c r="BB82" s="292"/>
      <c r="BC82" s="292"/>
      <c r="BD82" s="292"/>
      <c r="BE82" s="292"/>
      <c r="BF82" s="292"/>
      <c r="BG82" s="147"/>
      <c r="BH82" s="290"/>
      <c r="BI82" s="290"/>
      <c r="BJ82" s="292"/>
      <c r="BK82" s="292"/>
      <c r="BL82" s="292"/>
      <c r="BM82" s="292"/>
      <c r="BN82" s="292"/>
      <c r="BO82" s="154"/>
      <c r="BP82" s="290"/>
      <c r="BQ82" s="290"/>
      <c r="BR82" s="155"/>
      <c r="BS82" s="292"/>
      <c r="BT82" s="292"/>
      <c r="BU82" s="292"/>
      <c r="BV82" s="292"/>
      <c r="BW82" s="292"/>
      <c r="BX82" s="147"/>
      <c r="BY82" s="293"/>
      <c r="BZ82" s="293"/>
      <c r="CA82" s="293"/>
      <c r="CB82" s="293"/>
      <c r="CC82" s="293"/>
      <c r="CD82" s="293"/>
      <c r="CE82" s="293"/>
      <c r="CF82" s="293"/>
      <c r="CG82" s="293"/>
      <c r="CH82" s="293"/>
      <c r="CI82" s="293"/>
      <c r="CJ82" s="293"/>
      <c r="CK82" s="293"/>
      <c r="CL82" s="293"/>
      <c r="CM82" s="293"/>
      <c r="CN82" s="293"/>
      <c r="CO82" s="293"/>
      <c r="CP82" s="293"/>
      <c r="CQ82" s="293"/>
      <c r="CR82" s="293"/>
      <c r="CS82" s="293"/>
      <c r="CT82" s="293"/>
      <c r="CU82" s="293"/>
      <c r="CV82" s="293"/>
      <c r="CW82" s="293"/>
      <c r="CX82" s="293"/>
      <c r="CY82" s="293"/>
      <c r="CZ82" s="293"/>
      <c r="DA82" s="293"/>
      <c r="DB82" s="293"/>
      <c r="FE82" s="32"/>
      <c r="FN82" s="22"/>
      <c r="FO82" s="22"/>
      <c r="FP82" s="22"/>
      <c r="FQ82" s="22"/>
      <c r="FR82" s="22"/>
      <c r="FS82" s="22"/>
      <c r="FT82" s="22"/>
      <c r="FU82" s="22"/>
      <c r="FV82" s="22"/>
      <c r="FW82" s="22"/>
      <c r="FX82" s="22"/>
      <c r="FY82" s="22"/>
      <c r="FZ82" s="22"/>
      <c r="GA82" s="22"/>
      <c r="GB82" s="22"/>
      <c r="GC82" s="22"/>
      <c r="GD82" s="22"/>
      <c r="GE82" s="22"/>
      <c r="GF82" s="22"/>
      <c r="GG82" s="22"/>
      <c r="GH82" s="22"/>
      <c r="GI82" s="22"/>
    </row>
    <row r="83" spans="1:191" ht="4" customHeight="1">
      <c r="A83" s="149"/>
      <c r="B83" s="150"/>
      <c r="C83" s="150"/>
      <c r="D83" s="150"/>
      <c r="E83" s="150"/>
      <c r="F83" s="151"/>
      <c r="G83" s="149"/>
      <c r="H83" s="150"/>
      <c r="I83" s="150"/>
      <c r="J83" s="150"/>
      <c r="K83" s="150"/>
      <c r="L83" s="150"/>
      <c r="M83" s="150"/>
      <c r="N83" s="150"/>
      <c r="O83" s="150"/>
      <c r="P83" s="151"/>
      <c r="Q83" s="149"/>
      <c r="R83" s="150"/>
      <c r="S83" s="150"/>
      <c r="T83" s="150"/>
      <c r="U83" s="150"/>
      <c r="V83" s="150"/>
      <c r="W83" s="150"/>
      <c r="X83" s="150"/>
      <c r="Y83" s="150"/>
      <c r="Z83" s="151"/>
      <c r="AA83" s="149"/>
      <c r="AB83" s="150"/>
      <c r="AC83" s="150"/>
      <c r="AD83" s="150"/>
      <c r="AE83" s="150"/>
      <c r="AF83" s="150"/>
      <c r="AG83" s="150"/>
      <c r="AH83" s="150"/>
      <c r="AI83" s="150"/>
      <c r="AJ83" s="151"/>
      <c r="AK83" s="294"/>
      <c r="AL83" s="294"/>
      <c r="AM83" s="291"/>
      <c r="AN83" s="291"/>
      <c r="AO83" s="291"/>
      <c r="AP83" s="291"/>
      <c r="AQ83" s="291"/>
      <c r="AR83" s="291"/>
      <c r="AS83" s="291"/>
      <c r="AT83" s="291"/>
      <c r="AU83" s="291"/>
      <c r="AV83" s="291"/>
      <c r="AW83" s="152"/>
      <c r="AX83" s="152"/>
      <c r="AY83" s="152"/>
      <c r="AZ83" s="147"/>
      <c r="BA83" s="152"/>
      <c r="BB83" s="152"/>
      <c r="BC83" s="152"/>
      <c r="BD83" s="152"/>
      <c r="BE83" s="152"/>
      <c r="BF83" s="152"/>
      <c r="BG83" s="152"/>
      <c r="BH83" s="152"/>
      <c r="BI83" s="152"/>
      <c r="BJ83" s="152"/>
      <c r="BK83" s="147"/>
      <c r="BL83" s="147"/>
      <c r="BM83" s="147"/>
      <c r="BN83" s="147"/>
      <c r="BO83" s="147"/>
      <c r="BP83" s="147"/>
      <c r="BQ83" s="147"/>
      <c r="BR83" s="147"/>
      <c r="BS83" s="147"/>
      <c r="BT83" s="155"/>
      <c r="BU83" s="155"/>
      <c r="BV83" s="155"/>
      <c r="BW83" s="155"/>
      <c r="BX83" s="147"/>
      <c r="BY83" s="293" t="s">
        <v>1012</v>
      </c>
      <c r="BZ83" s="293"/>
      <c r="CA83" s="293"/>
      <c r="CB83" s="293"/>
      <c r="CC83" s="293"/>
      <c r="CD83" s="293"/>
      <c r="CE83" s="293"/>
      <c r="CF83" s="293"/>
      <c r="CG83" s="293"/>
      <c r="CH83" s="293"/>
      <c r="CI83" s="293"/>
      <c r="CJ83" s="293"/>
      <c r="CK83" s="293"/>
      <c r="CL83" s="293"/>
      <c r="CM83" s="293"/>
      <c r="CN83" s="293"/>
      <c r="CO83" s="293"/>
      <c r="CP83" s="293"/>
      <c r="CQ83" s="293"/>
      <c r="CR83" s="293"/>
      <c r="CS83" s="293"/>
      <c r="CT83" s="293"/>
      <c r="CU83" s="293"/>
      <c r="CV83" s="293"/>
      <c r="CW83" s="293"/>
      <c r="CX83" s="293"/>
      <c r="CY83" s="293"/>
      <c r="CZ83" s="293"/>
      <c r="DA83" s="293"/>
      <c r="DB83" s="293"/>
      <c r="FE83" s="32"/>
      <c r="FN83" s="22"/>
      <c r="FO83" s="22"/>
      <c r="FP83" s="22"/>
      <c r="FQ83" s="22"/>
      <c r="FR83" s="22"/>
      <c r="FS83" s="22"/>
      <c r="FT83" s="22"/>
      <c r="FU83" s="22"/>
      <c r="FV83" s="22"/>
      <c r="FW83" s="22"/>
      <c r="FX83" s="22"/>
      <c r="FY83" s="22"/>
      <c r="FZ83" s="22"/>
      <c r="GA83" s="22"/>
      <c r="GB83" s="22"/>
      <c r="GC83" s="22"/>
      <c r="GD83" s="22"/>
      <c r="GE83" s="22"/>
      <c r="GF83" s="22"/>
      <c r="GG83" s="22"/>
      <c r="GH83" s="22"/>
      <c r="GI83" s="22"/>
    </row>
    <row r="84" spans="1:191" ht="4" customHeight="1">
      <c r="A84" s="119"/>
      <c r="B84" s="120"/>
      <c r="C84" s="120"/>
      <c r="D84" s="120"/>
      <c r="E84" s="120"/>
      <c r="F84" s="121"/>
      <c r="G84" s="119"/>
      <c r="H84" s="120"/>
      <c r="I84" s="120"/>
      <c r="J84" s="120"/>
      <c r="K84" s="120"/>
      <c r="L84" s="120"/>
      <c r="M84" s="120"/>
      <c r="N84" s="120"/>
      <c r="O84" s="120"/>
      <c r="P84" s="121"/>
      <c r="Q84" s="119"/>
      <c r="R84" s="120"/>
      <c r="S84" s="120"/>
      <c r="T84" s="120"/>
      <c r="U84" s="120"/>
      <c r="V84" s="120"/>
      <c r="W84" s="120"/>
      <c r="X84" s="120"/>
      <c r="Y84" s="120"/>
      <c r="Z84" s="121"/>
      <c r="AA84" s="119"/>
      <c r="AB84" s="120"/>
      <c r="AC84" s="120"/>
      <c r="AD84" s="120"/>
      <c r="AE84" s="120"/>
      <c r="AF84" s="120"/>
      <c r="AG84" s="120"/>
      <c r="AH84" s="120"/>
      <c r="AI84" s="120"/>
      <c r="AJ84" s="121"/>
      <c r="AK84" s="288" t="s">
        <v>1013</v>
      </c>
      <c r="AL84" s="288"/>
      <c r="AM84" s="289" t="s">
        <v>1014</v>
      </c>
      <c r="AN84" s="289"/>
      <c r="AO84" s="289"/>
      <c r="AP84" s="289"/>
      <c r="AQ84" s="289"/>
      <c r="AR84" s="289"/>
      <c r="AS84" s="289"/>
      <c r="AT84" s="289"/>
      <c r="AU84" s="289"/>
      <c r="AV84" s="289"/>
      <c r="AW84" s="152"/>
      <c r="AX84" s="290" t="s">
        <v>1015</v>
      </c>
      <c r="AY84" s="290"/>
      <c r="AZ84" s="291" t="s">
        <v>1016</v>
      </c>
      <c r="BA84" s="291"/>
      <c r="BB84" s="291"/>
      <c r="BC84" s="291"/>
      <c r="BD84" s="291"/>
      <c r="BE84" s="291"/>
      <c r="BF84" s="291"/>
      <c r="BG84" s="154"/>
      <c r="BH84" s="290" t="s">
        <v>1017</v>
      </c>
      <c r="BI84" s="290"/>
      <c r="BJ84" s="292" t="s">
        <v>1018</v>
      </c>
      <c r="BK84" s="292"/>
      <c r="BL84" s="292"/>
      <c r="BM84" s="292"/>
      <c r="BN84" s="292"/>
      <c r="BO84" s="157"/>
      <c r="BP84" s="290" t="s">
        <v>1019</v>
      </c>
      <c r="BQ84" s="290"/>
      <c r="BR84" s="155"/>
      <c r="BS84" s="292" t="s">
        <v>1020</v>
      </c>
      <c r="BT84" s="292"/>
      <c r="BU84" s="292"/>
      <c r="BV84" s="292"/>
      <c r="BW84" s="292"/>
      <c r="BX84" s="147"/>
      <c r="BY84" s="293"/>
      <c r="BZ84" s="293"/>
      <c r="CA84" s="293"/>
      <c r="CB84" s="293"/>
      <c r="CC84" s="293"/>
      <c r="CD84" s="293"/>
      <c r="CE84" s="293"/>
      <c r="CF84" s="293"/>
      <c r="CG84" s="293"/>
      <c r="CH84" s="293"/>
      <c r="CI84" s="293"/>
      <c r="CJ84" s="293"/>
      <c r="CK84" s="293"/>
      <c r="CL84" s="293"/>
      <c r="CM84" s="293"/>
      <c r="CN84" s="293"/>
      <c r="CO84" s="293"/>
      <c r="CP84" s="293"/>
      <c r="CQ84" s="293"/>
      <c r="CR84" s="293"/>
      <c r="CS84" s="293"/>
      <c r="CT84" s="293"/>
      <c r="CU84" s="293"/>
      <c r="CV84" s="293"/>
      <c r="CW84" s="293"/>
      <c r="CX84" s="293"/>
      <c r="CY84" s="293"/>
      <c r="CZ84" s="293"/>
      <c r="DA84" s="293"/>
      <c r="DB84" s="293"/>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row>
    <row r="85" spans="1:191" ht="4" customHeight="1">
      <c r="A85" s="149"/>
      <c r="B85" s="150"/>
      <c r="C85" s="150"/>
      <c r="D85" s="150"/>
      <c r="E85" s="150"/>
      <c r="F85" s="151"/>
      <c r="G85" s="149"/>
      <c r="H85" s="150"/>
      <c r="I85" s="150"/>
      <c r="J85" s="150"/>
      <c r="K85" s="150"/>
      <c r="L85" s="150"/>
      <c r="M85" s="150"/>
      <c r="N85" s="150"/>
      <c r="O85" s="150"/>
      <c r="P85" s="151"/>
      <c r="Q85" s="149"/>
      <c r="R85" s="150"/>
      <c r="S85" s="150"/>
      <c r="T85" s="150"/>
      <c r="U85" s="150"/>
      <c r="V85" s="150"/>
      <c r="W85" s="150"/>
      <c r="X85" s="150"/>
      <c r="Y85" s="150"/>
      <c r="Z85" s="151"/>
      <c r="AA85" s="149"/>
      <c r="AB85" s="150"/>
      <c r="AC85" s="150"/>
      <c r="AD85" s="150"/>
      <c r="AE85" s="150"/>
      <c r="AF85" s="150"/>
      <c r="AG85" s="150"/>
      <c r="AH85" s="150"/>
      <c r="AI85" s="150"/>
      <c r="AJ85" s="151"/>
      <c r="AK85" s="288"/>
      <c r="AL85" s="288"/>
      <c r="AM85" s="289"/>
      <c r="AN85" s="289"/>
      <c r="AO85" s="289"/>
      <c r="AP85" s="289"/>
      <c r="AQ85" s="289"/>
      <c r="AR85" s="289"/>
      <c r="AS85" s="289"/>
      <c r="AT85" s="289"/>
      <c r="AU85" s="289"/>
      <c r="AV85" s="289"/>
      <c r="AW85" s="152"/>
      <c r="AX85" s="290"/>
      <c r="AY85" s="290"/>
      <c r="AZ85" s="291"/>
      <c r="BA85" s="291"/>
      <c r="BB85" s="291"/>
      <c r="BC85" s="291"/>
      <c r="BD85" s="291"/>
      <c r="BE85" s="291"/>
      <c r="BF85" s="291"/>
      <c r="BG85" s="154"/>
      <c r="BH85" s="290"/>
      <c r="BI85" s="290"/>
      <c r="BJ85" s="292"/>
      <c r="BK85" s="292"/>
      <c r="BL85" s="292"/>
      <c r="BM85" s="292"/>
      <c r="BN85" s="292"/>
      <c r="BO85" s="157"/>
      <c r="BP85" s="290"/>
      <c r="BQ85" s="290"/>
      <c r="BR85" s="155"/>
      <c r="BS85" s="292"/>
      <c r="BT85" s="292"/>
      <c r="BU85" s="292"/>
      <c r="BV85" s="292"/>
      <c r="BW85" s="292"/>
      <c r="BX85" s="147"/>
      <c r="BY85" s="293"/>
      <c r="BZ85" s="293"/>
      <c r="CA85" s="293"/>
      <c r="CB85" s="293"/>
      <c r="CC85" s="293"/>
      <c r="CD85" s="293"/>
      <c r="CE85" s="293"/>
      <c r="CF85" s="293"/>
      <c r="CG85" s="293"/>
      <c r="CH85" s="293"/>
      <c r="CI85" s="293"/>
      <c r="CJ85" s="293"/>
      <c r="CK85" s="293"/>
      <c r="CL85" s="293"/>
      <c r="CM85" s="293"/>
      <c r="CN85" s="293"/>
      <c r="CO85" s="293"/>
      <c r="CP85" s="293"/>
      <c r="CQ85" s="293"/>
      <c r="CR85" s="293"/>
      <c r="CS85" s="293"/>
      <c r="CT85" s="293"/>
      <c r="CU85" s="293"/>
      <c r="CV85" s="293"/>
      <c r="CW85" s="293"/>
      <c r="CX85" s="293"/>
      <c r="CY85" s="293"/>
      <c r="CZ85" s="293"/>
      <c r="DA85" s="293"/>
      <c r="DB85" s="293"/>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row>
    <row r="86" spans="1:191" ht="4" customHeight="1">
      <c r="A86" s="158"/>
      <c r="B86" s="159"/>
      <c r="C86" s="159"/>
      <c r="D86" s="159"/>
      <c r="E86" s="159"/>
      <c r="F86" s="160"/>
      <c r="G86" s="158"/>
      <c r="H86" s="159"/>
      <c r="I86" s="159"/>
      <c r="J86" s="159"/>
      <c r="K86" s="159"/>
      <c r="L86" s="159"/>
      <c r="M86" s="159"/>
      <c r="N86" s="159"/>
      <c r="O86" s="159"/>
      <c r="P86" s="160"/>
      <c r="Q86" s="158"/>
      <c r="R86" s="159"/>
      <c r="S86" s="159"/>
      <c r="T86" s="159"/>
      <c r="U86" s="159"/>
      <c r="V86" s="159"/>
      <c r="W86" s="159"/>
      <c r="X86" s="159"/>
      <c r="Y86" s="159"/>
      <c r="Z86" s="160"/>
      <c r="AA86" s="158"/>
      <c r="AB86" s="159"/>
      <c r="AC86" s="159"/>
      <c r="AD86" s="159"/>
      <c r="AE86" s="159"/>
      <c r="AF86" s="159"/>
      <c r="AG86" s="159"/>
      <c r="AH86" s="159"/>
      <c r="AI86" s="159"/>
      <c r="AJ86" s="160"/>
      <c r="AK86" s="161"/>
      <c r="AL86" s="161"/>
      <c r="AM86" s="161"/>
      <c r="AN86" s="161"/>
      <c r="AO86" s="161"/>
      <c r="AP86" s="161"/>
      <c r="AQ86" s="161"/>
      <c r="AR86" s="161"/>
      <c r="AS86" s="161"/>
      <c r="AT86" s="161"/>
      <c r="AU86" s="161"/>
      <c r="AV86" s="161"/>
      <c r="AW86" s="161"/>
      <c r="AX86" s="161"/>
      <c r="AY86" s="161"/>
      <c r="AZ86" s="161"/>
      <c r="BA86" s="161"/>
      <c r="BB86" s="161"/>
      <c r="BC86" s="161"/>
      <c r="BD86" s="161"/>
      <c r="BE86" s="161"/>
      <c r="BF86" s="161"/>
      <c r="BG86" s="161"/>
      <c r="BH86" s="161"/>
      <c r="BI86" s="161"/>
      <c r="BJ86" s="161"/>
      <c r="BK86" s="161"/>
      <c r="BL86" s="161"/>
      <c r="BM86" s="161"/>
      <c r="BN86" s="161"/>
      <c r="BO86" s="161"/>
      <c r="BP86" s="161"/>
      <c r="BQ86" s="161"/>
      <c r="BR86" s="161"/>
      <c r="BS86" s="161"/>
      <c r="BT86" s="161"/>
      <c r="BU86" s="161"/>
      <c r="BV86" s="161"/>
      <c r="BW86" s="161"/>
      <c r="BX86" s="161"/>
      <c r="BY86" s="293"/>
      <c r="BZ86" s="293"/>
      <c r="CA86" s="293"/>
      <c r="CB86" s="293"/>
      <c r="CC86" s="293"/>
      <c r="CD86" s="293"/>
      <c r="CE86" s="293"/>
      <c r="CF86" s="293"/>
      <c r="CG86" s="293"/>
      <c r="CH86" s="293"/>
      <c r="CI86" s="293"/>
      <c r="CJ86" s="293"/>
      <c r="CK86" s="293"/>
      <c r="CL86" s="293"/>
      <c r="CM86" s="293"/>
      <c r="CN86" s="293"/>
      <c r="CO86" s="293"/>
      <c r="CP86" s="293"/>
      <c r="CQ86" s="293"/>
      <c r="CR86" s="293"/>
      <c r="CS86" s="293"/>
      <c r="CT86" s="293"/>
      <c r="CU86" s="293"/>
      <c r="CV86" s="293"/>
      <c r="CW86" s="293"/>
      <c r="CX86" s="293"/>
      <c r="CY86" s="293"/>
      <c r="CZ86" s="293"/>
      <c r="DA86" s="293"/>
      <c r="DB86" s="293"/>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row>
    <row r="87" spans="1:191" ht="7" customHeight="1">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row>
  </sheetData>
  <mergeCells count="238">
    <mergeCell ref="A1:K10"/>
    <mergeCell ref="L1:W2"/>
    <mergeCell ref="X1:AD2"/>
    <mergeCell ref="AE1:AV2"/>
    <mergeCell ref="AW1:BA1"/>
    <mergeCell ref="BB1:BH2"/>
    <mergeCell ref="L5:W6"/>
    <mergeCell ref="X5:AD6"/>
    <mergeCell ref="AE5:BA6"/>
    <mergeCell ref="BB5:BH6"/>
    <mergeCell ref="L9:L10"/>
    <mergeCell ref="N9:W9"/>
    <mergeCell ref="X9:X10"/>
    <mergeCell ref="Z9:AH9"/>
    <mergeCell ref="AI9:AI10"/>
    <mergeCell ref="AK9:AS9"/>
    <mergeCell ref="BI1:CC2"/>
    <mergeCell ref="CD1:DB2"/>
    <mergeCell ref="AW2:BA2"/>
    <mergeCell ref="L3:W4"/>
    <mergeCell ref="X3:AD4"/>
    <mergeCell ref="AE3:BA4"/>
    <mergeCell ref="BB3:BH4"/>
    <mergeCell ref="BI3:CC4"/>
    <mergeCell ref="CD3:DB4"/>
    <mergeCell ref="BI5:CC6"/>
    <mergeCell ref="CD5:DB6"/>
    <mergeCell ref="L7:W8"/>
    <mergeCell ref="X7:AD8"/>
    <mergeCell ref="AE7:BA8"/>
    <mergeCell ref="BB7:BH8"/>
    <mergeCell ref="BI7:CC8"/>
    <mergeCell ref="CD7:CW8"/>
    <mergeCell ref="CX7:DB8"/>
    <mergeCell ref="AJ11:AU12"/>
    <mergeCell ref="CD11:CW12"/>
    <mergeCell ref="CX11:DB12"/>
    <mergeCell ref="CD13:CH14"/>
    <mergeCell ref="CI13:CK14"/>
    <mergeCell ref="CT13:CW14"/>
    <mergeCell ref="CX13:DB14"/>
    <mergeCell ref="CD9:DB10"/>
    <mergeCell ref="N10:W10"/>
    <mergeCell ref="Z10:AH10"/>
    <mergeCell ref="AK10:AS10"/>
    <mergeCell ref="AV10:BE10"/>
    <mergeCell ref="BH10:BR10"/>
    <mergeCell ref="BU10:CC10"/>
    <mergeCell ref="AT9:AT10"/>
    <mergeCell ref="AV9:BE9"/>
    <mergeCell ref="BF9:BF10"/>
    <mergeCell ref="BH9:BR9"/>
    <mergeCell ref="BS9:BS10"/>
    <mergeCell ref="BU9:CC9"/>
    <mergeCell ref="CD15:CM16"/>
    <mergeCell ref="CN15:CP16"/>
    <mergeCell ref="CQ15:CV16"/>
    <mergeCell ref="CW15:CW16"/>
    <mergeCell ref="CX15:DB16"/>
    <mergeCell ref="CD17:CM18"/>
    <mergeCell ref="CN17:CP18"/>
    <mergeCell ref="CQ17:CV18"/>
    <mergeCell ref="CW17:CW18"/>
    <mergeCell ref="CX17:DB18"/>
    <mergeCell ref="CD19:CM20"/>
    <mergeCell ref="CN19:CP20"/>
    <mergeCell ref="CQ19:CV20"/>
    <mergeCell ref="CW19:CW20"/>
    <mergeCell ref="CX19:DB20"/>
    <mergeCell ref="CD21:CK22"/>
    <mergeCell ref="CL21:CN22"/>
    <mergeCell ref="CO21:CS22"/>
    <mergeCell ref="CT21:CW22"/>
    <mergeCell ref="CX21:DB22"/>
    <mergeCell ref="CD23:CK24"/>
    <mergeCell ref="CL23:CN24"/>
    <mergeCell ref="CO23:CS24"/>
    <mergeCell ref="CT23:CW24"/>
    <mergeCell ref="CX23:DB24"/>
    <mergeCell ref="CD25:CL26"/>
    <mergeCell ref="CM25:CP26"/>
    <mergeCell ref="CQ25:CW26"/>
    <mergeCell ref="CX25:DB26"/>
    <mergeCell ref="CD27:CL28"/>
    <mergeCell ref="CM27:CP28"/>
    <mergeCell ref="CQ27:CW28"/>
    <mergeCell ref="CX27:DB28"/>
    <mergeCell ref="CD29:CI30"/>
    <mergeCell ref="CJ29:CM30"/>
    <mergeCell ref="CN29:CR30"/>
    <mergeCell ref="CS29:CW30"/>
    <mergeCell ref="CX29:DB30"/>
    <mergeCell ref="CD31:CL32"/>
    <mergeCell ref="CM31:DB32"/>
    <mergeCell ref="A32:B43"/>
    <mergeCell ref="CB32:CC43"/>
    <mergeCell ref="CD33:CK34"/>
    <mergeCell ref="CL33:CO34"/>
    <mergeCell ref="CP33:CT34"/>
    <mergeCell ref="CU33:DB34"/>
    <mergeCell ref="CD35:CK36"/>
    <mergeCell ref="CL35:CO36"/>
    <mergeCell ref="CD39:CK40"/>
    <mergeCell ref="CL39:CO40"/>
    <mergeCell ref="CP39:CW40"/>
    <mergeCell ref="CX39:DB40"/>
    <mergeCell ref="CD41:CR42"/>
    <mergeCell ref="CS41:CW42"/>
    <mergeCell ref="CX41:DB42"/>
    <mergeCell ref="CP35:CW36"/>
    <mergeCell ref="CX35:DB36"/>
    <mergeCell ref="CD37:CK38"/>
    <mergeCell ref="CL37:CO38"/>
    <mergeCell ref="CP37:CW38"/>
    <mergeCell ref="CX37:DB38"/>
    <mergeCell ref="CD43:CM44"/>
    <mergeCell ref="CN43:CO44"/>
    <mergeCell ref="CP43:CT44"/>
    <mergeCell ref="CU43:CW44"/>
    <mergeCell ref="CX43:DB44"/>
    <mergeCell ref="CD45:CJ46"/>
    <mergeCell ref="CK45:CP46"/>
    <mergeCell ref="CQ45:CT46"/>
    <mergeCell ref="CU45:CW46"/>
    <mergeCell ref="CX45:DB46"/>
    <mergeCell ref="CD47:CM48"/>
    <mergeCell ref="CN47:CO48"/>
    <mergeCell ref="CP47:CT48"/>
    <mergeCell ref="CU47:CW48"/>
    <mergeCell ref="CX47:DB48"/>
    <mergeCell ref="CD49:CM50"/>
    <mergeCell ref="CN49:CO50"/>
    <mergeCell ref="CP49:CT50"/>
    <mergeCell ref="CU49:CW50"/>
    <mergeCell ref="CX49:DB50"/>
    <mergeCell ref="CD51:CM52"/>
    <mergeCell ref="CN51:CO52"/>
    <mergeCell ref="CP51:CT52"/>
    <mergeCell ref="CU51:CW52"/>
    <mergeCell ref="CX51:DB52"/>
    <mergeCell ref="CD53:CM54"/>
    <mergeCell ref="CN53:CO54"/>
    <mergeCell ref="CP53:CT54"/>
    <mergeCell ref="CU53:CW54"/>
    <mergeCell ref="CX53:DB54"/>
    <mergeCell ref="CD55:CM56"/>
    <mergeCell ref="CN55:CO56"/>
    <mergeCell ref="CP55:CT56"/>
    <mergeCell ref="CU55:CW56"/>
    <mergeCell ref="CX55:DB56"/>
    <mergeCell ref="CD57:CM58"/>
    <mergeCell ref="CN57:CO58"/>
    <mergeCell ref="CP57:CT58"/>
    <mergeCell ref="CU57:CW58"/>
    <mergeCell ref="CX57:DB58"/>
    <mergeCell ref="CD63:CK64"/>
    <mergeCell ref="CL63:CP64"/>
    <mergeCell ref="CQ63:CW64"/>
    <mergeCell ref="CX63:DB64"/>
    <mergeCell ref="CD65:CI66"/>
    <mergeCell ref="CJ65:DB66"/>
    <mergeCell ref="CD59:CK60"/>
    <mergeCell ref="CL59:CP60"/>
    <mergeCell ref="CQ59:CW60"/>
    <mergeCell ref="CX59:DB60"/>
    <mergeCell ref="CD61:CK62"/>
    <mergeCell ref="CL61:CP62"/>
    <mergeCell ref="CQ61:CW62"/>
    <mergeCell ref="CX61:DB62"/>
    <mergeCell ref="AK75:AL76"/>
    <mergeCell ref="AM75:AV76"/>
    <mergeCell ref="AZ75:BF76"/>
    <mergeCell ref="BH75:BI76"/>
    <mergeCell ref="BJ75:BN76"/>
    <mergeCell ref="BP75:BQ76"/>
    <mergeCell ref="CW71:DB74"/>
    <mergeCell ref="BB73:BG74"/>
    <mergeCell ref="CC73:CG74"/>
    <mergeCell ref="CH73:CL74"/>
    <mergeCell ref="CM73:CQ74"/>
    <mergeCell ref="CR73:CV74"/>
    <mergeCell ref="AJ71:AU72"/>
    <mergeCell ref="BY71:CB74"/>
    <mergeCell ref="CC71:CG72"/>
    <mergeCell ref="CH71:CL72"/>
    <mergeCell ref="CM71:CQ72"/>
    <mergeCell ref="CR71:CV72"/>
    <mergeCell ref="AK80:AL80"/>
    <mergeCell ref="AM80:AV80"/>
    <mergeCell ref="BJ80:BN80"/>
    <mergeCell ref="BS80:BW80"/>
    <mergeCell ref="AK81:AL82"/>
    <mergeCell ref="AM81:AV82"/>
    <mergeCell ref="AX81:AY82"/>
    <mergeCell ref="CW75:DB78"/>
    <mergeCell ref="BJ77:BN77"/>
    <mergeCell ref="BS77:BW77"/>
    <mergeCell ref="AK78:AL79"/>
    <mergeCell ref="AM78:AV79"/>
    <mergeCell ref="AX78:AY79"/>
    <mergeCell ref="AZ78:BF79"/>
    <mergeCell ref="BH78:BI79"/>
    <mergeCell ref="BJ78:BN79"/>
    <mergeCell ref="BP78:BQ79"/>
    <mergeCell ref="BS75:BW76"/>
    <mergeCell ref="BY75:CB78"/>
    <mergeCell ref="CC75:CG78"/>
    <mergeCell ref="CH75:CL78"/>
    <mergeCell ref="CM75:CQ78"/>
    <mergeCell ref="CR75:CV78"/>
    <mergeCell ref="BS78:BW79"/>
    <mergeCell ref="CC83:CG86"/>
    <mergeCell ref="CH83:CL86"/>
    <mergeCell ref="CM83:CQ86"/>
    <mergeCell ref="CR83:CV86"/>
    <mergeCell ref="CW83:DB86"/>
    <mergeCell ref="AZ81:BF82"/>
    <mergeCell ref="BH81:BI82"/>
    <mergeCell ref="BJ81:BN82"/>
    <mergeCell ref="BP81:BQ82"/>
    <mergeCell ref="BS81:BW82"/>
    <mergeCell ref="CM79:CQ82"/>
    <mergeCell ref="CR79:CV82"/>
    <mergeCell ref="CW79:DB82"/>
    <mergeCell ref="BY79:CB82"/>
    <mergeCell ref="CC79:CG82"/>
    <mergeCell ref="CH79:CL82"/>
    <mergeCell ref="BP84:BQ85"/>
    <mergeCell ref="BS84:BW85"/>
    <mergeCell ref="AK84:AL85"/>
    <mergeCell ref="AM84:AV85"/>
    <mergeCell ref="AX84:AY85"/>
    <mergeCell ref="AZ84:BF85"/>
    <mergeCell ref="BH84:BI85"/>
    <mergeCell ref="BJ84:BN85"/>
    <mergeCell ref="BY83:CB86"/>
    <mergeCell ref="AK83:AL83"/>
    <mergeCell ref="AM83:AV83"/>
  </mergeCells>
  <phoneticPr fontId="14" type="noConversion"/>
  <printOptions verticalCentered="1"/>
  <pageMargins left="0.35" right="0.25" top="0.25" bottom="0.25" header="0.5" footer="0.5"/>
  <pageSetup orientation="landscape" horizontalDpi="4294967292" verticalDpi="4294967292"/>
  <drawing r:id="rId1"/>
  <extLst>
    <ext xmlns:mx="http://schemas.microsoft.com/office/mac/excel/2008/main" uri="{64002731-A6B0-56B0-2670-7721B7C09600}">
      <mx:PLV Mode="1"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C00000"/>
  </sheetPr>
  <dimension ref="A1:DB86"/>
  <sheetViews>
    <sheetView view="pageBreakPreview" topLeftCell="A11" zoomScaleSheetLayoutView="100" workbookViewId="0">
      <selection activeCell="A14" sqref="A14"/>
    </sheetView>
  </sheetViews>
  <sheetFormatPr baseColWidth="10" defaultColWidth="8.83203125" defaultRowHeight="14" x14ac:dyDescent="0"/>
  <cols>
    <col min="1" max="2" width="6" style="9" customWidth="1"/>
    <col min="3" max="3" width="15" style="9" customWidth="1"/>
    <col min="4" max="4" width="30" style="9" customWidth="1"/>
    <col min="5" max="5" width="15" style="9" customWidth="1"/>
    <col min="6" max="6" width="30" style="9" customWidth="1"/>
    <col min="7" max="16384" width="8.83203125" style="9"/>
  </cols>
  <sheetData>
    <row r="1" spans="1:106" s="256" customFormat="1" ht="15">
      <c r="A1" s="116"/>
      <c r="B1" s="116"/>
      <c r="C1" s="116"/>
      <c r="D1" s="428"/>
      <c r="E1" s="428"/>
      <c r="F1" s="428"/>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55"/>
      <c r="AJ1" s="255"/>
      <c r="AK1" s="255"/>
      <c r="AL1" s="255"/>
      <c r="AM1" s="255"/>
      <c r="AN1" s="255"/>
      <c r="AO1" s="255"/>
      <c r="AP1" s="255"/>
      <c r="AQ1" s="255"/>
      <c r="AR1" s="255"/>
      <c r="AS1" s="255"/>
      <c r="AT1" s="255"/>
      <c r="AU1" s="255"/>
      <c r="AV1" s="255"/>
      <c r="AW1" s="255"/>
      <c r="AX1" s="255"/>
      <c r="AY1" s="255"/>
      <c r="AZ1" s="255"/>
      <c r="BA1" s="255"/>
      <c r="BB1" s="255"/>
      <c r="BC1" s="255"/>
      <c r="BD1" s="255"/>
      <c r="BE1" s="255"/>
      <c r="BF1" s="255"/>
      <c r="BG1" s="255"/>
      <c r="BH1" s="255"/>
      <c r="BI1" s="255"/>
      <c r="BJ1" s="255"/>
      <c r="BK1" s="255"/>
      <c r="BL1" s="255"/>
      <c r="BM1" s="255"/>
      <c r="BN1" s="255"/>
      <c r="BO1" s="255"/>
      <c r="BP1" s="255"/>
      <c r="BQ1" s="255"/>
      <c r="BR1" s="255"/>
      <c r="BS1" s="255"/>
      <c r="BT1" s="255"/>
      <c r="BU1" s="255"/>
      <c r="BV1" s="255"/>
      <c r="BW1" s="255"/>
      <c r="BX1" s="255"/>
      <c r="BY1" s="255"/>
      <c r="BZ1" s="255"/>
      <c r="CA1" s="255"/>
      <c r="CB1" s="255"/>
      <c r="CC1" s="255"/>
      <c r="CD1" s="255"/>
      <c r="CE1" s="255"/>
      <c r="CF1" s="255"/>
      <c r="CG1" s="255"/>
      <c r="CH1" s="255"/>
      <c r="CI1" s="255"/>
      <c r="CJ1" s="255"/>
      <c r="CK1" s="255"/>
      <c r="CL1" s="255"/>
      <c r="CM1" s="255"/>
      <c r="CN1" s="255"/>
      <c r="CO1" s="255"/>
      <c r="CP1" s="255"/>
      <c r="CQ1" s="255"/>
      <c r="CR1" s="255"/>
      <c r="CS1" s="255"/>
      <c r="CT1" s="255"/>
      <c r="CU1" s="255"/>
      <c r="CV1" s="255"/>
      <c r="CW1" s="255"/>
      <c r="CX1" s="255"/>
      <c r="CY1" s="255"/>
      <c r="CZ1" s="255"/>
      <c r="DA1" s="255"/>
      <c r="DB1" s="255"/>
    </row>
    <row r="2" spans="1:106" s="256" customFormat="1" ht="15">
      <c r="A2" s="116"/>
      <c r="B2" s="116"/>
      <c r="C2" s="116"/>
      <c r="D2" s="429"/>
      <c r="E2" s="429"/>
      <c r="F2" s="429"/>
      <c r="G2" s="255"/>
      <c r="H2" s="255"/>
      <c r="I2" s="255"/>
      <c r="J2" s="255"/>
      <c r="K2" s="255"/>
      <c r="L2" s="255"/>
      <c r="M2" s="255"/>
      <c r="N2" s="255"/>
      <c r="O2" s="255"/>
      <c r="P2" s="255"/>
      <c r="Q2" s="255"/>
      <c r="R2" s="255"/>
      <c r="S2" s="255"/>
      <c r="T2" s="255"/>
      <c r="U2" s="255"/>
      <c r="V2" s="255"/>
      <c r="W2" s="255"/>
      <c r="X2" s="255"/>
      <c r="Y2" s="255"/>
      <c r="Z2" s="255"/>
      <c r="AA2" s="255"/>
      <c r="AB2" s="255"/>
      <c r="AC2" s="255"/>
      <c r="AD2" s="255"/>
      <c r="AE2" s="255"/>
      <c r="AF2" s="255"/>
      <c r="AG2" s="255"/>
      <c r="AH2" s="255"/>
      <c r="AI2" s="255"/>
      <c r="AJ2" s="255"/>
      <c r="AK2" s="255"/>
      <c r="AL2" s="255"/>
      <c r="AM2" s="255"/>
      <c r="AN2" s="255"/>
      <c r="AO2" s="255"/>
      <c r="AP2" s="255"/>
      <c r="AQ2" s="255"/>
      <c r="AR2" s="255"/>
      <c r="AS2" s="255"/>
      <c r="AT2" s="255"/>
      <c r="AU2" s="255"/>
      <c r="AV2" s="255"/>
      <c r="AW2" s="255"/>
      <c r="AX2" s="255"/>
      <c r="AY2" s="255"/>
      <c r="AZ2" s="255"/>
      <c r="BA2" s="255"/>
      <c r="BB2" s="255"/>
      <c r="BC2" s="255"/>
      <c r="BD2" s="255"/>
      <c r="BE2" s="255"/>
      <c r="BF2" s="255"/>
      <c r="BG2" s="255"/>
      <c r="BH2" s="255"/>
      <c r="BI2" s="255"/>
      <c r="BJ2" s="255"/>
      <c r="BK2" s="255"/>
      <c r="BL2" s="255"/>
      <c r="BM2" s="255"/>
      <c r="BN2" s="255"/>
      <c r="BO2" s="255"/>
      <c r="BP2" s="255"/>
      <c r="BQ2" s="255"/>
      <c r="BR2" s="255"/>
      <c r="BS2" s="255"/>
      <c r="BT2" s="255"/>
      <c r="BU2" s="255"/>
      <c r="BV2" s="255"/>
      <c r="BW2" s="255"/>
      <c r="BX2" s="255"/>
      <c r="BY2" s="255"/>
      <c r="BZ2" s="255"/>
      <c r="CA2" s="255"/>
      <c r="CB2" s="255"/>
      <c r="CC2" s="255"/>
      <c r="CD2" s="255"/>
      <c r="CE2" s="255"/>
      <c r="CF2" s="255"/>
      <c r="CG2" s="255"/>
      <c r="CH2" s="255"/>
      <c r="CI2" s="255"/>
      <c r="CJ2" s="255"/>
      <c r="CK2" s="255"/>
      <c r="CL2" s="255"/>
      <c r="CM2" s="255"/>
      <c r="CN2" s="255"/>
      <c r="CO2" s="255"/>
      <c r="CP2" s="255"/>
      <c r="CQ2" s="255"/>
      <c r="CR2" s="255"/>
      <c r="CS2" s="255"/>
      <c r="CT2" s="255"/>
      <c r="CU2" s="255"/>
      <c r="CV2" s="255"/>
      <c r="CW2" s="255"/>
      <c r="CX2" s="255"/>
      <c r="CY2" s="255"/>
      <c r="CZ2" s="255"/>
      <c r="DA2" s="255"/>
      <c r="DB2" s="255"/>
    </row>
    <row r="3" spans="1:106" s="256" customFormat="1" ht="15">
      <c r="A3" s="116"/>
      <c r="B3" s="116"/>
      <c r="C3" s="430" t="s">
        <v>902</v>
      </c>
      <c r="D3" s="376"/>
      <c r="E3" s="376"/>
      <c r="F3" s="376"/>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row>
    <row r="4" spans="1:106" s="256" customFormat="1" ht="15">
      <c r="A4" s="116"/>
      <c r="B4" s="116"/>
      <c r="C4" s="430"/>
      <c r="D4" s="376"/>
      <c r="E4" s="376"/>
      <c r="F4" s="376"/>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row>
    <row r="5" spans="1:106" s="256" customFormat="1" ht="15">
      <c r="A5" s="116"/>
      <c r="B5" s="116"/>
      <c r="C5" s="116"/>
      <c r="D5" s="415"/>
      <c r="E5" s="415"/>
      <c r="F5" s="116"/>
      <c r="G5" s="255"/>
      <c r="H5" s="255"/>
      <c r="I5" s="255"/>
      <c r="J5" s="255"/>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row>
    <row r="6" spans="1:106" s="256" customFormat="1" ht="15">
      <c r="A6" s="116"/>
      <c r="B6" s="116"/>
      <c r="C6" s="116"/>
      <c r="D6" s="116"/>
      <c r="E6" s="116"/>
      <c r="F6" s="116"/>
      <c r="G6" s="255"/>
      <c r="H6" s="255"/>
      <c r="I6" s="255"/>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row>
    <row r="7" spans="1:106" ht="14" customHeight="1">
      <c r="A7"/>
      <c r="B7"/>
      <c r="C7"/>
      <c r="D7"/>
      <c r="E7"/>
      <c r="F7"/>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row>
    <row r="8" spans="1:106" ht="16.5" customHeight="1">
      <c r="A8"/>
      <c r="B8"/>
      <c r="C8" s="162" t="s">
        <v>880</v>
      </c>
      <c r="D8" s="162" t="str">
        <f>Policyholder</f>
        <v>Enter Name</v>
      </c>
      <c r="E8" s="162" t="s">
        <v>882</v>
      </c>
      <c r="F8" s="162" t="str">
        <f>Adjuster</f>
        <v>Dan McComas</v>
      </c>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row>
    <row r="9" spans="1:106" ht="16.5" customHeight="1">
      <c r="A9"/>
      <c r="B9"/>
      <c r="C9" s="162" t="s">
        <v>883</v>
      </c>
      <c r="D9" s="162" t="str">
        <f>PHAddress</f>
        <v>Enter Address</v>
      </c>
      <c r="E9" s="162" t="s">
        <v>885</v>
      </c>
      <c r="F9" s="162" t="str">
        <f ca="1">InsCo</f>
        <v>NCFB Insurance</v>
      </c>
      <c r="G9" s="34"/>
      <c r="H9" s="34"/>
      <c r="I9" s="34"/>
      <c r="J9" s="34"/>
      <c r="K9" s="34"/>
      <c r="L9" s="34"/>
      <c r="N9" s="34"/>
      <c r="O9" s="34"/>
      <c r="P9" s="34"/>
      <c r="Q9" s="34"/>
      <c r="R9" s="34"/>
      <c r="S9" s="34"/>
      <c r="T9" s="34"/>
      <c r="U9" s="34"/>
      <c r="V9" s="34"/>
      <c r="W9" s="34"/>
      <c r="X9" s="34"/>
      <c r="Z9" s="34"/>
      <c r="AA9" s="34"/>
      <c r="AB9" s="34"/>
      <c r="AC9" s="34"/>
      <c r="AD9" s="34"/>
      <c r="AE9" s="34"/>
      <c r="AF9" s="34"/>
      <c r="AG9" s="34"/>
      <c r="AH9" s="34"/>
      <c r="AI9" s="34"/>
      <c r="AK9" s="34"/>
      <c r="AL9" s="34"/>
      <c r="AM9" s="34"/>
      <c r="AN9" s="34"/>
      <c r="AO9" s="34"/>
      <c r="AP9" s="34"/>
      <c r="AQ9" s="34"/>
      <c r="AR9" s="34"/>
      <c r="AS9" s="34"/>
      <c r="AT9" s="34"/>
      <c r="AV9" s="34"/>
      <c r="AW9" s="34"/>
      <c r="AX9" s="34"/>
      <c r="AY9" s="34"/>
      <c r="AZ9" s="34"/>
      <c r="BA9" s="34"/>
      <c r="BB9" s="34"/>
      <c r="BC9" s="34"/>
      <c r="BD9" s="34"/>
      <c r="BE9" s="34"/>
      <c r="BF9" s="34"/>
      <c r="BH9" s="34"/>
      <c r="BI9" s="34"/>
      <c r="BJ9" s="34"/>
      <c r="BK9" s="34"/>
      <c r="BL9" s="34"/>
      <c r="BM9" s="34"/>
      <c r="BN9" s="34"/>
      <c r="BO9" s="34"/>
      <c r="BP9" s="34"/>
      <c r="BQ9" s="34"/>
      <c r="BR9" s="34"/>
      <c r="BS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row>
    <row r="10" spans="1:106" ht="16.5" customHeight="1">
      <c r="A10"/>
      <c r="B10"/>
      <c r="C10" s="162" t="s">
        <v>886</v>
      </c>
      <c r="D10" s="162" t="str">
        <f>PHCity</f>
        <v>Fayetteville, NC 28306</v>
      </c>
      <c r="E10" s="162" t="s">
        <v>888</v>
      </c>
      <c r="F10" s="163">
        <f>Date</f>
        <v>41554</v>
      </c>
      <c r="G10" s="34"/>
      <c r="H10" s="34"/>
      <c r="I10" s="34"/>
      <c r="J10" s="34"/>
      <c r="K10" s="34"/>
      <c r="L10" s="34"/>
      <c r="N10" s="34"/>
      <c r="O10" s="34"/>
      <c r="P10" s="34"/>
      <c r="Q10" s="34"/>
      <c r="R10" s="34"/>
      <c r="S10" s="34"/>
      <c r="T10" s="34"/>
      <c r="U10" s="34"/>
      <c r="V10" s="34"/>
      <c r="W10" s="34"/>
      <c r="X10" s="34"/>
      <c r="Z10" s="34"/>
      <c r="AA10" s="34"/>
      <c r="AB10" s="34"/>
      <c r="AC10" s="34"/>
      <c r="AD10" s="34"/>
      <c r="AE10" s="34"/>
      <c r="AF10" s="34"/>
      <c r="AG10" s="34"/>
      <c r="AH10" s="34"/>
      <c r="AI10" s="34"/>
      <c r="AK10" s="34"/>
      <c r="AL10" s="34"/>
      <c r="AM10" s="34"/>
      <c r="AN10" s="34"/>
      <c r="AO10" s="34"/>
      <c r="AP10" s="34"/>
      <c r="AQ10" s="34"/>
      <c r="AR10" s="34"/>
      <c r="AS10" s="34"/>
      <c r="AT10" s="34"/>
      <c r="AV10" s="34"/>
      <c r="AW10" s="34"/>
      <c r="AX10" s="34"/>
      <c r="AY10" s="34"/>
      <c r="AZ10" s="34"/>
      <c r="BA10" s="34"/>
      <c r="BB10" s="34"/>
      <c r="BC10" s="34"/>
      <c r="BD10" s="34"/>
      <c r="BE10" s="34"/>
      <c r="BF10" s="34"/>
      <c r="BH10" s="34"/>
      <c r="BI10" s="34"/>
      <c r="BJ10" s="34"/>
      <c r="BK10" s="34"/>
      <c r="BL10" s="34"/>
      <c r="BM10" s="34"/>
      <c r="BN10" s="34"/>
      <c r="BO10" s="34"/>
      <c r="BP10" s="34"/>
      <c r="BQ10" s="34"/>
      <c r="BR10" s="34"/>
      <c r="BS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row>
    <row r="11" spans="1:106" ht="16.5" customHeight="1">
      <c r="A11"/>
      <c r="B11"/>
      <c r="C11" s="162" t="s">
        <v>889</v>
      </c>
      <c r="D11" s="164" t="str">
        <f>ClaimNo</f>
        <v>HP 5722045</v>
      </c>
      <c r="E11" s="162" t="s">
        <v>891</v>
      </c>
      <c r="F11" s="165">
        <f>Time</f>
        <v>0.41666666666666669</v>
      </c>
      <c r="AJ11" s="34"/>
      <c r="AK11" s="34"/>
      <c r="AL11" s="34"/>
      <c r="AM11" s="34"/>
      <c r="AN11" s="34"/>
      <c r="AO11" s="34"/>
      <c r="AP11" s="34"/>
      <c r="AQ11" s="34"/>
      <c r="AR11" s="34"/>
      <c r="AS11" s="34"/>
      <c r="AT11" s="34"/>
      <c r="AU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row>
    <row r="12" spans="1:106" ht="16.5" customHeight="1">
      <c r="A12"/>
      <c r="B12"/>
      <c r="C12" s="166"/>
      <c r="D12" s="166"/>
      <c r="E12" s="166"/>
      <c r="F12" s="166"/>
      <c r="AJ12" s="34"/>
      <c r="AK12" s="34"/>
      <c r="AL12" s="34"/>
      <c r="AM12" s="34"/>
      <c r="AN12" s="34"/>
      <c r="AO12" s="34"/>
      <c r="AP12" s="34"/>
      <c r="AQ12" s="34"/>
      <c r="AR12" s="34"/>
      <c r="AS12" s="34"/>
      <c r="AT12" s="34"/>
      <c r="AU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ht="15" customHeight="1">
      <c r="A13">
        <v>2</v>
      </c>
      <c r="B13"/>
      <c r="C13" s="422" t="s">
        <v>1021</v>
      </c>
      <c r="D13" s="423"/>
      <c r="E13" s="423"/>
      <c r="F13" s="424"/>
      <c r="CD13" s="34"/>
      <c r="CE13" s="34"/>
      <c r="CF13" s="34"/>
      <c r="CG13" s="34"/>
      <c r="CH13" s="34"/>
      <c r="CI13" s="34"/>
      <c r="CJ13" s="34"/>
      <c r="CK13" s="34"/>
      <c r="CT13" s="34"/>
      <c r="CU13" s="34"/>
      <c r="CV13" s="34"/>
      <c r="CW13" s="34"/>
      <c r="CX13" s="34"/>
      <c r="CY13" s="34"/>
      <c r="CZ13" s="34"/>
      <c r="DA13" s="34"/>
      <c r="DB13" s="34"/>
    </row>
    <row r="14" spans="1:106" ht="33.75" customHeight="1">
      <c r="A14" s="167">
        <v>0</v>
      </c>
      <c r="B14" s="167"/>
      <c r="C14" s="425" t="str">
        <f>IF(A14,"During our ground level walk around inspection of the loss we found collateral damage to the following building materials that may be more susceptible to wind or hail:","During our ground level walk around inspection of the loss we did not find collateral damage to the following building materials that may be more susceptible to wind or hail:")</f>
        <v>During our ground level walk around inspection of the loss we did not find collateral damage to the following building materials that may be more susceptible to wind or hail:</v>
      </c>
      <c r="D14" s="426"/>
      <c r="E14" s="426"/>
      <c r="F14" s="426"/>
      <c r="CD14" s="34"/>
      <c r="CE14" s="34"/>
      <c r="CF14" s="34"/>
      <c r="CG14" s="34"/>
      <c r="CH14" s="34"/>
      <c r="CI14" s="34"/>
      <c r="CJ14" s="34"/>
      <c r="CK14" s="34"/>
      <c r="CT14" s="34"/>
      <c r="CU14" s="34"/>
      <c r="CV14" s="34"/>
      <c r="CW14" s="34"/>
      <c r="CX14" s="34"/>
      <c r="CY14" s="34"/>
      <c r="CZ14" s="34"/>
      <c r="DA14" s="34"/>
      <c r="DB14" s="34"/>
    </row>
    <row r="15" spans="1:106" ht="14" customHeight="1">
      <c r="A15"/>
      <c r="B15"/>
      <c r="C15" s="427" t="s">
        <v>1022</v>
      </c>
      <c r="D15" s="427"/>
      <c r="E15" s="427"/>
      <c r="F15" s="427"/>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ht="14" customHeight="1">
      <c r="A16"/>
      <c r="B16"/>
      <c r="C16" s="168"/>
      <c r="D16" s="168"/>
      <c r="E16" s="168"/>
      <c r="F16" s="168"/>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06" ht="15" customHeight="1">
      <c r="A17"/>
      <c r="B17"/>
      <c r="C17" s="422" t="s">
        <v>1023</v>
      </c>
      <c r="D17" s="423"/>
      <c r="E17" s="423"/>
      <c r="F17" s="42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06" ht="15">
      <c r="A18"/>
      <c r="B18"/>
      <c r="C18" s="169" t="s">
        <v>1024</v>
      </c>
      <c r="D18" s="116"/>
      <c r="E18" s="116"/>
      <c r="F18" s="116"/>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06" ht="33" customHeight="1">
      <c r="A19"/>
      <c r="B19"/>
      <c r="C19" s="416" t="s">
        <v>1025</v>
      </c>
      <c r="D19" s="416"/>
      <c r="E19" s="416"/>
      <c r="F19" s="416"/>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06" ht="15">
      <c r="A20" s="170">
        <v>0</v>
      </c>
      <c r="B20" s="170" t="str">
        <f>VLOOKUP($F$49,'Reference Lists'!$F$2:$J$5,2)</f>
        <v>(Front)</v>
      </c>
      <c r="C20" s="171" t="str">
        <f>IF(A20="na","",IF($A$13=1,CONCATENATE("During our inspection of the North ",B20," facing slopes we found ",A20," wind-damaged shingles."),CONCATENATE("During our inspection of the Northeast ",B20," facing slopes we found ",A20," wind-damaged shingles.")))</f>
        <v>During our inspection of the Northeast (Front) facing slopes we found 0 wind-damaged shingles.</v>
      </c>
      <c r="D20" s="147"/>
      <c r="E20" s="147"/>
      <c r="F20" s="147"/>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row>
    <row r="21" spans="1:106" ht="15">
      <c r="A21" s="170">
        <v>0</v>
      </c>
      <c r="B21" s="170" t="str">
        <f>VLOOKUP($F$49,'Reference Lists'!$F$2:$J$5,3)</f>
        <v>(Rear)</v>
      </c>
      <c r="C21" s="171" t="str">
        <f>IF(A21="na","",IF($A$13=1,CONCATENATE("During our inspection of the South ",B21," facing slopes we found ",A21," wind-damaged shingles."),CONCATENATE("During our inspection of the Southwest ",B21," facing slopes we found ",A21," wind-damaged shingles.")))</f>
        <v>During our inspection of the Southwest (Rear) facing slopes we found 0 wind-damaged shingles.</v>
      </c>
      <c r="D21" s="147"/>
      <c r="E21" s="147"/>
      <c r="F21" s="147"/>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06" ht="15">
      <c r="A22" s="170">
        <v>0</v>
      </c>
      <c r="B22" s="170" t="str">
        <f>VLOOKUP($F$49,'Reference Lists'!$F$2:$J$5,4)</f>
        <v>(Left)</v>
      </c>
      <c r="C22" s="171" t="str">
        <f>IF(A22="na","",IF($A$13=1,CONCATENATE("During our inspection of the East ",B22," facing slopes we found ",A22," wind-damaged shingles."),CONCATENATE("During our inspection of the Southeast ",B22," facing slopes we found ",A22," wind-damaged shingles.")))</f>
        <v>During our inspection of the Southeast (Left) facing slopes we found 0 wind-damaged shingles.</v>
      </c>
      <c r="D22" s="147"/>
      <c r="E22" s="147"/>
      <c r="F22" s="147"/>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06" ht="15">
      <c r="A23" s="170">
        <v>0</v>
      </c>
      <c r="B23" s="170" t="str">
        <f>VLOOKUP($F$49,'Reference Lists'!$F$2:$J$5,5)</f>
        <v>(Right)</v>
      </c>
      <c r="C23" s="171" t="str">
        <f>IF(A23="na","",IF($A$13=1,CONCATENATE("During our inspection of the West ",B23," facing slopes we found ",A23," wind-damaged shingles."),CONCATENATE("During our inspection of the Northwest ",B23," facing slopes we found ",A23," wind-damaged shingles.")))</f>
        <v>During our inspection of the Northwest (Right) facing slopes we found 0 wind-damaged shingles.</v>
      </c>
      <c r="D23" s="147"/>
      <c r="E23" s="147"/>
      <c r="F23" s="147"/>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06" ht="15">
      <c r="A24"/>
      <c r="B24"/>
      <c r="C24" s="172"/>
      <c r="D24" s="147"/>
      <c r="E24" s="147"/>
      <c r="F24" s="147"/>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06" ht="15">
      <c r="A25"/>
      <c r="B25"/>
      <c r="C25" s="173" t="s">
        <v>1026</v>
      </c>
      <c r="D25" s="147"/>
      <c r="E25" s="147"/>
      <c r="F25" s="147"/>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06" ht="65.5" customHeight="1">
      <c r="A26"/>
      <c r="B26"/>
      <c r="C26" s="416" t="s">
        <v>1027</v>
      </c>
      <c r="D26" s="416"/>
      <c r="E26" s="416"/>
      <c r="F26" s="416"/>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06" ht="15">
      <c r="A27" s="170">
        <v>0</v>
      </c>
      <c r="B27" s="170" t="str">
        <f>B20</f>
        <v>(Front)</v>
      </c>
      <c r="C27" s="174" t="str">
        <f>IF(A27="na","",IF($A$13=1,CONCATENATE("During our inspection of the North ",B27," facing slopes test square there were ",A27," hail-damaged shingles."),CONCATENATE("During our inspection of the Northeast ",B27," facing slopes test square there were ",A27," hail-damaged shingles.")))</f>
        <v>During our inspection of the Northeast (Front) facing slopes test square there were 0 hail-damaged shingles.</v>
      </c>
      <c r="D27" s="147"/>
      <c r="E27" s="147"/>
      <c r="F27" s="147"/>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06" ht="15">
      <c r="A28" s="170">
        <v>0</v>
      </c>
      <c r="B28" s="170" t="str">
        <f>B21</f>
        <v>(Rear)</v>
      </c>
      <c r="C28" s="171" t="str">
        <f>IF(A28="na","",IF($A$13=1,CONCATENATE("During our inspection of the South ",B28," facing slopes test square there were ",A28," hail-damaged shingles."),CONCATENATE("During our inspection of the Southwest ",B28," facing slopes test square there were ",A28," hail-damaged shingles.")))</f>
        <v>During our inspection of the Southwest (Rear) facing slopes test square there were 0 hail-damaged shingles.</v>
      </c>
      <c r="D28" s="147"/>
      <c r="E28" s="147"/>
      <c r="F28" s="147"/>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06" ht="15">
      <c r="A29" s="170">
        <v>0</v>
      </c>
      <c r="B29" s="170" t="str">
        <f>B22</f>
        <v>(Left)</v>
      </c>
      <c r="C29" s="171" t="str">
        <f>IF(A29="na","",IF($A$13=1,CONCATENATE("During our inspection of the East ",B29," facing slopes test square there were ",A29," hail-damaged shingles."),CONCATENATE("During our inspection of the Southeast ",B29," facing slopes test square there were ",A29," hail-damaged shingles.")))</f>
        <v>During our inspection of the Southeast (Left) facing slopes test square there were 0 hail-damaged shingles.</v>
      </c>
      <c r="D29" s="147"/>
      <c r="E29" s="147"/>
      <c r="F29" s="147"/>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06" ht="15">
      <c r="A30" s="170">
        <v>0</v>
      </c>
      <c r="B30" s="170" t="str">
        <f>B23</f>
        <v>(Right)</v>
      </c>
      <c r="C30" s="171" t="str">
        <f>IF(A30="na","",IF($A$13=1,CONCATENATE("During our inspection of the West ",B30," facing slopes test square there were ",A30," hail-damaged shingles."),CONCATENATE("During our inspection of the Northwest ",B30," facing slopes test square there were ",A30," hail-damaged shingles.")))</f>
        <v>During our inspection of the Northwest (Right) facing slopes test square there were 0 hail-damaged shingles.</v>
      </c>
      <c r="D30" s="147"/>
      <c r="E30" s="147"/>
      <c r="F30" s="147"/>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06" ht="15">
      <c r="A31" s="175">
        <f>A32-1</f>
        <v>2</v>
      </c>
      <c r="B31" s="170"/>
      <c r="C31" s="176" t="str">
        <f>IF(A31=2,"Metal damage: We also found cosmetic denting to the thin gauge aluminum vents on the roof:",IF(A31=1,"Metal damage: We did not find cosmetic denting to the thin gauge aluminum vents on the roof.","Metal damage: There are no thin gauge aluminum vents on the roof."))</f>
        <v>Metal damage: We also found cosmetic denting to the thin gauge aluminum vents on the roof:</v>
      </c>
      <c r="D31" s="147"/>
      <c r="E31" s="147"/>
      <c r="F31" s="147"/>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06" ht="15">
      <c r="A32" s="170">
        <v>3</v>
      </c>
      <c r="B32" s="170"/>
      <c r="C32" s="176"/>
      <c r="D32" s="147"/>
      <c r="E32" s="147"/>
      <c r="F32" s="147"/>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ht="15">
      <c r="A33"/>
      <c r="B33"/>
      <c r="C33" s="417" t="s">
        <v>1028</v>
      </c>
      <c r="D33" s="417"/>
      <c r="E33" s="417"/>
      <c r="F33" s="417"/>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ht="14" customHeight="1">
      <c r="A34"/>
      <c r="B34"/>
      <c r="C34" s="418" t="str">
        <f>CONCATENATE(C43,C44,C45,C46,C47)</f>
        <v xml:space="preserve">We have come to the conclusion that the hail was too small to damage the roofing system. We did not find wind damage to the roofing system. There was mechanical damage from installation present. There were also several thin gauge aluminum vents with cosmetic hail denting. We were able to explain the extent of the damages to the policy holder. </v>
      </c>
      <c r="D34" s="418"/>
      <c r="E34" s="418"/>
      <c r="F34" s="418"/>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row>
    <row r="35" spans="1:106" ht="15">
      <c r="A35"/>
      <c r="B35"/>
      <c r="C35" s="419"/>
      <c r="D35" s="419"/>
      <c r="E35" s="419"/>
      <c r="F35" s="419"/>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row>
    <row r="36" spans="1:106" ht="15">
      <c r="A36"/>
      <c r="B36"/>
      <c r="C36" s="419"/>
      <c r="D36" s="419"/>
      <c r="E36" s="419"/>
      <c r="F36" s="419"/>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row>
    <row r="37" spans="1:106" ht="15">
      <c r="A37"/>
      <c r="B37"/>
      <c r="C37" s="419"/>
      <c r="D37" s="419"/>
      <c r="E37" s="419"/>
      <c r="F37" s="419"/>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row>
    <row r="38" spans="1:106" ht="14" customHeight="1">
      <c r="A38"/>
      <c r="B38"/>
      <c r="C38" s="419"/>
      <c r="D38" s="419"/>
      <c r="E38" s="419"/>
      <c r="F38" s="419"/>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row>
    <row r="39" spans="1:106" ht="15">
      <c r="A39"/>
      <c r="B39"/>
      <c r="C39"/>
      <c r="D39"/>
      <c r="E39"/>
      <c r="F39"/>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row>
    <row r="40" spans="1:106" ht="15">
      <c r="A40"/>
      <c r="B40"/>
      <c r="C40"/>
      <c r="D40"/>
      <c r="E40"/>
      <c r="F40"/>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row>
    <row r="41" spans="1:106" ht="15">
      <c r="A41"/>
      <c r="B41"/>
      <c r="C41"/>
      <c r="D41"/>
      <c r="E41"/>
      <c r="F41"/>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row>
    <row r="42" spans="1:106" ht="15">
      <c r="A42"/>
      <c r="B42"/>
      <c r="C42"/>
      <c r="D42"/>
      <c r="E42"/>
      <c r="F42"/>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row>
    <row r="43" spans="1:106" ht="21" customHeight="1">
      <c r="A43" s="170">
        <f>B43-1</f>
        <v>0</v>
      </c>
      <c r="B43" s="170">
        <v>1</v>
      </c>
      <c r="C43" s="170" t="str">
        <f>IF(A43=2,"We have come to the conclusion that hail damage has occurred to the roofing system. ",IF(A43=1,"We have come to the conclusion that hail damage has not occurred to the roofing system.","We have come to the conclusion that the hail was too small to damage the roofing system. "))</f>
        <v xml:space="preserve">We have come to the conclusion that the hail was too small to damage the roofing system. </v>
      </c>
      <c r="D43"/>
      <c r="E43"/>
      <c r="F43"/>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row>
    <row r="44" spans="1:106" ht="21" customHeight="1">
      <c r="A44" s="170">
        <f>B44-1</f>
        <v>0</v>
      </c>
      <c r="B44" s="170">
        <v>1</v>
      </c>
      <c r="C44" s="170" t="str">
        <f>IF(A44,"We did find wind damage to the roofing system. ","We did not find wind damage to the roofing system. ")</f>
        <v xml:space="preserve">We did not find wind damage to the roofing system. </v>
      </c>
      <c r="D44"/>
      <c r="E44"/>
      <c r="F4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row>
    <row r="45" spans="1:106" ht="21" customHeight="1">
      <c r="A45" s="170">
        <f>B45-1</f>
        <v>1</v>
      </c>
      <c r="B45" s="170">
        <v>2</v>
      </c>
      <c r="C45" s="170" t="str">
        <f>IF(A45,"There was mechanical damage from installation present. ","")</f>
        <v xml:space="preserve">There was mechanical damage from installation present. </v>
      </c>
      <c r="D45"/>
      <c r="E45"/>
      <c r="F45"/>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row>
    <row r="46" spans="1:106" ht="21" customHeight="1">
      <c r="A46" s="170">
        <f>B46-1</f>
        <v>2</v>
      </c>
      <c r="B46" s="170">
        <v>3</v>
      </c>
      <c r="C46" s="170" t="str">
        <f>IF(A46=2,"There were also several thin gauge aluminum vents with cosmetic hail denting. ",IF(A46=1,"There was also a thin gauge aluminum vent cosmetically dented by hail. ",""))</f>
        <v xml:space="preserve">There were also several thin gauge aluminum vents with cosmetic hail denting. </v>
      </c>
      <c r="D46"/>
      <c r="E46"/>
      <c r="F46"/>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row>
    <row r="47" spans="1:106" ht="21" customHeight="1">
      <c r="A47" s="170">
        <f>B47-1</f>
        <v>2</v>
      </c>
      <c r="B47" s="170">
        <v>3</v>
      </c>
      <c r="C47" s="170" t="str">
        <f>IF(A47=1,"We were not able to explain the extent of the damages because the policyholder left during the inspection.",IF(A47=0,"We were not able to explain the extent of the damages to the policy holder because they were not present. ","We were able to explain the extent of the damages to the policy holder. "))</f>
        <v xml:space="preserve">We were able to explain the extent of the damages to the policy holder. </v>
      </c>
      <c r="D47"/>
      <c r="E47"/>
      <c r="F47"/>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row>
    <row r="48" spans="1:106" ht="15">
      <c r="A48"/>
      <c r="B48"/>
      <c r="C48"/>
      <c r="D48"/>
      <c r="E48"/>
      <c r="F48"/>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row>
    <row r="49" spans="1:106" ht="15">
      <c r="A49" t="s">
        <v>999</v>
      </c>
      <c r="B49"/>
      <c r="C49" s="420" t="s">
        <v>1029</v>
      </c>
      <c r="D49" s="420"/>
      <c r="E49" s="421"/>
      <c r="F49" s="177" t="s">
        <v>812</v>
      </c>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row>
    <row r="50" spans="1:106">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row>
    <row r="51" spans="1:106">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row>
    <row r="52" spans="1:106" ht="15" customHeight="1">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row>
    <row r="53" spans="1:106" ht="15" customHeight="1">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row>
    <row r="54" spans="1:106" ht="15" customHeight="1">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row>
    <row r="55" spans="1:106" ht="15" customHeight="1">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row>
    <row r="56" spans="1:106">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row>
    <row r="57" spans="1:106">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row>
    <row r="58" spans="1:106" ht="324" customHeight="1">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row>
    <row r="59" spans="1:106">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row>
    <row r="60" spans="1:106">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row>
    <row r="61" spans="1:106">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row>
    <row r="62" spans="1:106">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row>
    <row r="63" spans="1:106">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row>
    <row r="64" spans="1:106">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row>
    <row r="65" spans="36:106">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row>
    <row r="66" spans="36:106">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row>
    <row r="71" spans="36:106">
      <c r="AJ71" s="34"/>
      <c r="AK71" s="34"/>
      <c r="AL71" s="34"/>
      <c r="AM71" s="34"/>
      <c r="AN71" s="34"/>
      <c r="AO71" s="34"/>
      <c r="AP71" s="34"/>
      <c r="AQ71" s="34"/>
      <c r="AR71" s="34"/>
      <c r="AS71" s="34"/>
      <c r="AT71" s="34"/>
      <c r="AU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row>
    <row r="72" spans="36:106">
      <c r="AJ72" s="34"/>
      <c r="AK72" s="34"/>
      <c r="AL72" s="34"/>
      <c r="AM72" s="34"/>
      <c r="AN72" s="34"/>
      <c r="AO72" s="34"/>
      <c r="AP72" s="34"/>
      <c r="AQ72" s="34"/>
      <c r="AR72" s="34"/>
      <c r="AS72" s="34"/>
      <c r="AT72" s="34"/>
      <c r="AU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row>
    <row r="73" spans="36:106">
      <c r="BB73" s="34"/>
      <c r="BC73" s="34"/>
      <c r="BD73" s="34"/>
      <c r="BE73" s="34"/>
      <c r="BF73" s="34"/>
      <c r="BG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row>
    <row r="74" spans="36:106">
      <c r="BB74" s="34"/>
      <c r="BC74" s="34"/>
      <c r="BD74" s="34"/>
      <c r="BE74" s="34"/>
      <c r="BF74" s="34"/>
      <c r="BG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row>
    <row r="75" spans="36:106">
      <c r="AK75" s="34"/>
      <c r="AL75" s="34"/>
      <c r="AM75" s="34"/>
      <c r="AN75" s="34"/>
      <c r="AO75" s="34"/>
      <c r="AP75" s="34"/>
      <c r="AQ75" s="34"/>
      <c r="AR75" s="34"/>
      <c r="AS75" s="34"/>
      <c r="AT75" s="34"/>
      <c r="AU75" s="34"/>
      <c r="AV75" s="34"/>
      <c r="AZ75" s="34"/>
      <c r="BA75" s="34"/>
      <c r="BB75" s="34"/>
      <c r="BC75" s="34"/>
      <c r="BD75" s="34"/>
      <c r="BE75" s="34"/>
      <c r="BF75" s="34"/>
      <c r="BH75" s="34"/>
      <c r="BI75" s="34"/>
      <c r="BJ75" s="34"/>
      <c r="BK75" s="34"/>
      <c r="BL75" s="34"/>
      <c r="BM75" s="34"/>
      <c r="BN75" s="34"/>
      <c r="BP75" s="34"/>
      <c r="BQ75" s="34"/>
      <c r="BS75" s="34"/>
      <c r="BT75" s="34"/>
      <c r="BU75" s="34"/>
      <c r="BV75" s="34"/>
      <c r="BW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row>
    <row r="76" spans="36:106">
      <c r="AK76" s="34"/>
      <c r="AL76" s="34"/>
      <c r="AM76" s="34"/>
      <c r="AN76" s="34"/>
      <c r="AO76" s="34"/>
      <c r="AP76" s="34"/>
      <c r="AQ76" s="34"/>
      <c r="AR76" s="34"/>
      <c r="AS76" s="34"/>
      <c r="AT76" s="34"/>
      <c r="AU76" s="34"/>
      <c r="AV76" s="34"/>
      <c r="AZ76" s="34"/>
      <c r="BA76" s="34"/>
      <c r="BB76" s="34"/>
      <c r="BC76" s="34"/>
      <c r="BD76" s="34"/>
      <c r="BE76" s="34"/>
      <c r="BF76" s="34"/>
      <c r="BH76" s="34"/>
      <c r="BI76" s="34"/>
      <c r="BJ76" s="34"/>
      <c r="BK76" s="34"/>
      <c r="BL76" s="34"/>
      <c r="BM76" s="34"/>
      <c r="BN76" s="34"/>
      <c r="BP76" s="34"/>
      <c r="BQ76" s="34"/>
      <c r="BS76" s="34"/>
      <c r="BT76" s="34"/>
      <c r="BU76" s="34"/>
      <c r="BV76" s="34"/>
      <c r="BW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row>
    <row r="77" spans="36:106">
      <c r="BJ77" s="34"/>
      <c r="BK77" s="34"/>
      <c r="BL77" s="34"/>
      <c r="BM77" s="34"/>
      <c r="BN77" s="34"/>
      <c r="BS77" s="34"/>
      <c r="BT77" s="34"/>
      <c r="BU77" s="34"/>
      <c r="BV77" s="34"/>
      <c r="BW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row>
    <row r="78" spans="36:106">
      <c r="AK78" s="34"/>
      <c r="AL78" s="34"/>
      <c r="AM78" s="34"/>
      <c r="AN78" s="34"/>
      <c r="AO78" s="34"/>
      <c r="AP78" s="34"/>
      <c r="AQ78" s="34"/>
      <c r="AR78" s="34"/>
      <c r="AS78" s="34"/>
      <c r="AT78" s="34"/>
      <c r="AU78" s="34"/>
      <c r="AV78" s="34"/>
      <c r="AX78" s="34"/>
      <c r="AY78" s="34"/>
      <c r="AZ78" s="34"/>
      <c r="BA78" s="34"/>
      <c r="BB78" s="34"/>
      <c r="BC78" s="34"/>
      <c r="BD78" s="34"/>
      <c r="BE78" s="34"/>
      <c r="BF78" s="34"/>
      <c r="BH78" s="34"/>
      <c r="BI78" s="34"/>
      <c r="BJ78" s="34"/>
      <c r="BK78" s="34"/>
      <c r="BL78" s="34"/>
      <c r="BM78" s="34"/>
      <c r="BN78" s="34"/>
      <c r="BP78" s="34"/>
      <c r="BQ78" s="34"/>
      <c r="BS78" s="34"/>
      <c r="BT78" s="34"/>
      <c r="BU78" s="34"/>
      <c r="BV78" s="34"/>
      <c r="BW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row>
    <row r="79" spans="36:106">
      <c r="AK79" s="34"/>
      <c r="AL79" s="34"/>
      <c r="AM79" s="34"/>
      <c r="AN79" s="34"/>
      <c r="AO79" s="34"/>
      <c r="AP79" s="34"/>
      <c r="AQ79" s="34"/>
      <c r="AR79" s="34"/>
      <c r="AS79" s="34"/>
      <c r="AT79" s="34"/>
      <c r="AU79" s="34"/>
      <c r="AV79" s="34"/>
      <c r="AX79" s="34"/>
      <c r="AY79" s="34"/>
      <c r="AZ79" s="34"/>
      <c r="BA79" s="34"/>
      <c r="BB79" s="34"/>
      <c r="BC79" s="34"/>
      <c r="BD79" s="34"/>
      <c r="BE79" s="34"/>
      <c r="BF79" s="34"/>
      <c r="BH79" s="34"/>
      <c r="BI79" s="34"/>
      <c r="BJ79" s="34"/>
      <c r="BK79" s="34"/>
      <c r="BL79" s="34"/>
      <c r="BM79" s="34"/>
      <c r="BN79" s="34"/>
      <c r="BP79" s="34"/>
      <c r="BQ79" s="34"/>
      <c r="BS79" s="34"/>
      <c r="BT79" s="34"/>
      <c r="BU79" s="34"/>
      <c r="BV79" s="34"/>
      <c r="BW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row>
    <row r="80" spans="36:106">
      <c r="AK80" s="34"/>
      <c r="AL80" s="34"/>
      <c r="AM80" s="34"/>
      <c r="AN80" s="34"/>
      <c r="AO80" s="34"/>
      <c r="AP80" s="34"/>
      <c r="AQ80" s="34"/>
      <c r="AR80" s="34"/>
      <c r="AS80" s="34"/>
      <c r="AT80" s="34"/>
      <c r="AU80" s="34"/>
      <c r="AV80" s="34"/>
      <c r="BJ80" s="34"/>
      <c r="BK80" s="34"/>
      <c r="BL80" s="34"/>
      <c r="BM80" s="34"/>
      <c r="BN80" s="34"/>
      <c r="BS80" s="34"/>
      <c r="BT80" s="34"/>
      <c r="BU80" s="34"/>
      <c r="BV80" s="34"/>
      <c r="BW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row>
    <row r="81" spans="37:106">
      <c r="AK81" s="34"/>
      <c r="AL81" s="34"/>
      <c r="AM81" s="34"/>
      <c r="AN81" s="34"/>
      <c r="AO81" s="34"/>
      <c r="AP81" s="34"/>
      <c r="AQ81" s="34"/>
      <c r="AR81" s="34"/>
      <c r="AS81" s="34"/>
      <c r="AT81" s="34"/>
      <c r="AU81" s="34"/>
      <c r="AV81" s="34"/>
      <c r="AX81" s="34"/>
      <c r="AY81" s="34"/>
      <c r="AZ81" s="34"/>
      <c r="BA81" s="34"/>
      <c r="BB81" s="34"/>
      <c r="BC81" s="34"/>
      <c r="BD81" s="34"/>
      <c r="BE81" s="34"/>
      <c r="BF81" s="34"/>
      <c r="BH81" s="34"/>
      <c r="BI81" s="34"/>
      <c r="BJ81" s="34"/>
      <c r="BK81" s="34"/>
      <c r="BL81" s="34"/>
      <c r="BM81" s="34"/>
      <c r="BN81" s="34"/>
      <c r="BP81" s="34"/>
      <c r="BQ81" s="34"/>
      <c r="BS81" s="34"/>
      <c r="BT81" s="34"/>
      <c r="BU81" s="34"/>
      <c r="BV81" s="34"/>
      <c r="BW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row>
    <row r="82" spans="37:106">
      <c r="AK82" s="34"/>
      <c r="AL82" s="34"/>
      <c r="AM82" s="34"/>
      <c r="AN82" s="34"/>
      <c r="AO82" s="34"/>
      <c r="AP82" s="34"/>
      <c r="AQ82" s="34"/>
      <c r="AR82" s="34"/>
      <c r="AS82" s="34"/>
      <c r="AT82" s="34"/>
      <c r="AU82" s="34"/>
      <c r="AV82" s="34"/>
      <c r="AX82" s="34"/>
      <c r="AY82" s="34"/>
      <c r="AZ82" s="34"/>
      <c r="BA82" s="34"/>
      <c r="BB82" s="34"/>
      <c r="BC82" s="34"/>
      <c r="BD82" s="34"/>
      <c r="BE82" s="34"/>
      <c r="BF82" s="34"/>
      <c r="BH82" s="34"/>
      <c r="BI82" s="34"/>
      <c r="BJ82" s="34"/>
      <c r="BK82" s="34"/>
      <c r="BL82" s="34"/>
      <c r="BM82" s="34"/>
      <c r="BN82" s="34"/>
      <c r="BP82" s="34"/>
      <c r="BQ82" s="34"/>
      <c r="BS82" s="34"/>
      <c r="BT82" s="34"/>
      <c r="BU82" s="34"/>
      <c r="BV82" s="34"/>
      <c r="BW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row>
    <row r="83" spans="37:106">
      <c r="AK83" s="34"/>
      <c r="AL83" s="34"/>
      <c r="AM83" s="34"/>
      <c r="AN83" s="34"/>
      <c r="AO83" s="34"/>
      <c r="AP83" s="34"/>
      <c r="AQ83" s="34"/>
      <c r="AR83" s="34"/>
      <c r="AS83" s="34"/>
      <c r="AT83" s="34"/>
      <c r="AU83" s="34"/>
      <c r="AV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row>
    <row r="84" spans="37:106">
      <c r="AK84" s="34"/>
      <c r="AL84" s="34"/>
      <c r="AM84" s="34"/>
      <c r="AN84" s="34"/>
      <c r="AO84" s="34"/>
      <c r="AP84" s="34"/>
      <c r="AQ84" s="34"/>
      <c r="AR84" s="34"/>
      <c r="AS84" s="34"/>
      <c r="AT84" s="34"/>
      <c r="AU84" s="34"/>
      <c r="AV84" s="34"/>
      <c r="AX84" s="34"/>
      <c r="AY84" s="34"/>
      <c r="AZ84" s="34"/>
      <c r="BA84" s="34"/>
      <c r="BB84" s="34"/>
      <c r="BC84" s="34"/>
      <c r="BD84" s="34"/>
      <c r="BE84" s="34"/>
      <c r="BF84" s="34"/>
      <c r="BH84" s="34"/>
      <c r="BI84" s="34"/>
      <c r="BJ84" s="34"/>
      <c r="BK84" s="34"/>
      <c r="BL84" s="34"/>
      <c r="BM84" s="34"/>
      <c r="BN84" s="34"/>
      <c r="BP84" s="34"/>
      <c r="BQ84" s="34"/>
      <c r="BS84" s="34"/>
      <c r="BT84" s="34"/>
      <c r="BU84" s="34"/>
      <c r="BV84" s="34"/>
      <c r="BW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row>
    <row r="85" spans="37:106">
      <c r="AK85" s="34"/>
      <c r="AL85" s="34"/>
      <c r="AM85" s="34"/>
      <c r="AN85" s="34"/>
      <c r="AO85" s="34"/>
      <c r="AP85" s="34"/>
      <c r="AQ85" s="34"/>
      <c r="AR85" s="34"/>
      <c r="AS85" s="34"/>
      <c r="AT85" s="34"/>
      <c r="AU85" s="34"/>
      <c r="AV85" s="34"/>
      <c r="AX85" s="34"/>
      <c r="AY85" s="34"/>
      <c r="AZ85" s="34"/>
      <c r="BA85" s="34"/>
      <c r="BB85" s="34"/>
      <c r="BC85" s="34"/>
      <c r="BD85" s="34"/>
      <c r="BE85" s="34"/>
      <c r="BF85" s="34"/>
      <c r="BH85" s="34"/>
      <c r="BI85" s="34"/>
      <c r="BJ85" s="34"/>
      <c r="BK85" s="34"/>
      <c r="BL85" s="34"/>
      <c r="BM85" s="34"/>
      <c r="BN85" s="34"/>
      <c r="BP85" s="34"/>
      <c r="BQ85" s="34"/>
      <c r="BS85" s="34"/>
      <c r="BT85" s="34"/>
      <c r="BU85" s="34"/>
      <c r="BV85" s="34"/>
      <c r="BW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row>
    <row r="86" spans="37:106">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row>
  </sheetData>
  <mergeCells count="15">
    <mergeCell ref="D1:F1"/>
    <mergeCell ref="D2:F2"/>
    <mergeCell ref="D3:F3"/>
    <mergeCell ref="D4:F4"/>
    <mergeCell ref="C3:C4"/>
    <mergeCell ref="D5:E5"/>
    <mergeCell ref="C26:F26"/>
    <mergeCell ref="C33:F33"/>
    <mergeCell ref="C34:F38"/>
    <mergeCell ref="C49:E49"/>
    <mergeCell ref="C13:F13"/>
    <mergeCell ref="C14:F14"/>
    <mergeCell ref="C15:F15"/>
    <mergeCell ref="C17:F17"/>
    <mergeCell ref="C19:F19"/>
  </mergeCells>
  <phoneticPr fontId="14" type="noConversion"/>
  <conditionalFormatting sqref="C43:F43">
    <cfRule type="expression" dxfId="17" priority="1">
      <formula>AND(SUM($A$27:$A$30)=0,$B$43=3)</formula>
    </cfRule>
    <cfRule type="expression" dxfId="16" priority="3">
      <formula>AND(SUM($A$27:$A$30)&gt;0,OR($B$43=1,$B$43=2))</formula>
    </cfRule>
    <cfRule type="expression" dxfId="15" priority="6">
      <formula>AND($A$32=3,$B$43=2)</formula>
    </cfRule>
  </conditionalFormatting>
  <conditionalFormatting sqref="C44:F44">
    <cfRule type="expression" dxfId="14" priority="2">
      <formula>AND(SUM($A$20:$A$23)=0,$B$44=2)</formula>
    </cfRule>
    <cfRule type="expression" dxfId="13" priority="5">
      <formula>AND(SUM($A$20:$A$23)&gt;0,$B$44=1)</formula>
    </cfRule>
  </conditionalFormatting>
  <dataValidations disablePrompts="1" count="1">
    <dataValidation type="list" allowBlank="1" showInputMessage="1" showErrorMessage="1" sqref="F49">
      <formula1>"Front,Rear,Left,Right"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Paste_Values_1">
                <anchor moveWithCells="1" sizeWithCells="1">
                  <from>
                    <xdr:col>2</xdr:col>
                    <xdr:colOff>50800</xdr:colOff>
                    <xdr:row>38</xdr:row>
                    <xdr:rowOff>165100</xdr:rowOff>
                  </from>
                  <to>
                    <xdr:col>3</xdr:col>
                    <xdr:colOff>215900</xdr:colOff>
                    <xdr:row>41</xdr:row>
                    <xdr:rowOff>76200</xdr:rowOff>
                  </to>
                </anchor>
              </controlPr>
            </control>
          </mc:Choice>
          <mc:Fallback/>
        </mc:AlternateContent>
        <mc:AlternateContent xmlns:mc="http://schemas.openxmlformats.org/markup-compatibility/2006">
          <mc:Choice Requires="x14">
            <control shapeId="3074" r:id="rId4" name="Button 2">
              <controlPr defaultSize="0" print="0" autoFill="0" autoPict="0" macro="[0]!RedBasic">
                <anchor moveWithCells="1" sizeWithCells="1">
                  <from>
                    <xdr:col>3</xdr:col>
                    <xdr:colOff>368300</xdr:colOff>
                    <xdr:row>39</xdr:row>
                    <xdr:rowOff>0</xdr:rowOff>
                  </from>
                  <to>
                    <xdr:col>3</xdr:col>
                    <xdr:colOff>1231900</xdr:colOff>
                    <xdr:row>41</xdr:row>
                    <xdr:rowOff>76200</xdr:rowOff>
                  </to>
                </anchor>
              </controlPr>
            </control>
          </mc:Choice>
          <mc:Fallback/>
        </mc:AlternateContent>
        <mc:AlternateContent xmlns:mc="http://schemas.openxmlformats.org/markup-compatibility/2006">
          <mc:Choice Requires="x14">
            <control shapeId="3075" r:id="rId5" name="Button 3">
              <controlPr defaultSize="0" print="0" autoFill="0" autoPict="0" macro="[0]!BlueBasic">
                <anchor moveWithCells="1" sizeWithCells="1">
                  <from>
                    <xdr:col>3</xdr:col>
                    <xdr:colOff>1422400</xdr:colOff>
                    <xdr:row>39</xdr:row>
                    <xdr:rowOff>0</xdr:rowOff>
                  </from>
                  <to>
                    <xdr:col>4</xdr:col>
                    <xdr:colOff>127000</xdr:colOff>
                    <xdr:row>41</xdr:row>
                    <xdr:rowOff>50800</xdr:rowOff>
                  </to>
                </anchor>
              </controlPr>
            </control>
          </mc:Choice>
          <mc:Fallback/>
        </mc:AlternateContent>
        <mc:AlternateContent xmlns:mc="http://schemas.openxmlformats.org/markup-compatibility/2006">
          <mc:Choice Requires="x14">
            <control shapeId="3076" r:id="rId6" name="Button 4">
              <controlPr defaultSize="0" print="0" autoFill="0" autoPict="0" macro="[0]!WindNumsBasic">
                <anchor moveWithCells="1" sizeWithCells="1">
                  <from>
                    <xdr:col>4</xdr:col>
                    <xdr:colOff>355600</xdr:colOff>
                    <xdr:row>39</xdr:row>
                    <xdr:rowOff>0</xdr:rowOff>
                  </from>
                  <to>
                    <xdr:col>5</xdr:col>
                    <xdr:colOff>0</xdr:colOff>
                    <xdr:row>41</xdr:row>
                    <xdr:rowOff>25400</xdr:rowOff>
                  </to>
                </anchor>
              </controlPr>
            </control>
          </mc:Choice>
          <mc:Fallback/>
        </mc:AlternateContent>
        <mc:AlternateContent xmlns:mc="http://schemas.openxmlformats.org/markup-compatibility/2006">
          <mc:Choice Requires="x14">
            <control shapeId="3077" r:id="rId7" name="Button 5">
              <controlPr defaultSize="0" print="0" autoFill="0" autoPict="0" macro="[0]!HailNumsBasic">
                <anchor moveWithCells="1" sizeWithCells="1">
                  <from>
                    <xdr:col>5</xdr:col>
                    <xdr:colOff>139700</xdr:colOff>
                    <xdr:row>39</xdr:row>
                    <xdr:rowOff>0</xdr:rowOff>
                  </from>
                  <to>
                    <xdr:col>5</xdr:col>
                    <xdr:colOff>1066800</xdr:colOff>
                    <xdr:row>41</xdr:row>
                    <xdr:rowOff>25400</xdr:rowOff>
                  </to>
                </anchor>
              </controlPr>
            </control>
          </mc:Choice>
          <mc:Fallback/>
        </mc:AlternateContent>
        <mc:AlternateContent xmlns:mc="http://schemas.openxmlformats.org/markup-compatibility/2006">
          <mc:Choice Requires="x14">
            <control shapeId="3078" r:id="rId8" name="Drop Down 6">
              <controlPr defaultSize="0" print="0" autoLine="0" autoPict="0">
                <anchor moveWithCells="1">
                  <from>
                    <xdr:col>0</xdr:col>
                    <xdr:colOff>12700</xdr:colOff>
                    <xdr:row>31</xdr:row>
                    <xdr:rowOff>0</xdr:rowOff>
                  </from>
                  <to>
                    <xdr:col>2</xdr:col>
                    <xdr:colOff>165100</xdr:colOff>
                    <xdr:row>32</xdr:row>
                    <xdr:rowOff>50800</xdr:rowOff>
                  </to>
                </anchor>
              </controlPr>
            </control>
          </mc:Choice>
          <mc:Fallback/>
        </mc:AlternateContent>
        <mc:AlternateContent xmlns:mc="http://schemas.openxmlformats.org/markup-compatibility/2006">
          <mc:Choice Requires="x14">
            <control shapeId="3079" r:id="rId9" name="Button 7">
              <controlPr defaultSize="0" print="0" autoFill="0" autoPict="0" macro="[0]!NEHail">
                <anchor moveWithCells="1" sizeWithCells="1">
                  <from>
                    <xdr:col>5</xdr:col>
                    <xdr:colOff>1270000</xdr:colOff>
                    <xdr:row>39</xdr:row>
                    <xdr:rowOff>0</xdr:rowOff>
                  </from>
                  <to>
                    <xdr:col>5</xdr:col>
                    <xdr:colOff>2197100</xdr:colOff>
                    <xdr:row>41</xdr:row>
                    <xdr:rowOff>25400</xdr:rowOff>
                  </to>
                </anchor>
              </controlPr>
            </control>
          </mc:Choice>
          <mc:Fallback/>
        </mc:AlternateContent>
        <mc:AlternateContent xmlns:mc="http://schemas.openxmlformats.org/markup-compatibility/2006">
          <mc:Choice Requires="x14">
            <control shapeId="3080" r:id="rId10" name="Drop Down 8">
              <controlPr locked="0" defaultSize="0" print="0" autoLine="0" autoPict="0">
                <anchor moveWithCells="1">
                  <from>
                    <xdr:col>0</xdr:col>
                    <xdr:colOff>12700</xdr:colOff>
                    <xdr:row>11</xdr:row>
                    <xdr:rowOff>177800</xdr:rowOff>
                  </from>
                  <to>
                    <xdr:col>1</xdr:col>
                    <xdr:colOff>88900</xdr:colOff>
                    <xdr:row>13</xdr:row>
                    <xdr:rowOff>25400</xdr:rowOff>
                  </to>
                </anchor>
              </controlPr>
            </control>
          </mc:Choice>
          <mc:Fallback/>
        </mc:AlternateContent>
        <mc:AlternateContent xmlns:mc="http://schemas.openxmlformats.org/markup-compatibility/2006">
          <mc:Choice Requires="x14">
            <control shapeId="3081" r:id="rId11" name="Drop Down 9">
              <controlPr defaultSize="0" print="0" autoLine="0" autoPict="0">
                <anchor moveWithCells="1">
                  <from>
                    <xdr:col>0</xdr:col>
                    <xdr:colOff>25400</xdr:colOff>
                    <xdr:row>42</xdr:row>
                    <xdr:rowOff>12700</xdr:rowOff>
                  </from>
                  <to>
                    <xdr:col>2</xdr:col>
                    <xdr:colOff>12700</xdr:colOff>
                    <xdr:row>42</xdr:row>
                    <xdr:rowOff>254000</xdr:rowOff>
                  </to>
                </anchor>
              </controlPr>
            </control>
          </mc:Choice>
          <mc:Fallback/>
        </mc:AlternateContent>
        <mc:AlternateContent xmlns:mc="http://schemas.openxmlformats.org/markup-compatibility/2006">
          <mc:Choice Requires="x14">
            <control shapeId="3082" r:id="rId12" name="Drop Down 10">
              <controlPr defaultSize="0" print="0" autoLine="0" autoPict="0">
                <anchor moveWithCells="1">
                  <from>
                    <xdr:col>0</xdr:col>
                    <xdr:colOff>25400</xdr:colOff>
                    <xdr:row>43</xdr:row>
                    <xdr:rowOff>12700</xdr:rowOff>
                  </from>
                  <to>
                    <xdr:col>2</xdr:col>
                    <xdr:colOff>12700</xdr:colOff>
                    <xdr:row>43</xdr:row>
                    <xdr:rowOff>254000</xdr:rowOff>
                  </to>
                </anchor>
              </controlPr>
            </control>
          </mc:Choice>
          <mc:Fallback/>
        </mc:AlternateContent>
        <mc:AlternateContent xmlns:mc="http://schemas.openxmlformats.org/markup-compatibility/2006">
          <mc:Choice Requires="x14">
            <control shapeId="3083" r:id="rId13" name="Drop Down 11">
              <controlPr defaultSize="0" print="0" autoLine="0" autoPict="0">
                <anchor moveWithCells="1">
                  <from>
                    <xdr:col>0</xdr:col>
                    <xdr:colOff>25400</xdr:colOff>
                    <xdr:row>44</xdr:row>
                    <xdr:rowOff>12700</xdr:rowOff>
                  </from>
                  <to>
                    <xdr:col>2</xdr:col>
                    <xdr:colOff>12700</xdr:colOff>
                    <xdr:row>44</xdr:row>
                    <xdr:rowOff>254000</xdr:rowOff>
                  </to>
                </anchor>
              </controlPr>
            </control>
          </mc:Choice>
          <mc:Fallback/>
        </mc:AlternateContent>
        <mc:AlternateContent xmlns:mc="http://schemas.openxmlformats.org/markup-compatibility/2006">
          <mc:Choice Requires="x14">
            <control shapeId="3084" r:id="rId14" name="Drop Down 12">
              <controlPr defaultSize="0" print="0" autoLine="0" autoPict="0">
                <anchor moveWithCells="1">
                  <from>
                    <xdr:col>0</xdr:col>
                    <xdr:colOff>25400</xdr:colOff>
                    <xdr:row>45</xdr:row>
                    <xdr:rowOff>12700</xdr:rowOff>
                  </from>
                  <to>
                    <xdr:col>2</xdr:col>
                    <xdr:colOff>12700</xdr:colOff>
                    <xdr:row>45</xdr:row>
                    <xdr:rowOff>254000</xdr:rowOff>
                  </to>
                </anchor>
              </controlPr>
            </control>
          </mc:Choice>
          <mc:Fallback/>
        </mc:AlternateContent>
        <mc:AlternateContent xmlns:mc="http://schemas.openxmlformats.org/markup-compatibility/2006">
          <mc:Choice Requires="x14">
            <control shapeId="3085" r:id="rId15" name="Drop Down 13">
              <controlPr defaultSize="0" print="0" autoLine="0" autoPict="0">
                <anchor moveWithCells="1">
                  <from>
                    <xdr:col>0</xdr:col>
                    <xdr:colOff>25400</xdr:colOff>
                    <xdr:row>46</xdr:row>
                    <xdr:rowOff>12700</xdr:rowOff>
                  </from>
                  <to>
                    <xdr:col>2</xdr:col>
                    <xdr:colOff>12700</xdr:colOff>
                    <xdr:row>46</xdr:row>
                    <xdr:rowOff>254000</xdr:rowOff>
                  </to>
                </anchor>
              </controlPr>
            </control>
          </mc:Choice>
          <mc:Fallback/>
        </mc:AlternateContent>
      </controls>
    </mc:Choice>
    <mc:Fallback/>
  </mc:AlternateContent>
  <extLst>
    <ext xmlns:mx="http://schemas.microsoft.com/office/mac/excel/2008/main" uri="{64002731-A6B0-56B0-2670-7721B7C09600}">
      <mx:PLV Mode="0" OnePage="0" WScale="10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0"/>
  </sheetPr>
  <dimension ref="A1:F104"/>
  <sheetViews>
    <sheetView tabSelected="1" zoomScale="150" zoomScaleNormal="150" zoomScalePageLayoutView="150" workbookViewId="0">
      <selection activeCell="C1" sqref="C1"/>
    </sheetView>
  </sheetViews>
  <sheetFormatPr baseColWidth="10" defaultColWidth="10.83203125" defaultRowHeight="15" x14ac:dyDescent="0"/>
  <cols>
    <col min="1" max="1" width="5.33203125" style="36" customWidth="1"/>
    <col min="2" max="2" width="0.83203125" style="36" customWidth="1"/>
    <col min="3" max="3" width="39.6640625" style="229" customWidth="1"/>
    <col min="4" max="4" width="97.6640625" style="229" customWidth="1"/>
    <col min="5" max="5" width="10.83203125" style="246"/>
    <col min="6" max="6" width="10.83203125" style="242"/>
    <col min="7" max="16384" width="10.83203125" style="36"/>
  </cols>
  <sheetData>
    <row r="1" spans="1:6">
      <c r="A1" s="116"/>
      <c r="B1" s="116">
        <v>1</v>
      </c>
      <c r="C1" s="238" t="s">
        <v>812</v>
      </c>
      <c r="D1" s="277" t="str">
        <f>IF(B1=1,"WHICH DIRECTIONAL FACE IS NORTH?","WHICH DIRECTIONAL FACE IS NORTHEAST")</f>
        <v>WHICH DIRECTIONAL FACE IS NORTH?</v>
      </c>
    </row>
    <row r="2" spans="1:6" ht="20">
      <c r="A2" s="179"/>
      <c r="B2" s="179"/>
      <c r="C2" s="180" t="s">
        <v>1030</v>
      </c>
      <c r="D2" s="179"/>
      <c r="E2" s="247"/>
    </row>
    <row r="3" spans="1:6">
      <c r="A3" s="181">
        <f>IF(B3,1,"")</f>
        <v>1</v>
      </c>
      <c r="B3" s="116" t="b">
        <v>1</v>
      </c>
      <c r="C3" s="182" t="s">
        <v>1031</v>
      </c>
      <c r="D3" s="116"/>
      <c r="E3" s="248"/>
    </row>
    <row r="4" spans="1:6">
      <c r="A4" s="181" t="str">
        <f>IF(B4,1+COUNT(A$3),"")</f>
        <v/>
      </c>
      <c r="B4" s="116" t="b">
        <v>0</v>
      </c>
      <c r="C4" s="182" t="s">
        <v>1032</v>
      </c>
      <c r="D4" s="116"/>
      <c r="E4" s="248"/>
    </row>
    <row r="5" spans="1:6">
      <c r="A5" s="170" t="str">
        <f>VLOOKUP($C$1,'Reference Lists'!$F$2:$J$5,2)</f>
        <v>(Front)</v>
      </c>
      <c r="C5" s="183">
        <v>0</v>
      </c>
      <c r="D5" s="184" t="str">
        <f>IF(C5=0,"",IF($B$1=1,CONCATENATE("During our inspection of the North ",A5," facing slopes we found ",C5," wind-damaged shingles."),CONCATENATE("During our inspection of the Northeast ",A5," facing slopes we found ",C5," wind-damaged shingles.")))</f>
        <v/>
      </c>
      <c r="E5" s="248" t="str">
        <f>IF(D5="","",1)</f>
        <v/>
      </c>
      <c r="F5" s="242" t="str">
        <f>D5</f>
        <v/>
      </c>
    </row>
    <row r="6" spans="1:6">
      <c r="A6" s="170" t="str">
        <f>VLOOKUP($C$1,'Reference Lists'!$F$2:$J$5,3)</f>
        <v>(Rear)</v>
      </c>
      <c r="C6" s="183">
        <v>0</v>
      </c>
      <c r="D6" s="184" t="str">
        <f>IF(C6=0,"",IF($B$1=1,CONCATENATE("During our inspection of the South ",A6," facing slopes we found ",C6," wind-damaged shingles."),CONCATENATE("During our inspection of the Southwest ",A6," facing slopes we found ",C6," wind-damaged shingles.")))</f>
        <v/>
      </c>
      <c r="E6" s="248" t="str">
        <f>IF(D6="","",1+COUNT($E$5:E5))</f>
        <v/>
      </c>
      <c r="F6" s="242" t="str">
        <f>D6</f>
        <v/>
      </c>
    </row>
    <row r="7" spans="1:6">
      <c r="A7" s="170" t="str">
        <f>VLOOKUP($C$1,'Reference Lists'!$F$2:$J$5,4)</f>
        <v>(Left)</v>
      </c>
      <c r="C7" s="183">
        <v>0</v>
      </c>
      <c r="D7" s="184" t="str">
        <f>IF(C7=0,"",IF($B$1=1,CONCATENATE("During our inspection of the East ",A7," facing slopes we found ",C7," wind-damaged shingles."),CONCATENATE("During our inspection of the Southeast ",A7," facing slopes we found ",C7," wind-damaged shingles.")))</f>
        <v/>
      </c>
      <c r="E7" s="248" t="str">
        <f>IF(D7="","",1+COUNT($E$5:E6))</f>
        <v/>
      </c>
      <c r="F7" s="242" t="str">
        <f>D7</f>
        <v/>
      </c>
    </row>
    <row r="8" spans="1:6">
      <c r="A8" s="170" t="str">
        <f>VLOOKUP($C$1,'Reference Lists'!$F$2:$J$5,5)</f>
        <v>(Right)</v>
      </c>
      <c r="C8" s="183">
        <v>0</v>
      </c>
      <c r="D8" s="184" t="str">
        <f>IF(C8=0,"",IF($B$1=1,CONCATENATE("During our inspection of the West ",A8," facing slopes we found ",C8," wind-damaged shingles."),CONCATENATE("During our inspection of the Northwest ",A8," facing slopes we found ",C8," wind-damaged shingles.")))</f>
        <v/>
      </c>
      <c r="E8" s="248" t="str">
        <f>IF(D8="","",1+COUNT($E$5:E7))</f>
        <v/>
      </c>
      <c r="F8" s="242" t="str">
        <f>D8</f>
        <v/>
      </c>
    </row>
    <row r="9" spans="1:6">
      <c r="A9" s="116"/>
      <c r="B9" s="170"/>
      <c r="C9" s="183"/>
      <c r="D9" s="184"/>
      <c r="E9" s="248">
        <f>IF(SUM(E5:E8)=0,1,"")</f>
        <v>1</v>
      </c>
      <c r="F9" s="242" t="str">
        <f>IF(E9="","","No wind-damaged shingles were found throughout the slopes shingles.")</f>
        <v>No wind-damaged shingles were found throughout the slopes shingles.</v>
      </c>
    </row>
    <row r="10" spans="1:6">
      <c r="A10" s="116"/>
      <c r="B10" s="170"/>
      <c r="C10" s="183"/>
      <c r="D10" s="184"/>
      <c r="E10" s="246">
        <f>1+COUNT($E$5:E9)</f>
        <v>2</v>
      </c>
      <c r="F10" s="242" t="s">
        <v>1129</v>
      </c>
    </row>
    <row r="11" spans="1:6">
      <c r="A11" s="181">
        <f>IF(B11,1+COUNT(A$3:A4),"")</f>
        <v>2</v>
      </c>
      <c r="B11" s="116" t="b">
        <v>1</v>
      </c>
      <c r="C11" s="182" t="s">
        <v>1033</v>
      </c>
      <c r="D11" s="116"/>
      <c r="E11" s="246">
        <f>1+COUNT($E$5:E10)</f>
        <v>3</v>
      </c>
      <c r="F11" s="237" t="s">
        <v>1026</v>
      </c>
    </row>
    <row r="12" spans="1:6">
      <c r="A12" s="181" t="str">
        <f>IF(B12,1+COUNT(A$3:A$4,A$11),"")</f>
        <v/>
      </c>
      <c r="B12" s="116" t="b">
        <v>0</v>
      </c>
      <c r="C12" s="182" t="s">
        <v>834</v>
      </c>
      <c r="D12" s="116"/>
      <c r="E12" s="246">
        <f>1+COUNT($E$5:E11)</f>
        <v>4</v>
      </c>
      <c r="F12" t="s">
        <v>1121</v>
      </c>
    </row>
    <row r="13" spans="1:6">
      <c r="A13" s="170" t="str">
        <f>A5</f>
        <v>(Front)</v>
      </c>
      <c r="C13" s="183">
        <v>0</v>
      </c>
      <c r="D13" s="184" t="str">
        <f>IF(C13=0,"",IF($B$1=1,CONCATENATE("During our inspection of the North ",A13," facing slopes we found ",C13," hail-damaged shingles."),CONCATENATE("During our inspection of the Northeast ",A13," facing slopes we found ",C13," hail-damaged shingles.")))</f>
        <v/>
      </c>
      <c r="E13" s="248" t="str">
        <f>IF(D13="","",1+COUNT($E$5:E12))</f>
        <v/>
      </c>
      <c r="F13" s="242" t="str">
        <f t="shared" ref="F13:F21" si="0">D13</f>
        <v/>
      </c>
    </row>
    <row r="14" spans="1:6">
      <c r="A14" s="170" t="str">
        <f>A6</f>
        <v>(Rear)</v>
      </c>
      <c r="C14" s="183">
        <v>0</v>
      </c>
      <c r="D14" s="184" t="str">
        <f>IF(C14=0,"",IF($B$1=1,CONCATENATE("During our inspection of the South ",A14," facing slopes we found ",C14," hail-damaged shingles."),CONCATENATE("During our inspection of the Southwest ",A14," facing slopes we found ",C14," hail-damaged shingles.")))</f>
        <v/>
      </c>
      <c r="E14" s="248" t="str">
        <f>IF(D14="","",1+COUNT($E$5:E13))</f>
        <v/>
      </c>
      <c r="F14" s="242" t="str">
        <f t="shared" si="0"/>
        <v/>
      </c>
    </row>
    <row r="15" spans="1:6">
      <c r="A15" s="170" t="str">
        <f>VLOOKUP($C$1,'Reference Lists'!$F$2:$J$5,4)</f>
        <v>(Left)</v>
      </c>
      <c r="C15" s="183">
        <v>0</v>
      </c>
      <c r="D15" s="184" t="str">
        <f>IF(C15=0,"",IF($B$1=1,CONCATENATE("During our inspection of the East ",A15," facing slopes we found ",C15," hail-damaged shingles."),CONCATENATE("During our inspection of the Southeast ",A15," facing slopes we found ",C15," hail-damaged shingles.")))</f>
        <v/>
      </c>
      <c r="E15" s="248" t="str">
        <f>IF(D15="","",1+COUNT($E$5:E14))</f>
        <v/>
      </c>
      <c r="F15" s="242" t="str">
        <f t="shared" si="0"/>
        <v/>
      </c>
    </row>
    <row r="16" spans="1:6">
      <c r="A16" s="170" t="str">
        <f>VLOOKUP($C$1,'Reference Lists'!$F$2:$J$5,5)</f>
        <v>(Right)</v>
      </c>
      <c r="C16" s="183">
        <v>0</v>
      </c>
      <c r="D16" s="184" t="str">
        <f>IF(C16=0,"",IF($B$1=1,CONCATENATE("During our inspection of the West ",A16," facing slopes we found ",C16," hail-damaged shingles."),CONCATENATE("During our inspection of the Northwest ",A16," facing slopes we found ",C16," hail-damaged shingles.")))</f>
        <v/>
      </c>
      <c r="E16" s="248" t="str">
        <f>IF(D16="","",1+COUNT($E$5:E15))</f>
        <v/>
      </c>
      <c r="F16" s="242" t="str">
        <f t="shared" si="0"/>
        <v/>
      </c>
    </row>
    <row r="17" spans="1:6">
      <c r="A17" s="181"/>
      <c r="B17" s="170"/>
      <c r="C17" s="183"/>
      <c r="D17" s="184"/>
      <c r="E17" s="248">
        <f>IF(SUM(E13:E16)=0,1+COUNT($E$5:E16),"")</f>
        <v>5</v>
      </c>
      <c r="F17" s="242" t="s">
        <v>1124</v>
      </c>
    </row>
    <row r="18" spans="1:6">
      <c r="A18" s="181"/>
      <c r="B18" s="170"/>
      <c r="C18" s="183"/>
      <c r="D18" s="184"/>
      <c r="E18" s="248">
        <f>1+COUNT($E$5:E17)</f>
        <v>6</v>
      </c>
      <c r="F18" s="242" t="s">
        <v>1129</v>
      </c>
    </row>
    <row r="19" spans="1:6">
      <c r="A19" s="181"/>
      <c r="B19" s="170"/>
      <c r="C19" s="183"/>
      <c r="D19" s="184"/>
      <c r="E19" s="248">
        <f>1+COUNT($E$5:E18)</f>
        <v>7</v>
      </c>
      <c r="F19" s="249" t="s">
        <v>1130</v>
      </c>
    </row>
    <row r="20" spans="1:6">
      <c r="A20" s="181">
        <f>IF(B20,1+COUNT(A$3:A$4,A$11:A$12),"")</f>
        <v>3</v>
      </c>
      <c r="B20" s="116" t="b">
        <v>1</v>
      </c>
      <c r="C20" s="182" t="s">
        <v>1034</v>
      </c>
      <c r="D20" s="116" t="str">
        <f>IF(B20,"Interior Damage: The leak in the ","")</f>
        <v xml:space="preserve">Interior Damage: The leak in the </v>
      </c>
      <c r="E20" s="248">
        <f>IF(D20="","",1+COUNT($E$5:E19))</f>
        <v>8</v>
      </c>
      <c r="F20" s="242" t="str">
        <f t="shared" si="0"/>
        <v xml:space="preserve">Interior Damage: The leak in the </v>
      </c>
    </row>
    <row r="21" spans="1:6">
      <c r="A21" s="181"/>
      <c r="B21" s="116">
        <v>0</v>
      </c>
      <c r="C21" s="182" t="s">
        <v>1035</v>
      </c>
      <c r="D21" s="116" t="str">
        <f>IF(B21,"Collateral Damage: Gutters, Downspouts, Screens, Vinyl Siding, Aluminum Fascia, Wood Decking, Fencing Material.","")</f>
        <v/>
      </c>
      <c r="E21" s="248" t="str">
        <f>IF(D21="","",1+COUNT($E$5:E20))</f>
        <v/>
      </c>
      <c r="F21" s="242" t="str">
        <f t="shared" si="0"/>
        <v/>
      </c>
    </row>
    <row r="22" spans="1:6">
      <c r="A22" s="181"/>
      <c r="B22" s="260" t="b">
        <v>0</v>
      </c>
      <c r="C22" s="265" t="s">
        <v>1151</v>
      </c>
      <c r="D22" s="260" t="str">
        <f>IF(B22,"Brittleness test: The roof was found to be brittle.","Brittleness test: The roof was not found to be brittle.")</f>
        <v>Brittleness test: The roof was not found to be brittle.</v>
      </c>
      <c r="E22" s="248">
        <f>IF(D22="","",1+COUNT($E$5:E21))</f>
        <v>9</v>
      </c>
      <c r="F22" s="242" t="str">
        <f t="shared" ref="F22" si="1">D22</f>
        <v>Brittleness test: The roof was not found to be brittle.</v>
      </c>
    </row>
    <row r="23" spans="1:6">
      <c r="A23" s="181" t="str">
        <f>IF(B23,1+COUNT(A$3:A$4,A$11:A$12,A$20:A46),"")</f>
        <v/>
      </c>
      <c r="B23" s="116" t="b">
        <v>0</v>
      </c>
      <c r="C23" s="182" t="s">
        <v>1050</v>
      </c>
      <c r="D23" s="116"/>
      <c r="E23" s="248"/>
    </row>
    <row r="24" spans="1:6">
      <c r="A24" s="181" t="str">
        <f>IF(B24,1+COUNT(A$3:A$4,A$11:A$12,A$20:A25),"")</f>
        <v/>
      </c>
      <c r="B24" s="116">
        <v>0</v>
      </c>
      <c r="C24" s="265" t="s">
        <v>1040</v>
      </c>
      <c r="D24" s="116"/>
      <c r="E24" s="248"/>
    </row>
    <row r="25" spans="1:6">
      <c r="A25" s="181" t="str">
        <f>IF(B25,1+COUNT(A$3:A$4,A$11:A$12,A$20:A28),"")</f>
        <v/>
      </c>
      <c r="B25" s="116">
        <v>0</v>
      </c>
      <c r="C25" s="265" t="s">
        <v>1039</v>
      </c>
      <c r="D25" s="116"/>
      <c r="E25" s="248"/>
    </row>
    <row r="26" spans="1:6">
      <c r="A26" s="181" t="str">
        <f>IF(B26,1+COUNT(A$3:A$4,A$11:A$12,A$20:A21),"")</f>
        <v/>
      </c>
      <c r="B26" s="116">
        <v>0</v>
      </c>
      <c r="C26" s="182" t="s">
        <v>1036</v>
      </c>
      <c r="D26" s="116" t="str">
        <f>IF(AND(B26,B28,B27),"Water intrusion concerns are due to vent pipe flashing failure and missing shingles.",IF(AND(B26,B28),"Water intrusion concerns are due to missing shingles. ",IF(AND(B26,B27),"Water intrusion concerns are due to vent pipe flashing failure.","")))</f>
        <v/>
      </c>
      <c r="E26" s="248" t="str">
        <f>IF(D26="","",1+COUNT($E$5:E21))</f>
        <v/>
      </c>
      <c r="F26" s="242" t="str">
        <f>D26</f>
        <v/>
      </c>
    </row>
    <row r="27" spans="1:6">
      <c r="A27" s="181" t="str">
        <f>IF(B27,1+COUNT(A$3:A$4,A$11:A$12,A$20:A28),"")</f>
        <v/>
      </c>
      <c r="B27" s="116">
        <v>0</v>
      </c>
      <c r="C27" s="182" t="s">
        <v>1038</v>
      </c>
      <c r="D27" s="116"/>
      <c r="E27" s="248"/>
    </row>
    <row r="28" spans="1:6">
      <c r="A28" s="181"/>
      <c r="B28" s="116">
        <v>0</v>
      </c>
      <c r="C28" s="182" t="s">
        <v>1037</v>
      </c>
      <c r="D28" s="116"/>
      <c r="E28" s="248"/>
    </row>
    <row r="29" spans="1:6">
      <c r="A29" s="181">
        <f>IF(B29,1+COUNT(A$3:A$4,A$11:A$12,A$20:A28),"")</f>
        <v>4</v>
      </c>
      <c r="B29" s="116" t="b">
        <v>1</v>
      </c>
      <c r="C29" s="182" t="s">
        <v>1048</v>
      </c>
      <c r="D29" s="116" t="str">
        <f>IF(B29,CONCATENATE("Metal Damage: We also found cosmetic denting to the thin gauge aluminum vents on the roof: ",D30,D31,D32,D33,D34,D35,D36),"")</f>
        <v>Metal Damage: We also found cosmetic denting to the thin gauge aluminum vents on the roof: 1ft of ridge vent, (2) heat vents.</v>
      </c>
      <c r="E29" s="248">
        <f>IF(D29="","",1+COUNT($E$5:E28))</f>
        <v>10</v>
      </c>
      <c r="F29" s="242" t="str">
        <f t="shared" ref="F29" si="2">D29</f>
        <v>Metal Damage: We also found cosmetic denting to the thin gauge aluminum vents on the roof: 1ft of ridge vent, (2) heat vents.</v>
      </c>
    </row>
    <row r="30" spans="1:6">
      <c r="A30" s="181"/>
      <c r="B30" s="116">
        <f>IF(C30&gt;0,1,"")</f>
        <v>1</v>
      </c>
      <c r="C30" s="266">
        <v>1</v>
      </c>
      <c r="D30" s="116" t="str">
        <f>IF(B30="","",IF(B30&lt;MAX(B$30:B$36),IF(C30&gt;1,CONCATENATE(C30,"ft of ridge vent, "),CONCATENATE(C30,"ft of ridge vent, ")),IF(C30&gt;1,CONCATENATE(C30,"ft of ridge vent."),CONCATENATE(C30,"ft of ridge vent."))))</f>
        <v xml:space="preserve">1ft of ridge vent, </v>
      </c>
      <c r="E30" s="248"/>
    </row>
    <row r="31" spans="1:6">
      <c r="A31" s="181"/>
      <c r="B31" s="260">
        <f>IF(C31&gt;0,1+COUNT(B$30),"")</f>
        <v>2</v>
      </c>
      <c r="C31" s="222">
        <v>2</v>
      </c>
      <c r="D31" s="260" t="str">
        <f>IF(B31="","",IF(B31&lt;MAX(B$30:B$36),IF(C31&gt;1,CONCATENATE("(",C31,") heat vents, "),CONCATENATE("(",C31,") heat vent, ")),IF(C31&gt;1,CONCATENATE("(",C31,") heat vents."),CONCATENATE("(",C31,") heat vent."))))</f>
        <v>(2) heat vents.</v>
      </c>
      <c r="E31" s="248"/>
    </row>
    <row r="32" spans="1:6">
      <c r="A32" s="181"/>
      <c r="B32" s="116" t="str">
        <f>IF(C32&gt;0,1+COUNT(B$30),"")</f>
        <v/>
      </c>
      <c r="C32" s="224">
        <v>0</v>
      </c>
      <c r="D32" s="116" t="str">
        <f>IF(B32="","",IF(B32&lt;MAX(B$30:B$36),IF(C32&gt;1,CONCATENATE("(",C32,") square vents, "),CONCATENATE("(",C32,") square vent, ")),IF(C32&gt;1,CONCATENATE("(",C32,") square vents."),CONCATENATE("(",C32,") square vent."))))</f>
        <v/>
      </c>
      <c r="E32" s="248"/>
    </row>
    <row r="33" spans="1:6">
      <c r="A33" s="181"/>
      <c r="B33" s="116" t="str">
        <f>IF(C33&gt;0,1+COUNT(B$30:B32),"")</f>
        <v/>
      </c>
      <c r="C33" s="223">
        <v>0</v>
      </c>
      <c r="D33" s="116" t="str">
        <f>IF(B33="","",IF(B33&lt;MAX(B$30:B$36),IF(C33&gt;1,CONCATENATE("(",C33,") power vents, "),CONCATENATE("(",C33,") power vent, ")),IF(C33&gt;1,CONCATENATE("(",C33,") power vents."),CONCATENATE("(",C33,") power vent."))))</f>
        <v/>
      </c>
      <c r="E33" s="248"/>
    </row>
    <row r="34" spans="1:6">
      <c r="A34" s="181"/>
      <c r="B34" s="116" t="str">
        <f>IF(C34&gt;0,1+COUNT(B$30:B33),"")</f>
        <v/>
      </c>
      <c r="C34" s="225">
        <v>0</v>
      </c>
      <c r="D34" s="116" t="str">
        <f>IF(B34="","",IF(B34&lt;MAX(B$30:B$36),IF(C34&gt;1,CONCATENATE("(",C34,") turbines, "),CONCATENATE("(",C34,") turbine, ")),IF(C34&gt;1,CONCATENATE("(",C34,") turbines."),CONCATENATE("(",C34,") turbine."))))</f>
        <v/>
      </c>
      <c r="E34" s="248"/>
    </row>
    <row r="35" spans="1:6">
      <c r="A35" s="181"/>
      <c r="B35" s="116" t="str">
        <f>IF(C35&gt;0,1+COUNT(B$30:B34),"")</f>
        <v/>
      </c>
      <c r="C35" s="226">
        <v>0</v>
      </c>
      <c r="D35" s="116" t="str">
        <f>IF(B35="","",IF(B35&lt;MAX(B$30:B$36),IF(C35&gt;1,CONCATENATE("(",C35,") heat vents, "),CONCATENATE("(",C35,") heat vent, ")),IF(C35&gt;1,CONCATENATE("(",C35,") heat vents."),CONCATENATE("(",C35,") heat vent."))))</f>
        <v/>
      </c>
      <c r="E35" s="248"/>
    </row>
    <row r="36" spans="1:6">
      <c r="A36" s="181"/>
      <c r="B36" s="116" t="str">
        <f>IF(C36&gt;0,1+COUNT(B$30:B35),"")</f>
        <v/>
      </c>
      <c r="C36" s="227">
        <v>0</v>
      </c>
      <c r="D36" s="116" t="str">
        <f>IF(B36="","",IF(B36&lt;MAX(B$30:B$36),IF(C36&gt;1,CONCATENATE("(",C36,") heat vents, "),CONCATENATE("(",C36,") heat vent, ")),IF(C36&gt;1,CONCATENATE("(",C36,") heat vents."),CONCATENATE("(",C36,") heat vent."))))</f>
        <v/>
      </c>
      <c r="E36" s="248"/>
    </row>
    <row r="37" spans="1:6">
      <c r="A37" s="181"/>
      <c r="B37" s="116"/>
      <c r="C37" s="221" t="s">
        <v>1093</v>
      </c>
      <c r="D37" s="184" t="str">
        <f>IF(C37="ENTER HAIL SIZE:","",CONCATENATE("Based on the dents of the soft metals and/or spatter on the roof and secondary indicators, the estimated hail diameter was measured at ",C37,"."))</f>
        <v/>
      </c>
      <c r="E37" s="248" t="str">
        <f>IF(D37="","",1+COUNT($E$5:E36))</f>
        <v/>
      </c>
      <c r="F37" s="242" t="str">
        <f t="shared" ref="F37:F38" si="3">D37</f>
        <v/>
      </c>
    </row>
    <row r="38" spans="1:6">
      <c r="A38" s="181"/>
      <c r="B38" s="254"/>
      <c r="C38" s="258">
        <v>2</v>
      </c>
      <c r="D38" s="184" t="str">
        <f>IF(C38&gt;0,CONCATENATE("There were (",C38,") wind-damaged cap shingles found."),"")</f>
        <v>There were (2) wind-damaged cap shingles found.</v>
      </c>
      <c r="E38" s="248">
        <f>IF(D38="","",1+COUNT($E$5:E37))</f>
        <v>11</v>
      </c>
      <c r="F38" s="242" t="str">
        <f t="shared" si="3"/>
        <v>There were (2) wind-damaged cap shingles found.</v>
      </c>
    </row>
    <row r="39" spans="1:6">
      <c r="A39" s="181" t="str">
        <f>IF(B39,1+COUNT(A$3:A$4,A$11:A$12,A$20:A45),"")</f>
        <v/>
      </c>
      <c r="B39" s="116">
        <v>0</v>
      </c>
      <c r="C39" s="265" t="s">
        <v>1043</v>
      </c>
      <c r="D39" s="116"/>
      <c r="E39" s="248"/>
    </row>
    <row r="40" spans="1:6">
      <c r="A40" s="181" t="str">
        <f>IF(B40,1+COUNT(A$3:A$4,A$11:A$12,A$20:A39),"")</f>
        <v/>
      </c>
      <c r="B40" s="116">
        <v>0</v>
      </c>
      <c r="C40" s="265" t="s">
        <v>1044</v>
      </c>
      <c r="D40" s="116"/>
      <c r="E40" s="248"/>
    </row>
    <row r="41" spans="1:6">
      <c r="A41" s="181" t="str">
        <f>IF(B41,1+COUNT(A$3:A$4,A$11:A$12,A$20:A40),"")</f>
        <v/>
      </c>
      <c r="B41" s="116">
        <v>0</v>
      </c>
      <c r="C41" s="265" t="s">
        <v>1045</v>
      </c>
      <c r="D41" s="116"/>
      <c r="E41" s="248"/>
    </row>
    <row r="42" spans="1:6">
      <c r="A42" s="181" t="str">
        <f>IF(B42,1+COUNT(A$3:A$4,A$11:A$12,A$20:A44),"")</f>
        <v/>
      </c>
      <c r="B42" s="116">
        <v>0</v>
      </c>
      <c r="C42" s="265" t="s">
        <v>1047</v>
      </c>
      <c r="D42" s="116"/>
      <c r="E42" s="248"/>
    </row>
    <row r="43" spans="1:6">
      <c r="A43" s="181" t="str">
        <f>IF(B43,1+COUNT(A$3:A$4,A$11:A$12,A$20:A25),"")</f>
        <v/>
      </c>
      <c r="B43" s="116">
        <v>0</v>
      </c>
      <c r="C43" s="265" t="s">
        <v>1041</v>
      </c>
      <c r="D43" s="116"/>
      <c r="E43" s="248"/>
    </row>
    <row r="44" spans="1:6">
      <c r="A44" s="181" t="str">
        <f>IF(B44,1+COUNT(A$3:A$4,A$11:A$12,A$20:A41),"")</f>
        <v/>
      </c>
      <c r="B44" s="116">
        <v>0</v>
      </c>
      <c r="C44" s="182" t="s">
        <v>1046</v>
      </c>
      <c r="D44" s="116"/>
      <c r="E44" s="248"/>
    </row>
    <row r="45" spans="1:6">
      <c r="A45" s="181" t="str">
        <f>IF(B45,1+COUNT(A$3:A$4,A$11:A$12,A$20:A43),"")</f>
        <v/>
      </c>
      <c r="B45" s="116">
        <v>0</v>
      </c>
      <c r="C45" s="182" t="s">
        <v>1042</v>
      </c>
      <c r="D45" s="219" t="str">
        <f>IF(B45,CONCATENATE("The shingle anomaly(ies) found was(were) Asphalt Coating Inconsistencies, Large (Small) Areas of Early Granule Release, Overall Early Granule Release, Stress Fractures, Craze Cracking."),"")</f>
        <v/>
      </c>
      <c r="E45" s="248" t="str">
        <f>IF(D45="","",1+COUNT($E$5:E43))</f>
        <v/>
      </c>
      <c r="F45" s="242" t="str">
        <f t="shared" ref="F45" si="4">D45</f>
        <v/>
      </c>
    </row>
    <row r="46" spans="1:6">
      <c r="A46" s="181" t="str">
        <f>IF(B46,1+COUNT(A$3:A$4,A$11:A$12,A$20:A29),"")</f>
        <v/>
      </c>
      <c r="B46" s="116">
        <v>0</v>
      </c>
      <c r="C46" s="182" t="s">
        <v>1049</v>
      </c>
      <c r="D46" s="116"/>
      <c r="E46" s="248"/>
    </row>
    <row r="47" spans="1:6">
      <c r="A47" s="181"/>
      <c r="B47" s="116"/>
      <c r="C47" s="182"/>
      <c r="D47" s="185"/>
      <c r="E47" s="248"/>
    </row>
    <row r="48" spans="1:6" ht="20">
      <c r="A48" s="186"/>
      <c r="B48" s="186"/>
      <c r="C48" s="186" t="s">
        <v>1051</v>
      </c>
      <c r="D48" s="186"/>
      <c r="E48" s="248">
        <f>1+COUNT($E$5:E47)</f>
        <v>12</v>
      </c>
      <c r="F48" s="242" t="s">
        <v>1129</v>
      </c>
    </row>
    <row r="49" spans="1:6">
      <c r="A49" s="187"/>
      <c r="B49" s="187">
        <v>0</v>
      </c>
      <c r="C49" s="188" t="s">
        <v>1052</v>
      </c>
      <c r="D49" s="220" t="str">
        <f>IF(OR(B49:B61),"Intentional Mechanical Wind Damage:","")</f>
        <v/>
      </c>
      <c r="E49" s="248" t="str">
        <f>IF(D49="","",1+COUNT($E$5:E48))</f>
        <v/>
      </c>
      <c r="F49" s="242" t="str">
        <f t="shared" ref="F49" si="5">D49</f>
        <v/>
      </c>
    </row>
    <row r="50" spans="1:6">
      <c r="A50" s="187"/>
      <c r="B50" s="187"/>
      <c r="C50" s="188"/>
      <c r="D50" s="220" t="str">
        <f>IF(D49="","","During the course of inspection, damages to the shingles were found to be inconsistent with natural wind damage. These damages include the following. ")</f>
        <v/>
      </c>
      <c r="E50" s="248" t="str">
        <f>IF(D50="","",1+COUNT($E$5:E49))</f>
        <v/>
      </c>
      <c r="F50" s="242" t="str">
        <f t="shared" ref="F50:F61" si="6">D50</f>
        <v/>
      </c>
    </row>
    <row r="51" spans="1:6">
      <c r="A51" s="116"/>
      <c r="B51" s="116">
        <v>0</v>
      </c>
      <c r="C51" s="189" t="s">
        <v>1053</v>
      </c>
      <c r="D51" s="219" t="str">
        <f>IF(B51,"Seasonal debris was found beneath the mechanically damaged shingles. It is physically impossible for natural wind to damage a shingle without removing this seasonal debris.","")</f>
        <v/>
      </c>
      <c r="E51" s="248" t="str">
        <f>IF(D51="","",1+COUNT($E$5:E50))</f>
        <v/>
      </c>
      <c r="F51" s="242" t="str">
        <f t="shared" si="6"/>
        <v/>
      </c>
    </row>
    <row r="52" spans="1:6">
      <c r="A52" s="116"/>
      <c r="B52" s="116">
        <v>0</v>
      </c>
      <c r="C52" s="189" t="s">
        <v>1054</v>
      </c>
      <c r="D52" s="219" t="str">
        <f>IF(B52,CONCATENATE("Center fractures were found. A center fracture is a shingle that has been creased more heavily in the center 4-5 inches of the tab than on the outer edges of the tab.","Often, center fractured shingles have a severed reinforcing mat, severed only in the center 4-5 inches. This is due to excessive force being applied in the middle - natural wind cannot create a stress concentration solely in the center of the tab."),"")</f>
        <v/>
      </c>
      <c r="E52" s="248" t="str">
        <f>IF(D52="","",1+COUNT($E$5:E51))</f>
        <v/>
      </c>
      <c r="F52" s="242" t="str">
        <f t="shared" si="6"/>
        <v/>
      </c>
    </row>
    <row r="53" spans="1:6">
      <c r="A53" s="116"/>
      <c r="B53" s="116" t="b">
        <v>0</v>
      </c>
      <c r="C53" s="189" t="s">
        <v>1055</v>
      </c>
      <c r="D53" s="219" t="str">
        <f>IF(B53,"Low heavy horizontal creases were found on the shingle tabs. There is no point of resistance at the vertical midpoint of the shingle - the resistance point is the top of the keyways or the bottom edge of the overlaying shingle course.","")</f>
        <v/>
      </c>
      <c r="E53" s="248" t="str">
        <f>IF(D53="","",1+COUNT($E$5:E52))</f>
        <v/>
      </c>
      <c r="F53" s="242" t="str">
        <f t="shared" si="6"/>
        <v/>
      </c>
    </row>
    <row r="54" spans="1:6">
      <c r="A54" s="116"/>
      <c r="B54" s="116">
        <v>0</v>
      </c>
      <c r="C54" s="189" t="s">
        <v>1056</v>
      </c>
      <c r="D54" s="219" t="str">
        <f>IF(B54,"Damages were limited to the walkable and easily accessible areas of the roof (i.e. within reach of valleys and ridges and on low-pitch slopes).","")</f>
        <v/>
      </c>
      <c r="E54" s="248" t="str">
        <f>IF(D54="","",1+COUNT($E$5:E53))</f>
        <v/>
      </c>
      <c r="F54" s="242" t="str">
        <f t="shared" si="6"/>
        <v/>
      </c>
    </row>
    <row r="55" spans="1:6">
      <c r="A55" s="116"/>
      <c r="B55" s="116">
        <v>0</v>
      </c>
      <c r="C55" s="189" t="s">
        <v>1057</v>
      </c>
      <c r="D55" s="219" t="str">
        <f>IF(B55,"No damages were found within several feet of the eaves. The eaves, especially at the corners, are among the most susceptible areas of the roof to be wind damaged. However, no damages were found along the eaves.","")</f>
        <v/>
      </c>
      <c r="E55" s="248" t="str">
        <f>IF(D55="","",1+COUNT($E$5:E54))</f>
        <v/>
      </c>
      <c r="F55" s="242" t="str">
        <f t="shared" si="6"/>
        <v/>
      </c>
    </row>
    <row r="56" spans="1:6">
      <c r="A56" s="116"/>
      <c r="B56" s="116">
        <v>0</v>
      </c>
      <c r="C56" s="189" t="s">
        <v>1058</v>
      </c>
      <c r="D56" s="219" t="str">
        <f>IF(B56,CONCATENATE("Torn asphalt sealant strips were found beneath the creased and/or missing tabs with unbonded undamaged shingle tabs nearby."," The asphalt sealant strips were very well bonded and would therefore require considerable force to tear the top layer of the asphalt from the shingle beneath. ","Natural wind would damage the unbonded shingles before tearing a well bonded shingle."),"")</f>
        <v/>
      </c>
      <c r="E56" s="248" t="str">
        <f>IF(D56="","",1+COUNT($E$5:E55))</f>
        <v/>
      </c>
      <c r="F56" s="242" t="str">
        <f t="shared" si="6"/>
        <v/>
      </c>
    </row>
    <row r="57" spans="1:6">
      <c r="A57" s="116"/>
      <c r="B57" s="116">
        <v>0</v>
      </c>
      <c r="C57" s="189" t="s">
        <v>1059</v>
      </c>
      <c r="D57" s="219" t="str">
        <f>IF(B57,"Tool marks were found in the asphalt sealant strips and/or on the underside of the damaged shingle, indicating a tool was used to separate a well-bonded shingles.","")</f>
        <v/>
      </c>
      <c r="E57" s="248" t="str">
        <f>IF(D57="","",1+COUNT($E$5:E56))</f>
        <v/>
      </c>
      <c r="F57" s="242" t="str">
        <f t="shared" si="6"/>
        <v/>
      </c>
    </row>
    <row r="58" spans="1:6">
      <c r="A58" s="116"/>
      <c r="B58" s="116">
        <v>0</v>
      </c>
      <c r="C58" s="189" t="s">
        <v>1060</v>
      </c>
      <c r="D58" s="219" t="str">
        <f>IF(B58,"The bottom right or left corner of the shingles have a roughly a 2-inch by 2-inch area of granule loss, indicating where force was applied when the shingle was manually lifted.","")</f>
        <v/>
      </c>
      <c r="E58" s="248" t="str">
        <f>IF(D58="","",1+COUNT($E$5:E57))</f>
        <v/>
      </c>
      <c r="F58" s="242" t="str">
        <f t="shared" si="6"/>
        <v/>
      </c>
    </row>
    <row r="59" spans="1:6">
      <c r="A59" s="116"/>
      <c r="B59" s="116">
        <v>0</v>
      </c>
      <c r="C59" s="189" t="s">
        <v>1061</v>
      </c>
      <c r="D59" s="219" t="str">
        <f>IF(B59,"Failed attempts to lift the shingle tabs were also found. These failed attempts consist of edges and/or corners pulled up from the shingles below - with creases, tears, or granules removed where the tab was not fully pulled up from the shingle beneath. ","")</f>
        <v/>
      </c>
      <c r="E59" s="248" t="str">
        <f>IF(D59="","",1+COUNT($E$5:E58))</f>
        <v/>
      </c>
      <c r="F59" s="242" t="str">
        <f t="shared" si="6"/>
        <v/>
      </c>
    </row>
    <row r="60" spans="1:6">
      <c r="A60" s="116"/>
      <c r="B60" s="116">
        <v>0</v>
      </c>
      <c r="C60" s="189" t="s">
        <v>1062</v>
      </c>
      <c r="D60" s="219" t="str">
        <f>IF(B60,CONCATENATE("When a shingle is creased, the granules are released from the face of the shingle. Natural wind will remove these released granules from the face of the shingle."," Loose granules on the face of the shingle indicate that wind was not present at the time of the shingle creasing. "),"")</f>
        <v/>
      </c>
      <c r="E60" s="248" t="str">
        <f>IF(D60="","",1+COUNT($E$5:E59))</f>
        <v/>
      </c>
      <c r="F60" s="242" t="str">
        <f t="shared" si="6"/>
        <v/>
      </c>
    </row>
    <row r="61" spans="1:6">
      <c r="A61" s="116"/>
      <c r="B61" s="116">
        <v>0</v>
      </c>
      <c r="C61" s="189" t="s">
        <v>1063</v>
      </c>
      <c r="D61" s="219" t="str">
        <f>IF(B61,CONCATENATE("The damaged shingles were evenly distributed throughout all directional slopes which is not a characteristic of a naturally occurring wind event."," During naturallly occurring wind events, approximately 80% of damages will typically be found on the windward slopes."," The remaining approximately 20% of wind damages will typically be found on the leeward slopes. "),"")</f>
        <v/>
      </c>
      <c r="E61" s="248" t="str">
        <f>IF(D61="","",1+COUNT($E$5:E60))</f>
        <v/>
      </c>
      <c r="F61" s="242" t="str">
        <f t="shared" si="6"/>
        <v/>
      </c>
    </row>
    <row r="62" spans="1:6">
      <c r="A62" s="116"/>
      <c r="B62" s="116"/>
      <c r="C62" s="178"/>
      <c r="D62" s="190"/>
      <c r="E62" s="248"/>
    </row>
    <row r="63" spans="1:6">
      <c r="A63" s="116"/>
      <c r="B63" s="116"/>
      <c r="C63" s="178"/>
      <c r="D63" s="116"/>
      <c r="E63" s="248"/>
    </row>
    <row r="64" spans="1:6" ht="20">
      <c r="A64" s="180"/>
      <c r="B64" s="180"/>
      <c r="C64" s="180" t="s">
        <v>1064</v>
      </c>
      <c r="D64" s="180"/>
      <c r="E64" s="248">
        <f>1+COUNT($E$5:E63)</f>
        <v>13</v>
      </c>
      <c r="F64" s="242" t="s">
        <v>1129</v>
      </c>
    </row>
    <row r="65" spans="1:6">
      <c r="A65" s="116"/>
      <c r="B65" s="116">
        <v>0</v>
      </c>
      <c r="C65" s="189" t="s">
        <v>1065</v>
      </c>
      <c r="D65" s="219" t="str">
        <f>IF(OR(B65:B73),"Intentional Mechanical Hail Damage:","")</f>
        <v/>
      </c>
      <c r="E65" s="248" t="str">
        <f>IF(D65="","",1+COUNT($E$5:E64))</f>
        <v/>
      </c>
      <c r="F65" s="242" t="str">
        <f t="shared" ref="F65" si="7">D65</f>
        <v/>
      </c>
    </row>
    <row r="66" spans="1:6">
      <c r="A66" s="116"/>
      <c r="B66" s="116"/>
      <c r="C66" s="189"/>
      <c r="D66" s="219" t="str">
        <f>IF(D65="","","During the course of inspection, damages to the shingles were found to be inconsistent with natural hail damage. These damages include the following. ")</f>
        <v/>
      </c>
      <c r="E66" s="248" t="str">
        <f>IF(D66="","",1+COUNT($E$5:E65))</f>
        <v/>
      </c>
      <c r="F66" s="242" t="str">
        <f t="shared" ref="F66" si="8">D66</f>
        <v/>
      </c>
    </row>
    <row r="67" spans="1:6">
      <c r="A67" s="116"/>
      <c r="B67" s="116">
        <v>0</v>
      </c>
      <c r="C67" s="189" t="s">
        <v>1066</v>
      </c>
      <c r="D67" s="219" t="str">
        <f>IF(B67,"Damages present appeared to be due to a ball-pein type hammer, the impacts were all approximately the same size and shape, were almost perfectly circular, and the granules were crushed and cracked at the points of impact. ","")</f>
        <v/>
      </c>
      <c r="E67" s="248" t="str">
        <f>IF(D67="","",1+COUNT($E$5:E66))</f>
        <v/>
      </c>
      <c r="F67" s="242" t="str">
        <f t="shared" ref="F67:F73" si="9">D67</f>
        <v/>
      </c>
    </row>
    <row r="68" spans="1:6">
      <c r="A68" s="116"/>
      <c r="B68" s="116">
        <v>0</v>
      </c>
      <c r="C68" s="189" t="s">
        <v>1067</v>
      </c>
      <c r="D68" s="219" t="str">
        <f>IF(B68,"The asphalt in the damaged areas of the shingles was a lighter color (more brown/gray) than the surrounding asphalt. This is a sign that the asphalt was agitated recently by a tool or object. ","")</f>
        <v/>
      </c>
      <c r="E68" s="248" t="str">
        <f>IF(D68="","",1+COUNT($E$5:E67))</f>
        <v/>
      </c>
      <c r="F68" s="242" t="str">
        <f t="shared" si="9"/>
        <v/>
      </c>
    </row>
    <row r="69" spans="1:6">
      <c r="A69" s="116"/>
      <c r="B69" s="116">
        <v>0</v>
      </c>
      <c r="C69" s="189"/>
      <c r="D69" s="219" t="str">
        <f>IF(B69,"During the physical inspection of the damaged areas, no mat fracture was found at the location of the damaged areas. ","")</f>
        <v/>
      </c>
      <c r="E69" s="248" t="str">
        <f>IF(D69="","",1+COUNT($E$5:E68))</f>
        <v/>
      </c>
      <c r="F69" s="242" t="str">
        <f t="shared" si="9"/>
        <v/>
      </c>
    </row>
    <row r="70" spans="1:6">
      <c r="A70" s="116"/>
      <c r="B70" s="116">
        <v>0</v>
      </c>
      <c r="C70" s="189" t="s">
        <v>1068</v>
      </c>
      <c r="D70" s="219" t="str">
        <f>IF(B70,CONCATENATE("Within the damaged areas of the shingle, the granules have been crushed, severed, and have been embedded in the asphalt. This indicates a hard object or tool was used to strike the shingle."," Hail, which is ice, will extract the granules, leaving exposed asphalt instead of crushing, severing, or embedding the granules."),"")</f>
        <v/>
      </c>
      <c r="E70" s="248" t="str">
        <f>IF(D70="","",1+COUNT($E$5:E69))</f>
        <v/>
      </c>
      <c r="F70" s="242" t="str">
        <f t="shared" si="9"/>
        <v/>
      </c>
    </row>
    <row r="71" spans="1:6">
      <c r="A71" s="116"/>
      <c r="B71" s="116">
        <v>0</v>
      </c>
      <c r="C71" s="189" t="s">
        <v>1069</v>
      </c>
      <c r="D71" s="219" t="str">
        <f>IF(B71,"The damaged shingles were not consistent across the entire slope. Natural hail damage will be a consistent pattern across the entire directional facing slope. ","")</f>
        <v/>
      </c>
      <c r="E71" s="248" t="str">
        <f>IF(D71="","",1+COUNT($E$5:E70))</f>
        <v/>
      </c>
      <c r="F71" s="242" t="str">
        <f t="shared" si="9"/>
        <v/>
      </c>
    </row>
    <row r="72" spans="1:6">
      <c r="A72" s="116"/>
      <c r="B72" s="116">
        <v>0</v>
      </c>
      <c r="C72" s="189" t="s">
        <v>1057</v>
      </c>
      <c r="D72" s="219" t="str">
        <f>IF(B72,"No damages were found within several feet of the eaves. Natural hail damage will be a consistent pattern across the entire directional facing slope. ","")</f>
        <v/>
      </c>
      <c r="E72" s="248" t="str">
        <f>IF(D72="","",1+COUNT($E$5:E71))</f>
        <v/>
      </c>
      <c r="F72" s="242" t="str">
        <f t="shared" si="9"/>
        <v/>
      </c>
    </row>
    <row r="73" spans="1:6">
      <c r="A73" s="116"/>
      <c r="B73" s="116">
        <v>0</v>
      </c>
      <c r="C73" s="189" t="s">
        <v>1070</v>
      </c>
      <c r="D73" s="219" t="str">
        <f>IF(B73,"After forensically measuring the secondary hail indicators, which are soft metal denting and spatter (where present), we found the hail size to be too small to damage the shingles. ","")</f>
        <v/>
      </c>
      <c r="E73" s="248" t="str">
        <f>IF(D73="","",1+COUNT($E$5:E72))</f>
        <v/>
      </c>
      <c r="F73" s="242" t="str">
        <f t="shared" si="9"/>
        <v/>
      </c>
    </row>
    <row r="74" spans="1:6">
      <c r="A74" s="116"/>
      <c r="B74" s="116"/>
      <c r="C74" s="178"/>
      <c r="D74" s="190"/>
      <c r="E74" s="248"/>
    </row>
    <row r="75" spans="1:6">
      <c r="A75" s="116"/>
      <c r="B75" s="116"/>
      <c r="C75" s="178"/>
      <c r="D75" s="116"/>
      <c r="E75" s="248"/>
    </row>
    <row r="76" spans="1:6">
      <c r="D76" s="231"/>
    </row>
    <row r="77" spans="1:6">
      <c r="D77" s="231"/>
    </row>
    <row r="78" spans="1:6">
      <c r="D78" s="231"/>
    </row>
    <row r="79" spans="1:6">
      <c r="D79" s="231"/>
    </row>
    <row r="80" spans="1:6">
      <c r="D80" s="231"/>
    </row>
    <row r="81" spans="4:4">
      <c r="D81" s="231"/>
    </row>
    <row r="82" spans="4:4">
      <c r="D82" s="231"/>
    </row>
    <row r="83" spans="4:4">
      <c r="D83" s="231"/>
    </row>
    <row r="84" spans="4:4">
      <c r="D84" s="231"/>
    </row>
    <row r="85" spans="4:4">
      <c r="D85" s="231"/>
    </row>
    <row r="86" spans="4:4">
      <c r="D86" s="231"/>
    </row>
    <row r="87" spans="4:4">
      <c r="D87" s="231"/>
    </row>
    <row r="88" spans="4:4">
      <c r="D88" s="231"/>
    </row>
    <row r="89" spans="4:4">
      <c r="D89" s="231"/>
    </row>
    <row r="90" spans="4:4">
      <c r="D90" s="231"/>
    </row>
    <row r="91" spans="4:4">
      <c r="D91" s="231"/>
    </row>
    <row r="92" spans="4:4">
      <c r="D92" s="231"/>
    </row>
    <row r="93" spans="4:4">
      <c r="D93" s="231"/>
    </row>
    <row r="94" spans="4:4">
      <c r="D94" s="231"/>
    </row>
    <row r="95" spans="4:4">
      <c r="D95" s="231"/>
    </row>
    <row r="96" spans="4:4">
      <c r="D96" s="231"/>
    </row>
    <row r="97" spans="4:4">
      <c r="D97" s="231"/>
    </row>
    <row r="98" spans="4:4">
      <c r="D98" s="231"/>
    </row>
    <row r="99" spans="4:4">
      <c r="D99" s="231"/>
    </row>
    <row r="100" spans="4:4">
      <c r="D100" s="231"/>
    </row>
    <row r="101" spans="4:4">
      <c r="D101" s="231"/>
    </row>
    <row r="102" spans="4:4">
      <c r="D102" s="231"/>
    </row>
    <row r="103" spans="4:4">
      <c r="D103" s="231"/>
    </row>
    <row r="104" spans="4:4">
      <c r="D104" s="231"/>
    </row>
  </sheetData>
  <phoneticPr fontId="14" type="noConversion"/>
  <conditionalFormatting sqref="C3:C4">
    <cfRule type="expression" dxfId="12" priority="6">
      <formula>AND($B$3,$B$4)</formula>
    </cfRule>
  </conditionalFormatting>
  <conditionalFormatting sqref="C11:C12">
    <cfRule type="expression" dxfId="11" priority="5">
      <formula>AND($B$11,$B$12)</formula>
    </cfRule>
  </conditionalFormatting>
  <conditionalFormatting sqref="D47 D62 D74">
    <cfRule type="notContainsBlanks" dxfId="10" priority="7">
      <formula>LEN(TRIM(D47))&gt;0</formula>
    </cfRule>
  </conditionalFormatting>
  <conditionalFormatting sqref="C4">
    <cfRule type="expression" dxfId="9" priority="4">
      <formula>AND($B$4=FALSE,SUM($C$5:$C$8)&gt;0)</formula>
    </cfRule>
  </conditionalFormatting>
  <conditionalFormatting sqref="C12">
    <cfRule type="expression" dxfId="8" priority="3">
      <formula>AND($B$12=FALSE,SUM($C$13:$C$16)&gt;0)</formula>
    </cfRule>
  </conditionalFormatting>
  <conditionalFormatting sqref="C3">
    <cfRule type="expression" dxfId="7" priority="2">
      <formula>AND($B$3=FALSE,SUM($C$5:$C$8)=0)</formula>
    </cfRule>
  </conditionalFormatting>
  <conditionalFormatting sqref="C11">
    <cfRule type="expression" dxfId="6" priority="1">
      <formula>AND($B$11=FALSE,SUM($C$13:$C$16)=0)</formula>
    </cfRule>
  </conditionalFormatting>
  <dataValidations count="2">
    <dataValidation type="list" allowBlank="1" showInputMessage="1" showErrorMessage="1" sqref="C1">
      <formula1>"Front,Rear,Left,Right"</formula1>
    </dataValidation>
    <dataValidation type="custom" allowBlank="1" showInputMessage="1" showErrorMessage="1" sqref="B4">
      <formula1>B3=FALSE</formula1>
    </dataValidation>
  </dataValidations>
  <pageMargins left="0.75" right="0.75" top="1" bottom="1" header="0.5" footer="0.5"/>
  <pageSetup orientation="portrait" horizontalDpi="4294967292" verticalDpi="4294967292"/>
  <rowBreaks count="1" manualBreakCount="1">
    <brk id="74" max="16383" man="1"/>
  </rowBreaks>
  <colBreaks count="1" manualBreakCount="1">
    <brk id="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Check Box 6">
              <controlPr defaultSize="0" autoFill="0" autoLine="0" autoPict="0">
                <anchor moveWithCells="1">
                  <from>
                    <xdr:col>1</xdr:col>
                    <xdr:colOff>0</xdr:colOff>
                    <xdr:row>24</xdr:row>
                    <xdr:rowOff>0</xdr:rowOff>
                  </from>
                  <to>
                    <xdr:col>2</xdr:col>
                    <xdr:colOff>1587500</xdr:colOff>
                    <xdr:row>25</xdr:row>
                    <xdr:rowOff>25400</xdr:rowOff>
                  </to>
                </anchor>
              </controlPr>
            </control>
          </mc:Choice>
          <mc:Fallback/>
        </mc:AlternateContent>
        <mc:AlternateContent xmlns:mc="http://schemas.openxmlformats.org/markup-compatibility/2006">
          <mc:Choice Requires="x14">
            <control shapeId="6163" r:id="rId4" name="Check Box 19">
              <controlPr defaultSize="0" autoFill="0" autoLine="0" autoPict="0">
                <anchor moveWithCells="1">
                  <from>
                    <xdr:col>1</xdr:col>
                    <xdr:colOff>0</xdr:colOff>
                    <xdr:row>2</xdr:row>
                    <xdr:rowOff>0</xdr:rowOff>
                  </from>
                  <to>
                    <xdr:col>2</xdr:col>
                    <xdr:colOff>1587500</xdr:colOff>
                    <xdr:row>3</xdr:row>
                    <xdr:rowOff>25400</xdr:rowOff>
                  </to>
                </anchor>
              </controlPr>
            </control>
          </mc:Choice>
          <mc:Fallback/>
        </mc:AlternateContent>
        <mc:AlternateContent xmlns:mc="http://schemas.openxmlformats.org/markup-compatibility/2006">
          <mc:Choice Requires="x14">
            <control shapeId="6166" r:id="rId5" name="Check Box 22">
              <controlPr defaultSize="0" autoFill="0" autoLine="0" autoPict="0">
                <anchor moveWithCells="1">
                  <from>
                    <xdr:col>1</xdr:col>
                    <xdr:colOff>0</xdr:colOff>
                    <xdr:row>10</xdr:row>
                    <xdr:rowOff>0</xdr:rowOff>
                  </from>
                  <to>
                    <xdr:col>2</xdr:col>
                    <xdr:colOff>1587500</xdr:colOff>
                    <xdr:row>11</xdr:row>
                    <xdr:rowOff>25400</xdr:rowOff>
                  </to>
                </anchor>
              </controlPr>
            </control>
          </mc:Choice>
          <mc:Fallback/>
        </mc:AlternateContent>
        <mc:AlternateContent xmlns:mc="http://schemas.openxmlformats.org/markup-compatibility/2006">
          <mc:Choice Requires="x14">
            <control shapeId="6167" r:id="rId6" name="Check Box 23">
              <controlPr defaultSize="0" autoFill="0" autoLine="0" autoPict="0">
                <anchor moveWithCells="1">
                  <from>
                    <xdr:col>1</xdr:col>
                    <xdr:colOff>0</xdr:colOff>
                    <xdr:row>48</xdr:row>
                    <xdr:rowOff>0</xdr:rowOff>
                  </from>
                  <to>
                    <xdr:col>2</xdr:col>
                    <xdr:colOff>2819400</xdr:colOff>
                    <xdr:row>48</xdr:row>
                    <xdr:rowOff>190500</xdr:rowOff>
                  </to>
                </anchor>
              </controlPr>
            </control>
          </mc:Choice>
          <mc:Fallback/>
        </mc:AlternateContent>
        <mc:AlternateContent xmlns:mc="http://schemas.openxmlformats.org/markup-compatibility/2006">
          <mc:Choice Requires="x14">
            <control shapeId="6168" r:id="rId7" name="Check Box 24">
              <controlPr defaultSize="0" autoFill="0" autoLine="0" autoPict="0">
                <anchor moveWithCells="1">
                  <from>
                    <xdr:col>1</xdr:col>
                    <xdr:colOff>0</xdr:colOff>
                    <xdr:row>50</xdr:row>
                    <xdr:rowOff>0</xdr:rowOff>
                  </from>
                  <to>
                    <xdr:col>2</xdr:col>
                    <xdr:colOff>1587500</xdr:colOff>
                    <xdr:row>51</xdr:row>
                    <xdr:rowOff>25400</xdr:rowOff>
                  </to>
                </anchor>
              </controlPr>
            </control>
          </mc:Choice>
          <mc:Fallback/>
        </mc:AlternateContent>
        <mc:AlternateContent xmlns:mc="http://schemas.openxmlformats.org/markup-compatibility/2006">
          <mc:Choice Requires="x14">
            <control shapeId="6169" r:id="rId8" name="Check Box 25">
              <controlPr defaultSize="0" autoFill="0" autoLine="0" autoPict="0">
                <anchor moveWithCells="1">
                  <from>
                    <xdr:col>1</xdr:col>
                    <xdr:colOff>0</xdr:colOff>
                    <xdr:row>51</xdr:row>
                    <xdr:rowOff>0</xdr:rowOff>
                  </from>
                  <to>
                    <xdr:col>2</xdr:col>
                    <xdr:colOff>1587500</xdr:colOff>
                    <xdr:row>52</xdr:row>
                    <xdr:rowOff>25400</xdr:rowOff>
                  </to>
                </anchor>
              </controlPr>
            </control>
          </mc:Choice>
          <mc:Fallback/>
        </mc:AlternateContent>
        <mc:AlternateContent xmlns:mc="http://schemas.openxmlformats.org/markup-compatibility/2006">
          <mc:Choice Requires="x14">
            <control shapeId="6170" r:id="rId9" name="Check Box 26">
              <controlPr defaultSize="0" autoFill="0" autoLine="0" autoPict="0">
                <anchor moveWithCells="1">
                  <from>
                    <xdr:col>1</xdr:col>
                    <xdr:colOff>0</xdr:colOff>
                    <xdr:row>52</xdr:row>
                    <xdr:rowOff>0</xdr:rowOff>
                  </from>
                  <to>
                    <xdr:col>2</xdr:col>
                    <xdr:colOff>1587500</xdr:colOff>
                    <xdr:row>53</xdr:row>
                    <xdr:rowOff>25400</xdr:rowOff>
                  </to>
                </anchor>
              </controlPr>
            </control>
          </mc:Choice>
          <mc:Fallback/>
        </mc:AlternateContent>
        <mc:AlternateContent xmlns:mc="http://schemas.openxmlformats.org/markup-compatibility/2006">
          <mc:Choice Requires="x14">
            <control shapeId="6171" r:id="rId10" name="Check Box 27">
              <controlPr defaultSize="0" autoFill="0" autoLine="0" autoPict="0">
                <anchor moveWithCells="1">
                  <from>
                    <xdr:col>1</xdr:col>
                    <xdr:colOff>0</xdr:colOff>
                    <xdr:row>53</xdr:row>
                    <xdr:rowOff>0</xdr:rowOff>
                  </from>
                  <to>
                    <xdr:col>2</xdr:col>
                    <xdr:colOff>2882900</xdr:colOff>
                    <xdr:row>54</xdr:row>
                    <xdr:rowOff>25400</xdr:rowOff>
                  </to>
                </anchor>
              </controlPr>
            </control>
          </mc:Choice>
          <mc:Fallback/>
        </mc:AlternateContent>
        <mc:AlternateContent xmlns:mc="http://schemas.openxmlformats.org/markup-compatibility/2006">
          <mc:Choice Requires="x14">
            <control shapeId="6172" r:id="rId11" name="Check Box 28">
              <controlPr defaultSize="0" autoFill="0" autoLine="0" autoPict="0">
                <anchor moveWithCells="1">
                  <from>
                    <xdr:col>1</xdr:col>
                    <xdr:colOff>0</xdr:colOff>
                    <xdr:row>54</xdr:row>
                    <xdr:rowOff>0</xdr:rowOff>
                  </from>
                  <to>
                    <xdr:col>2</xdr:col>
                    <xdr:colOff>2667000</xdr:colOff>
                    <xdr:row>55</xdr:row>
                    <xdr:rowOff>25400</xdr:rowOff>
                  </to>
                </anchor>
              </controlPr>
            </control>
          </mc:Choice>
          <mc:Fallback/>
        </mc:AlternateContent>
        <mc:AlternateContent xmlns:mc="http://schemas.openxmlformats.org/markup-compatibility/2006">
          <mc:Choice Requires="x14">
            <control shapeId="6173" r:id="rId12" name="Check Box 29">
              <controlPr defaultSize="0" autoFill="0" autoLine="0" autoPict="0">
                <anchor moveWithCells="1">
                  <from>
                    <xdr:col>1</xdr:col>
                    <xdr:colOff>0</xdr:colOff>
                    <xdr:row>55</xdr:row>
                    <xdr:rowOff>0</xdr:rowOff>
                  </from>
                  <to>
                    <xdr:col>2</xdr:col>
                    <xdr:colOff>1587500</xdr:colOff>
                    <xdr:row>56</xdr:row>
                    <xdr:rowOff>25400</xdr:rowOff>
                  </to>
                </anchor>
              </controlPr>
            </control>
          </mc:Choice>
          <mc:Fallback/>
        </mc:AlternateContent>
        <mc:AlternateContent xmlns:mc="http://schemas.openxmlformats.org/markup-compatibility/2006">
          <mc:Choice Requires="x14">
            <control shapeId="6174" r:id="rId13" name="Check Box 30">
              <controlPr defaultSize="0" autoFill="0" autoLine="0" autoPict="0">
                <anchor moveWithCells="1">
                  <from>
                    <xdr:col>1</xdr:col>
                    <xdr:colOff>0</xdr:colOff>
                    <xdr:row>56</xdr:row>
                    <xdr:rowOff>0</xdr:rowOff>
                  </from>
                  <to>
                    <xdr:col>2</xdr:col>
                    <xdr:colOff>1587500</xdr:colOff>
                    <xdr:row>57</xdr:row>
                    <xdr:rowOff>25400</xdr:rowOff>
                  </to>
                </anchor>
              </controlPr>
            </control>
          </mc:Choice>
          <mc:Fallback/>
        </mc:AlternateContent>
        <mc:AlternateContent xmlns:mc="http://schemas.openxmlformats.org/markup-compatibility/2006">
          <mc:Choice Requires="x14">
            <control shapeId="6175" r:id="rId14" name="Check Box 31">
              <controlPr defaultSize="0" autoFill="0" autoLine="0" autoPict="0">
                <anchor moveWithCells="1">
                  <from>
                    <xdr:col>1</xdr:col>
                    <xdr:colOff>0</xdr:colOff>
                    <xdr:row>58</xdr:row>
                    <xdr:rowOff>0</xdr:rowOff>
                  </from>
                  <to>
                    <xdr:col>2</xdr:col>
                    <xdr:colOff>1587500</xdr:colOff>
                    <xdr:row>59</xdr:row>
                    <xdr:rowOff>25400</xdr:rowOff>
                  </to>
                </anchor>
              </controlPr>
            </control>
          </mc:Choice>
          <mc:Fallback/>
        </mc:AlternateContent>
        <mc:AlternateContent xmlns:mc="http://schemas.openxmlformats.org/markup-compatibility/2006">
          <mc:Choice Requires="x14">
            <control shapeId="6177" r:id="rId15" name="Check Box 33">
              <controlPr defaultSize="0" autoFill="0" autoLine="0" autoPict="0">
                <anchor moveWithCells="1">
                  <from>
                    <xdr:col>1</xdr:col>
                    <xdr:colOff>0</xdr:colOff>
                    <xdr:row>57</xdr:row>
                    <xdr:rowOff>0</xdr:rowOff>
                  </from>
                  <to>
                    <xdr:col>2</xdr:col>
                    <xdr:colOff>1587500</xdr:colOff>
                    <xdr:row>58</xdr:row>
                    <xdr:rowOff>25400</xdr:rowOff>
                  </to>
                </anchor>
              </controlPr>
            </control>
          </mc:Choice>
          <mc:Fallback/>
        </mc:AlternateContent>
        <mc:AlternateContent xmlns:mc="http://schemas.openxmlformats.org/markup-compatibility/2006">
          <mc:Choice Requires="x14">
            <control shapeId="6178" r:id="rId16" name="Check Box 34">
              <controlPr defaultSize="0" autoFill="0" autoLine="0" autoPict="0">
                <anchor moveWithCells="1">
                  <from>
                    <xdr:col>1</xdr:col>
                    <xdr:colOff>0</xdr:colOff>
                    <xdr:row>64</xdr:row>
                    <xdr:rowOff>0</xdr:rowOff>
                  </from>
                  <to>
                    <xdr:col>2</xdr:col>
                    <xdr:colOff>2895600</xdr:colOff>
                    <xdr:row>64</xdr:row>
                    <xdr:rowOff>190500</xdr:rowOff>
                  </to>
                </anchor>
              </controlPr>
            </control>
          </mc:Choice>
          <mc:Fallback/>
        </mc:AlternateContent>
        <mc:AlternateContent xmlns:mc="http://schemas.openxmlformats.org/markup-compatibility/2006">
          <mc:Choice Requires="x14">
            <control shapeId="6179" r:id="rId17" name="Check Box 35">
              <controlPr defaultSize="0" autoFill="0" autoLine="0" autoPict="0">
                <anchor moveWithCells="1">
                  <from>
                    <xdr:col>1</xdr:col>
                    <xdr:colOff>0</xdr:colOff>
                    <xdr:row>66</xdr:row>
                    <xdr:rowOff>25400</xdr:rowOff>
                  </from>
                  <to>
                    <xdr:col>2</xdr:col>
                    <xdr:colOff>1587500</xdr:colOff>
                    <xdr:row>67</xdr:row>
                    <xdr:rowOff>50800</xdr:rowOff>
                  </to>
                </anchor>
              </controlPr>
            </control>
          </mc:Choice>
          <mc:Fallback/>
        </mc:AlternateContent>
        <mc:AlternateContent xmlns:mc="http://schemas.openxmlformats.org/markup-compatibility/2006">
          <mc:Choice Requires="x14">
            <control shapeId="6180" r:id="rId18" name="Check Box 36">
              <controlPr defaultSize="0" autoFill="0" autoLine="0" autoPict="0">
                <anchor moveWithCells="1">
                  <from>
                    <xdr:col>1</xdr:col>
                    <xdr:colOff>0</xdr:colOff>
                    <xdr:row>67</xdr:row>
                    <xdr:rowOff>0</xdr:rowOff>
                  </from>
                  <to>
                    <xdr:col>2</xdr:col>
                    <xdr:colOff>1587500</xdr:colOff>
                    <xdr:row>68</xdr:row>
                    <xdr:rowOff>25400</xdr:rowOff>
                  </to>
                </anchor>
              </controlPr>
            </control>
          </mc:Choice>
          <mc:Fallback/>
        </mc:AlternateContent>
        <mc:AlternateContent xmlns:mc="http://schemas.openxmlformats.org/markup-compatibility/2006">
          <mc:Choice Requires="x14">
            <control shapeId="6181" r:id="rId19" name="Check Box 37">
              <controlPr defaultSize="0" autoFill="0" autoLine="0" autoPict="0">
                <anchor moveWithCells="1">
                  <from>
                    <xdr:col>1</xdr:col>
                    <xdr:colOff>0</xdr:colOff>
                    <xdr:row>68</xdr:row>
                    <xdr:rowOff>0</xdr:rowOff>
                  </from>
                  <to>
                    <xdr:col>2</xdr:col>
                    <xdr:colOff>1587500</xdr:colOff>
                    <xdr:row>69</xdr:row>
                    <xdr:rowOff>25400</xdr:rowOff>
                  </to>
                </anchor>
              </controlPr>
            </control>
          </mc:Choice>
          <mc:Fallback/>
        </mc:AlternateContent>
        <mc:AlternateContent xmlns:mc="http://schemas.openxmlformats.org/markup-compatibility/2006">
          <mc:Choice Requires="x14">
            <control shapeId="6182" r:id="rId20" name="Check Box 38">
              <controlPr defaultSize="0" autoFill="0" autoLine="0" autoPict="0">
                <anchor moveWithCells="1">
                  <from>
                    <xdr:col>1</xdr:col>
                    <xdr:colOff>0</xdr:colOff>
                    <xdr:row>69</xdr:row>
                    <xdr:rowOff>0</xdr:rowOff>
                  </from>
                  <to>
                    <xdr:col>2</xdr:col>
                    <xdr:colOff>2882900</xdr:colOff>
                    <xdr:row>70</xdr:row>
                    <xdr:rowOff>25400</xdr:rowOff>
                  </to>
                </anchor>
              </controlPr>
            </control>
          </mc:Choice>
          <mc:Fallback/>
        </mc:AlternateContent>
        <mc:AlternateContent xmlns:mc="http://schemas.openxmlformats.org/markup-compatibility/2006">
          <mc:Choice Requires="x14">
            <control shapeId="6183" r:id="rId21" name="Check Box 39">
              <controlPr defaultSize="0" autoFill="0" autoLine="0" autoPict="0">
                <anchor moveWithCells="1">
                  <from>
                    <xdr:col>1</xdr:col>
                    <xdr:colOff>0</xdr:colOff>
                    <xdr:row>70</xdr:row>
                    <xdr:rowOff>0</xdr:rowOff>
                  </from>
                  <to>
                    <xdr:col>2</xdr:col>
                    <xdr:colOff>1587500</xdr:colOff>
                    <xdr:row>71</xdr:row>
                    <xdr:rowOff>25400</xdr:rowOff>
                  </to>
                </anchor>
              </controlPr>
            </control>
          </mc:Choice>
          <mc:Fallback/>
        </mc:AlternateContent>
        <mc:AlternateContent xmlns:mc="http://schemas.openxmlformats.org/markup-compatibility/2006">
          <mc:Choice Requires="x14">
            <control shapeId="6184" r:id="rId22" name="Check Box 40">
              <controlPr defaultSize="0" autoFill="0" autoLine="0" autoPict="0">
                <anchor moveWithCells="1">
                  <from>
                    <xdr:col>1</xdr:col>
                    <xdr:colOff>0</xdr:colOff>
                    <xdr:row>71</xdr:row>
                    <xdr:rowOff>25400</xdr:rowOff>
                  </from>
                  <to>
                    <xdr:col>2</xdr:col>
                    <xdr:colOff>1587500</xdr:colOff>
                    <xdr:row>72</xdr:row>
                    <xdr:rowOff>50800</xdr:rowOff>
                  </to>
                </anchor>
              </controlPr>
            </control>
          </mc:Choice>
          <mc:Fallback/>
        </mc:AlternateContent>
        <mc:AlternateContent xmlns:mc="http://schemas.openxmlformats.org/markup-compatibility/2006">
          <mc:Choice Requires="x14">
            <control shapeId="6185" r:id="rId23" name="Check Box 41">
              <controlPr defaultSize="0" autoFill="0" autoLine="0" autoPict="0">
                <anchor moveWithCells="1">
                  <from>
                    <xdr:col>1</xdr:col>
                    <xdr:colOff>0</xdr:colOff>
                    <xdr:row>59</xdr:row>
                    <xdr:rowOff>0</xdr:rowOff>
                  </from>
                  <to>
                    <xdr:col>2</xdr:col>
                    <xdr:colOff>1587500</xdr:colOff>
                    <xdr:row>60</xdr:row>
                    <xdr:rowOff>25400</xdr:rowOff>
                  </to>
                </anchor>
              </controlPr>
            </control>
          </mc:Choice>
          <mc:Fallback/>
        </mc:AlternateContent>
        <mc:AlternateContent xmlns:mc="http://schemas.openxmlformats.org/markup-compatibility/2006">
          <mc:Choice Requires="x14">
            <control shapeId="6186" r:id="rId24" name="Check Box 42">
              <controlPr defaultSize="0" autoFill="0" autoLine="0" autoPict="0">
                <anchor moveWithCells="1">
                  <from>
                    <xdr:col>1</xdr:col>
                    <xdr:colOff>0</xdr:colOff>
                    <xdr:row>60</xdr:row>
                    <xdr:rowOff>0</xdr:rowOff>
                  </from>
                  <to>
                    <xdr:col>2</xdr:col>
                    <xdr:colOff>1587500</xdr:colOff>
                    <xdr:row>61</xdr:row>
                    <xdr:rowOff>25400</xdr:rowOff>
                  </to>
                </anchor>
              </controlPr>
            </control>
          </mc:Choice>
          <mc:Fallback/>
        </mc:AlternateContent>
        <mc:AlternateContent xmlns:mc="http://schemas.openxmlformats.org/markup-compatibility/2006">
          <mc:Choice Requires="x14">
            <control shapeId="6187" r:id="rId25" name="Check Box 43">
              <controlPr defaultSize="0" autoFill="0" autoLine="0" autoPict="0">
                <anchor moveWithCells="1">
                  <from>
                    <xdr:col>1</xdr:col>
                    <xdr:colOff>0</xdr:colOff>
                    <xdr:row>72</xdr:row>
                    <xdr:rowOff>25400</xdr:rowOff>
                  </from>
                  <to>
                    <xdr:col>2</xdr:col>
                    <xdr:colOff>2921000</xdr:colOff>
                    <xdr:row>73</xdr:row>
                    <xdr:rowOff>50800</xdr:rowOff>
                  </to>
                </anchor>
              </controlPr>
            </control>
          </mc:Choice>
          <mc:Fallback/>
        </mc:AlternateContent>
        <mc:AlternateContent xmlns:mc="http://schemas.openxmlformats.org/markup-compatibility/2006">
          <mc:Choice Requires="x14">
            <control shapeId="6188" r:id="rId26" name="Drop Down 44">
              <controlPr locked="0" defaultSize="0" print="0" autoLine="0" autoPict="0">
                <anchor moveWithCells="1">
                  <from>
                    <xdr:col>1</xdr:col>
                    <xdr:colOff>0</xdr:colOff>
                    <xdr:row>0</xdr:row>
                    <xdr:rowOff>0</xdr:rowOff>
                  </from>
                  <to>
                    <xdr:col>2</xdr:col>
                    <xdr:colOff>1295400</xdr:colOff>
                    <xdr:row>1</xdr:row>
                    <xdr:rowOff>50800</xdr:rowOff>
                  </to>
                </anchor>
              </controlPr>
            </control>
          </mc:Choice>
          <mc:Fallback/>
        </mc:AlternateContent>
        <mc:AlternateContent xmlns:mc="http://schemas.openxmlformats.org/markup-compatibility/2006">
          <mc:Choice Requires="x14">
            <control shapeId="6164" r:id="rId27" name="Check Box 20">
              <controlPr defaultSize="0" autoFill="0" autoLine="0" autoPict="0">
                <anchor moveWithCells="1">
                  <from>
                    <xdr:col>1</xdr:col>
                    <xdr:colOff>0</xdr:colOff>
                    <xdr:row>3</xdr:row>
                    <xdr:rowOff>0</xdr:rowOff>
                  </from>
                  <to>
                    <xdr:col>2</xdr:col>
                    <xdr:colOff>1587500</xdr:colOff>
                    <xdr:row>4</xdr:row>
                    <xdr:rowOff>25400</xdr:rowOff>
                  </to>
                </anchor>
              </controlPr>
            </control>
          </mc:Choice>
          <mc:Fallback/>
        </mc:AlternateContent>
        <mc:AlternateContent xmlns:mc="http://schemas.openxmlformats.org/markup-compatibility/2006">
          <mc:Choice Requires="x14">
            <control shapeId="6165" r:id="rId28" name="Check Box 21">
              <controlPr defaultSize="0" autoFill="0" autoLine="0" autoPict="0">
                <anchor moveWithCells="1">
                  <from>
                    <xdr:col>1</xdr:col>
                    <xdr:colOff>0</xdr:colOff>
                    <xdr:row>11</xdr:row>
                    <xdr:rowOff>0</xdr:rowOff>
                  </from>
                  <to>
                    <xdr:col>2</xdr:col>
                    <xdr:colOff>1587500</xdr:colOff>
                    <xdr:row>12</xdr:row>
                    <xdr:rowOff>25400</xdr:rowOff>
                  </to>
                </anchor>
              </controlPr>
            </control>
          </mc:Choice>
          <mc:Fallback/>
        </mc:AlternateContent>
        <mc:AlternateContent xmlns:mc="http://schemas.openxmlformats.org/markup-compatibility/2006">
          <mc:Choice Requires="x14">
            <control shapeId="6146" r:id="rId29" name="Check Box 2">
              <controlPr defaultSize="0" autoFill="0" autoLine="0" autoPict="0">
                <anchor moveWithCells="1">
                  <from>
                    <xdr:col>1</xdr:col>
                    <xdr:colOff>0</xdr:colOff>
                    <xdr:row>20</xdr:row>
                    <xdr:rowOff>0</xdr:rowOff>
                  </from>
                  <to>
                    <xdr:col>2</xdr:col>
                    <xdr:colOff>1587500</xdr:colOff>
                    <xdr:row>21</xdr:row>
                    <xdr:rowOff>25400</xdr:rowOff>
                  </to>
                </anchor>
              </controlPr>
            </control>
          </mc:Choice>
          <mc:Fallback/>
        </mc:AlternateContent>
        <mc:AlternateContent xmlns:mc="http://schemas.openxmlformats.org/markup-compatibility/2006">
          <mc:Choice Requires="x14">
            <control shapeId="6145" r:id="rId30" name="Check Box 1">
              <controlPr defaultSize="0" autoFill="0" autoLine="0" autoPict="0">
                <anchor moveWithCells="1">
                  <from>
                    <xdr:col>1</xdr:col>
                    <xdr:colOff>0</xdr:colOff>
                    <xdr:row>19</xdr:row>
                    <xdr:rowOff>0</xdr:rowOff>
                  </from>
                  <to>
                    <xdr:col>2</xdr:col>
                    <xdr:colOff>1587500</xdr:colOff>
                    <xdr:row>20</xdr:row>
                    <xdr:rowOff>25400</xdr:rowOff>
                  </to>
                </anchor>
              </controlPr>
            </control>
          </mc:Choice>
          <mc:Fallback/>
        </mc:AlternateContent>
        <mc:AlternateContent xmlns:mc="http://schemas.openxmlformats.org/markup-compatibility/2006">
          <mc:Choice Requires="x14">
            <control shapeId="6191" r:id="rId31" name="Check Box 47">
              <controlPr defaultSize="0" autoFill="0" autoLine="0" autoPict="0">
                <anchor moveWithCells="1">
                  <from>
                    <xdr:col>1</xdr:col>
                    <xdr:colOff>0</xdr:colOff>
                    <xdr:row>21</xdr:row>
                    <xdr:rowOff>0</xdr:rowOff>
                  </from>
                  <to>
                    <xdr:col>2</xdr:col>
                    <xdr:colOff>1587500</xdr:colOff>
                    <xdr:row>22</xdr:row>
                    <xdr:rowOff>25400</xdr:rowOff>
                  </to>
                </anchor>
              </controlPr>
            </control>
          </mc:Choice>
          <mc:Fallback/>
        </mc:AlternateContent>
        <mc:AlternateContent xmlns:mc="http://schemas.openxmlformats.org/markup-compatibility/2006">
          <mc:Choice Requires="x14">
            <control shapeId="6176" r:id="rId32" name="Check Box 32">
              <controlPr defaultSize="0" autoFill="0" autoLine="0" autoPict="0">
                <anchor moveWithCells="1">
                  <from>
                    <xdr:col>1</xdr:col>
                    <xdr:colOff>0</xdr:colOff>
                    <xdr:row>23</xdr:row>
                    <xdr:rowOff>0</xdr:rowOff>
                  </from>
                  <to>
                    <xdr:col>2</xdr:col>
                    <xdr:colOff>1587500</xdr:colOff>
                    <xdr:row>24</xdr:row>
                    <xdr:rowOff>25400</xdr:rowOff>
                  </to>
                </anchor>
              </controlPr>
            </control>
          </mc:Choice>
          <mc:Fallback/>
        </mc:AlternateContent>
        <mc:AlternateContent xmlns:mc="http://schemas.openxmlformats.org/markup-compatibility/2006">
          <mc:Choice Requires="x14">
            <control shapeId="6159" r:id="rId33" name="Check Box 15">
              <controlPr defaultSize="0" autoFill="0" autoLine="0" autoPict="0">
                <anchor moveWithCells="1">
                  <from>
                    <xdr:col>1</xdr:col>
                    <xdr:colOff>0</xdr:colOff>
                    <xdr:row>45</xdr:row>
                    <xdr:rowOff>0</xdr:rowOff>
                  </from>
                  <to>
                    <xdr:col>2</xdr:col>
                    <xdr:colOff>2908300</xdr:colOff>
                    <xdr:row>46</xdr:row>
                    <xdr:rowOff>38100</xdr:rowOff>
                  </to>
                </anchor>
              </controlPr>
            </control>
          </mc:Choice>
          <mc:Fallback/>
        </mc:AlternateContent>
        <mc:AlternateContent xmlns:mc="http://schemas.openxmlformats.org/markup-compatibility/2006">
          <mc:Choice Requires="x14">
            <control shapeId="6160" r:id="rId34" name="Check Box 16">
              <controlPr defaultSize="0" autoFill="0" autoLine="0" autoPict="0">
                <anchor moveWithCells="1">
                  <from>
                    <xdr:col>1</xdr:col>
                    <xdr:colOff>0</xdr:colOff>
                    <xdr:row>22</xdr:row>
                    <xdr:rowOff>0</xdr:rowOff>
                  </from>
                  <to>
                    <xdr:col>2</xdr:col>
                    <xdr:colOff>1587500</xdr:colOff>
                    <xdr:row>23</xdr:row>
                    <xdr:rowOff>25400</xdr:rowOff>
                  </to>
                </anchor>
              </controlPr>
            </control>
          </mc:Choice>
          <mc:Fallback/>
        </mc:AlternateContent>
        <mc:AlternateContent xmlns:mc="http://schemas.openxmlformats.org/markup-compatibility/2006">
          <mc:Choice Requires="x14">
            <control shapeId="6147" r:id="rId35" name="Check Box 3">
              <controlPr defaultSize="0" autoFill="0" autoLine="0" autoPict="0">
                <anchor moveWithCells="1">
                  <from>
                    <xdr:col>1</xdr:col>
                    <xdr:colOff>0</xdr:colOff>
                    <xdr:row>25</xdr:row>
                    <xdr:rowOff>0</xdr:rowOff>
                  </from>
                  <to>
                    <xdr:col>2</xdr:col>
                    <xdr:colOff>2222500</xdr:colOff>
                    <xdr:row>26</xdr:row>
                    <xdr:rowOff>25400</xdr:rowOff>
                  </to>
                </anchor>
              </controlPr>
            </control>
          </mc:Choice>
          <mc:Fallback/>
        </mc:AlternateContent>
        <mc:AlternateContent xmlns:mc="http://schemas.openxmlformats.org/markup-compatibility/2006">
          <mc:Choice Requires="x14">
            <control shapeId="6148" r:id="rId36" name="Check Box 4">
              <controlPr defaultSize="0" autoFill="0" autoLine="0" autoPict="0">
                <anchor moveWithCells="1">
                  <from>
                    <xdr:col>1</xdr:col>
                    <xdr:colOff>0</xdr:colOff>
                    <xdr:row>27</xdr:row>
                    <xdr:rowOff>0</xdr:rowOff>
                  </from>
                  <to>
                    <xdr:col>2</xdr:col>
                    <xdr:colOff>1587500</xdr:colOff>
                    <xdr:row>28</xdr:row>
                    <xdr:rowOff>25400</xdr:rowOff>
                  </to>
                </anchor>
              </controlPr>
            </control>
          </mc:Choice>
          <mc:Fallback/>
        </mc:AlternateContent>
        <mc:AlternateContent xmlns:mc="http://schemas.openxmlformats.org/markup-compatibility/2006">
          <mc:Choice Requires="x14">
            <control shapeId="6149" r:id="rId37" name="Check Box 5">
              <controlPr defaultSize="0" autoFill="0" autoLine="0" autoPict="0">
                <anchor moveWithCells="1">
                  <from>
                    <xdr:col>0</xdr:col>
                    <xdr:colOff>406400</xdr:colOff>
                    <xdr:row>26</xdr:row>
                    <xdr:rowOff>0</xdr:rowOff>
                  </from>
                  <to>
                    <xdr:col>2</xdr:col>
                    <xdr:colOff>2171700</xdr:colOff>
                    <xdr:row>27</xdr:row>
                    <xdr:rowOff>25400</xdr:rowOff>
                  </to>
                </anchor>
              </controlPr>
            </control>
          </mc:Choice>
          <mc:Fallback/>
        </mc:AlternateContent>
        <mc:AlternateContent xmlns:mc="http://schemas.openxmlformats.org/markup-compatibility/2006">
          <mc:Choice Requires="x14">
            <control shapeId="6158" r:id="rId38" name="Check Box 14">
              <controlPr defaultSize="0" autoFill="0" autoLine="0" autoPict="0">
                <anchor moveWithCells="1">
                  <from>
                    <xdr:col>1</xdr:col>
                    <xdr:colOff>0</xdr:colOff>
                    <xdr:row>28</xdr:row>
                    <xdr:rowOff>0</xdr:rowOff>
                  </from>
                  <to>
                    <xdr:col>2</xdr:col>
                    <xdr:colOff>1587500</xdr:colOff>
                    <xdr:row>29</xdr:row>
                    <xdr:rowOff>25400</xdr:rowOff>
                  </to>
                </anchor>
              </controlPr>
            </control>
          </mc:Choice>
          <mc:Fallback/>
        </mc:AlternateContent>
        <mc:AlternateContent xmlns:mc="http://schemas.openxmlformats.org/markup-compatibility/2006">
          <mc:Choice Requires="x14">
            <control shapeId="6151" r:id="rId39" name="Check Box 7">
              <controlPr defaultSize="0" autoFill="0" autoLine="0" autoPict="0">
                <anchor moveWithCells="1">
                  <from>
                    <xdr:col>1</xdr:col>
                    <xdr:colOff>0</xdr:colOff>
                    <xdr:row>42</xdr:row>
                    <xdr:rowOff>0</xdr:rowOff>
                  </from>
                  <to>
                    <xdr:col>2</xdr:col>
                    <xdr:colOff>1587500</xdr:colOff>
                    <xdr:row>43</xdr:row>
                    <xdr:rowOff>25400</xdr:rowOff>
                  </to>
                </anchor>
              </controlPr>
            </control>
          </mc:Choice>
          <mc:Fallback/>
        </mc:AlternateContent>
        <mc:AlternateContent xmlns:mc="http://schemas.openxmlformats.org/markup-compatibility/2006">
          <mc:Choice Requires="x14">
            <control shapeId="6152" r:id="rId40" name="Check Box 8">
              <controlPr defaultSize="0" autoFill="0" autoLine="0" autoPict="0">
                <anchor moveWithCells="1">
                  <from>
                    <xdr:col>1</xdr:col>
                    <xdr:colOff>0</xdr:colOff>
                    <xdr:row>44</xdr:row>
                    <xdr:rowOff>0</xdr:rowOff>
                  </from>
                  <to>
                    <xdr:col>2</xdr:col>
                    <xdr:colOff>1587500</xdr:colOff>
                    <xdr:row>45</xdr:row>
                    <xdr:rowOff>25400</xdr:rowOff>
                  </to>
                </anchor>
              </controlPr>
            </control>
          </mc:Choice>
          <mc:Fallback/>
        </mc:AlternateContent>
        <mc:AlternateContent xmlns:mc="http://schemas.openxmlformats.org/markup-compatibility/2006">
          <mc:Choice Requires="x14">
            <control shapeId="6153" r:id="rId41" name="Check Box 9">
              <controlPr defaultSize="0" autoFill="0" autoLine="0" autoPict="0">
                <anchor moveWithCells="1">
                  <from>
                    <xdr:col>1</xdr:col>
                    <xdr:colOff>0</xdr:colOff>
                    <xdr:row>38</xdr:row>
                    <xdr:rowOff>0</xdr:rowOff>
                  </from>
                  <to>
                    <xdr:col>2</xdr:col>
                    <xdr:colOff>1587500</xdr:colOff>
                    <xdr:row>39</xdr:row>
                    <xdr:rowOff>25400</xdr:rowOff>
                  </to>
                </anchor>
              </controlPr>
            </control>
          </mc:Choice>
          <mc:Fallback/>
        </mc:AlternateContent>
        <mc:AlternateContent xmlns:mc="http://schemas.openxmlformats.org/markup-compatibility/2006">
          <mc:Choice Requires="x14">
            <control shapeId="6154" r:id="rId42" name="Check Box 10">
              <controlPr defaultSize="0" autoFill="0" autoLine="0" autoPict="0">
                <anchor moveWithCells="1">
                  <from>
                    <xdr:col>1</xdr:col>
                    <xdr:colOff>0</xdr:colOff>
                    <xdr:row>39</xdr:row>
                    <xdr:rowOff>0</xdr:rowOff>
                  </from>
                  <to>
                    <xdr:col>2</xdr:col>
                    <xdr:colOff>1587500</xdr:colOff>
                    <xdr:row>40</xdr:row>
                    <xdr:rowOff>25400</xdr:rowOff>
                  </to>
                </anchor>
              </controlPr>
            </control>
          </mc:Choice>
          <mc:Fallback/>
        </mc:AlternateContent>
        <mc:AlternateContent xmlns:mc="http://schemas.openxmlformats.org/markup-compatibility/2006">
          <mc:Choice Requires="x14">
            <control shapeId="6155" r:id="rId43" name="Check Box 11">
              <controlPr defaultSize="0" autoFill="0" autoLine="0" autoPict="0">
                <anchor moveWithCells="1">
                  <from>
                    <xdr:col>1</xdr:col>
                    <xdr:colOff>0</xdr:colOff>
                    <xdr:row>40</xdr:row>
                    <xdr:rowOff>0</xdr:rowOff>
                  </from>
                  <to>
                    <xdr:col>2</xdr:col>
                    <xdr:colOff>1587500</xdr:colOff>
                    <xdr:row>41</xdr:row>
                    <xdr:rowOff>25400</xdr:rowOff>
                  </to>
                </anchor>
              </controlPr>
            </control>
          </mc:Choice>
          <mc:Fallback/>
        </mc:AlternateContent>
        <mc:AlternateContent xmlns:mc="http://schemas.openxmlformats.org/markup-compatibility/2006">
          <mc:Choice Requires="x14">
            <control shapeId="6156" r:id="rId44" name="Check Box 12">
              <controlPr defaultSize="0" autoFill="0" autoLine="0" autoPict="0">
                <anchor moveWithCells="1">
                  <from>
                    <xdr:col>1</xdr:col>
                    <xdr:colOff>0</xdr:colOff>
                    <xdr:row>43</xdr:row>
                    <xdr:rowOff>0</xdr:rowOff>
                  </from>
                  <to>
                    <xdr:col>2</xdr:col>
                    <xdr:colOff>1587500</xdr:colOff>
                    <xdr:row>44</xdr:row>
                    <xdr:rowOff>25400</xdr:rowOff>
                  </to>
                </anchor>
              </controlPr>
            </control>
          </mc:Choice>
          <mc:Fallback/>
        </mc:AlternateContent>
        <mc:AlternateContent xmlns:mc="http://schemas.openxmlformats.org/markup-compatibility/2006">
          <mc:Choice Requires="x14">
            <control shapeId="6157" r:id="rId45" name="Check Box 13">
              <controlPr defaultSize="0" autoFill="0" autoLine="0" autoPict="0">
                <anchor moveWithCells="1">
                  <from>
                    <xdr:col>1</xdr:col>
                    <xdr:colOff>0</xdr:colOff>
                    <xdr:row>41</xdr:row>
                    <xdr:rowOff>0</xdr:rowOff>
                  </from>
                  <to>
                    <xdr:col>2</xdr:col>
                    <xdr:colOff>1587500</xdr:colOff>
                    <xdr:row>42</xdr:row>
                    <xdr:rowOff>25400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Lists'!$F$57:$F$64</xm:f>
          </x14:formula1>
          <xm:sqref>C37</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3" tint="0.39997558519241921"/>
  </sheetPr>
  <dimension ref="A1:U31"/>
  <sheetViews>
    <sheetView view="pageBreakPreview" zoomScaleNormal="60" zoomScaleSheetLayoutView="100" zoomScalePageLayoutView="60" workbookViewId="0"/>
  </sheetViews>
  <sheetFormatPr baseColWidth="10" defaultColWidth="11.1640625" defaultRowHeight="15" x14ac:dyDescent="0"/>
  <cols>
    <col min="1" max="1" width="11.5" customWidth="1"/>
    <col min="2" max="2" width="10.1640625" customWidth="1"/>
    <col min="3" max="3" width="4.6640625" customWidth="1"/>
    <col min="4" max="4" width="14.5" customWidth="1"/>
    <col min="5" max="5" width="2.5" customWidth="1"/>
    <col min="6" max="6" width="6.5" customWidth="1"/>
    <col min="7" max="7" width="8.5" customWidth="1"/>
    <col min="8" max="8" width="29.5" customWidth="1"/>
    <col min="9" max="10" width="0" hidden="1" customWidth="1"/>
    <col min="13" max="13" width="22.5" customWidth="1"/>
    <col min="14" max="14" width="24.33203125" customWidth="1"/>
  </cols>
  <sheetData>
    <row r="1" spans="1:21">
      <c r="B1" s="191"/>
      <c r="C1" s="193"/>
      <c r="D1" s="193"/>
      <c r="E1" s="193"/>
      <c r="F1" s="193"/>
      <c r="G1" s="193"/>
      <c r="H1" s="193"/>
      <c r="I1" s="193"/>
      <c r="K1" s="269"/>
      <c r="L1" s="270" t="s">
        <v>1159</v>
      </c>
      <c r="M1" s="434" t="s">
        <v>1115</v>
      </c>
      <c r="N1" s="434"/>
    </row>
    <row r="2" spans="1:21" ht="17">
      <c r="B2" s="191"/>
      <c r="D2" s="194"/>
      <c r="G2" s="195"/>
      <c r="H2" s="196"/>
      <c r="L2" s="268">
        <v>1</v>
      </c>
      <c r="M2" s="234" t="s">
        <v>1101</v>
      </c>
      <c r="N2" s="232">
        <v>3</v>
      </c>
    </row>
    <row r="3" spans="1:21" ht="25.75" customHeight="1">
      <c r="A3" s="432" t="s">
        <v>902</v>
      </c>
      <c r="B3" s="432"/>
      <c r="C3" s="432"/>
      <c r="D3" s="432"/>
      <c r="E3" s="432"/>
      <c r="F3" s="432"/>
      <c r="G3" s="432"/>
      <c r="H3" s="432"/>
      <c r="L3" s="268">
        <v>2</v>
      </c>
      <c r="M3" s="234" t="s">
        <v>1102</v>
      </c>
      <c r="N3" s="233" t="s">
        <v>1116</v>
      </c>
    </row>
    <row r="4" spans="1:21">
      <c r="B4" s="191"/>
      <c r="L4" s="268">
        <v>3</v>
      </c>
      <c r="M4" s="234" t="s">
        <v>1103</v>
      </c>
      <c r="N4" s="233" t="s">
        <v>1119</v>
      </c>
    </row>
    <row r="5" spans="1:21" ht="27">
      <c r="B5" s="192"/>
      <c r="C5" s="192"/>
      <c r="D5" s="192"/>
      <c r="E5" s="192"/>
      <c r="F5" s="192"/>
      <c r="G5" s="192"/>
      <c r="H5" s="192"/>
      <c r="L5" s="268">
        <v>4</v>
      </c>
      <c r="M5" s="234" t="s">
        <v>1157</v>
      </c>
      <c r="N5" s="239" t="s">
        <v>1158</v>
      </c>
    </row>
    <row r="6" spans="1:21">
      <c r="C6" s="197"/>
      <c r="D6" s="436"/>
      <c r="E6" s="436"/>
      <c r="F6" s="436"/>
      <c r="G6" s="436"/>
      <c r="H6" s="197"/>
      <c r="L6" s="268">
        <v>5</v>
      </c>
      <c r="M6" s="234" t="s">
        <v>1106</v>
      </c>
      <c r="N6" s="233" t="s">
        <v>1155</v>
      </c>
    </row>
    <row r="7" spans="1:21">
      <c r="E7" s="198"/>
      <c r="L7" s="268">
        <v>6</v>
      </c>
      <c r="M7" s="234" t="s">
        <v>1107</v>
      </c>
      <c r="N7" s="233" t="s">
        <v>1108</v>
      </c>
    </row>
    <row r="8" spans="1:21">
      <c r="E8" s="198"/>
      <c r="L8" s="268">
        <v>7</v>
      </c>
      <c r="M8" s="234" t="s">
        <v>1113</v>
      </c>
      <c r="N8" s="233" t="s">
        <v>1117</v>
      </c>
    </row>
    <row r="9" spans="1:21">
      <c r="E9" s="198"/>
      <c r="G9" s="116"/>
      <c r="H9" s="438"/>
      <c r="I9" s="438"/>
      <c r="J9" s="438"/>
      <c r="K9" s="262"/>
      <c r="L9" s="268">
        <v>8</v>
      </c>
      <c r="M9" s="234" t="s">
        <v>1112</v>
      </c>
      <c r="N9" s="233" t="s">
        <v>1118</v>
      </c>
    </row>
    <row r="10" spans="1:21">
      <c r="E10" s="200"/>
      <c r="F10" s="200"/>
      <c r="L10" s="268">
        <v>9</v>
      </c>
      <c r="M10" s="234" t="s">
        <v>1111</v>
      </c>
      <c r="N10" s="233" t="s">
        <v>1156</v>
      </c>
      <c r="O10" t="str">
        <f>IF(N10="did not agree",CONCATENATE("After conclusion of our inspection we asked ",N6," to circle in our test squares what he thought was hail damage and ",N11),"")</f>
        <v/>
      </c>
    </row>
    <row r="11" spans="1:21" ht="18">
      <c r="A11" s="437" t="s">
        <v>1071</v>
      </c>
      <c r="B11" s="437"/>
      <c r="C11" s="437"/>
      <c r="D11" s="437"/>
      <c r="E11" s="200"/>
      <c r="F11" s="200"/>
      <c r="L11" s="268">
        <v>10</v>
      </c>
      <c r="M11" s="234" t="s">
        <v>1109</v>
      </c>
      <c r="N11" s="233" t="s">
        <v>1110</v>
      </c>
    </row>
    <row r="12" spans="1:21">
      <c r="A12" s="199" t="str">
        <f>Policyholder</f>
        <v>Enter Name</v>
      </c>
      <c r="B12" s="199"/>
      <c r="C12" s="199"/>
      <c r="D12" s="199"/>
      <c r="E12" s="200"/>
      <c r="F12" s="200"/>
      <c r="G12" s="438" t="str">
        <f>TEXT(Date,"m/d/yyyy")</f>
        <v>10/7/2013</v>
      </c>
      <c r="H12" s="438"/>
      <c r="I12" s="438"/>
      <c r="J12" s="201"/>
      <c r="K12" s="262"/>
      <c r="L12" s="268">
        <v>11</v>
      </c>
      <c r="M12" s="271" t="s">
        <v>1160</v>
      </c>
      <c r="N12" s="269"/>
      <c r="O12" s="269"/>
      <c r="P12" s="269"/>
      <c r="Q12" s="269"/>
      <c r="R12" s="269"/>
      <c r="S12" s="269"/>
      <c r="T12" s="269"/>
      <c r="U12" s="269"/>
    </row>
    <row r="13" spans="1:21">
      <c r="A13" s="439" t="str">
        <f>PHAddress</f>
        <v>Enter Address</v>
      </c>
      <c r="B13" s="439"/>
      <c r="C13" s="439"/>
      <c r="D13" s="439"/>
      <c r="E13" s="200"/>
      <c r="F13" s="200"/>
      <c r="G13" s="440" t="str">
        <f>TEXT(Time,"h:mm am/pm")</f>
        <v>10:00 AM</v>
      </c>
      <c r="H13" s="440"/>
      <c r="I13" s="440"/>
      <c r="J13" s="440"/>
      <c r="K13" s="263"/>
      <c r="L13" s="268">
        <v>12</v>
      </c>
      <c r="M13" s="271" t="s">
        <v>1163</v>
      </c>
      <c r="N13" s="269"/>
      <c r="O13" s="269"/>
      <c r="P13" s="269"/>
      <c r="Q13" s="269"/>
      <c r="R13" s="269"/>
      <c r="S13" s="269"/>
      <c r="T13" s="269"/>
      <c r="U13" s="269"/>
    </row>
    <row r="14" spans="1:21">
      <c r="A14" s="439" t="str">
        <f>PHCity</f>
        <v>Fayetteville, NC 28306</v>
      </c>
      <c r="B14" s="439"/>
      <c r="C14" s="439"/>
      <c r="D14" s="439"/>
      <c r="E14" s="200"/>
      <c r="F14" s="200"/>
    </row>
    <row r="15" spans="1:21" ht="18">
      <c r="A15" s="202" t="s">
        <v>913</v>
      </c>
      <c r="B15" s="441" t="str">
        <f>ClaimNo</f>
        <v>HP 5722045</v>
      </c>
      <c r="C15" s="441"/>
      <c r="D15" s="441"/>
    </row>
    <row r="16" spans="1:21" ht="18">
      <c r="H16" s="442" t="s">
        <v>1072</v>
      </c>
      <c r="I16" s="442"/>
      <c r="J16" s="442"/>
      <c r="K16" s="264"/>
    </row>
    <row r="17" spans="1:11" ht="18">
      <c r="A17" s="204" t="s">
        <v>1073</v>
      </c>
      <c r="B17" s="205"/>
      <c r="C17" s="205"/>
      <c r="D17" s="206" t="e">
        <f>IF('Expert Input'!#REF!,"Yes","No")</f>
        <v>#REF!</v>
      </c>
      <c r="E17" s="200"/>
      <c r="F17" s="200"/>
      <c r="H17" s="433" t="str">
        <f>Adjuster</f>
        <v>Dan McComas</v>
      </c>
      <c r="I17" s="433"/>
      <c r="J17" s="433"/>
      <c r="K17" s="261"/>
    </row>
    <row r="18" spans="1:11" ht="18">
      <c r="A18" s="204" t="s">
        <v>1074</v>
      </c>
      <c r="B18" s="205"/>
      <c r="C18" s="205"/>
      <c r="D18" s="206" t="e">
        <f>IF('Expert Input'!#REF!,"Yes","No")</f>
        <v>#REF!</v>
      </c>
      <c r="E18" s="200"/>
      <c r="F18" s="200"/>
      <c r="H18" s="433" t="str">
        <f ca="1">InsCo</f>
        <v>NCFB Insurance</v>
      </c>
      <c r="I18" s="433"/>
      <c r="J18" s="433"/>
      <c r="K18" s="261"/>
    </row>
    <row r="19" spans="1:11">
      <c r="A19" s="207"/>
      <c r="B19" s="207"/>
      <c r="C19" s="207"/>
      <c r="D19" s="208"/>
      <c r="E19" s="200"/>
      <c r="F19" s="200"/>
      <c r="G19" s="203"/>
      <c r="H19" s="228"/>
      <c r="I19" s="228"/>
      <c r="J19" s="209"/>
      <c r="K19" s="209"/>
    </row>
    <row r="20" spans="1:11">
      <c r="E20" s="200"/>
      <c r="F20" s="200"/>
      <c r="G20" s="200"/>
      <c r="H20" s="200"/>
      <c r="I20" s="200"/>
    </row>
    <row r="21" spans="1:11" ht="21">
      <c r="A21" s="435" t="s">
        <v>1075</v>
      </c>
      <c r="B21" s="435"/>
      <c r="C21" s="435"/>
      <c r="D21" s="435"/>
      <c r="E21" s="435"/>
      <c r="F21" s="435"/>
      <c r="G21" s="435"/>
      <c r="H21" s="435"/>
      <c r="I21" s="435"/>
    </row>
    <row r="22" spans="1:11" ht="133.75" customHeight="1">
      <c r="A22" s="416" t="str">
        <f>CONCATENATE("On ",G12,", at ",G13," an inspection was made of this ",N2," story, ",N3," sided dwelling with ",N4," roofing material. ","The ",'Expert Report PG 1'!N5,"able to explain the extent of the damages present on the property. ",N6," with ",N7," attended for the homeowner and ",N8," the roof. ","The roofing contractor "&amp;N9," with our assessment of wind damage "&amp;N10," with our assessment of hail damage. ",O10)</f>
        <v xml:space="preserve">On 10/7/2013, at 10:00 AM an inspection was made of this 3 story, brick sided dwelling with 25-Year 3-Tab shingle roofing material. The policyholder's tenant was present and we were able to explain the extent of the damages present on the property. Jim Roofer with Jim's Company attended for the homeowner and climbed the roof. The roofing contractor agreed with our assessment of wind damage and agreed with our assessment of hail damage. </v>
      </c>
      <c r="B22" s="416"/>
      <c r="C22" s="416"/>
      <c r="D22" s="416"/>
      <c r="E22" s="416"/>
      <c r="F22" s="416"/>
      <c r="G22" s="416"/>
      <c r="H22" s="416"/>
      <c r="I22" s="416"/>
      <c r="J22" s="416"/>
      <c r="K22" s="259"/>
    </row>
    <row r="23" spans="1:11" ht="67.25" customHeight="1">
      <c r="A23" s="431" t="s">
        <v>1161</v>
      </c>
      <c r="B23" s="431"/>
      <c r="C23" s="431"/>
      <c r="D23" s="431"/>
      <c r="E23" s="431"/>
      <c r="F23" s="431"/>
      <c r="G23" s="431"/>
      <c r="H23" s="431"/>
    </row>
    <row r="27" spans="1:11">
      <c r="A27" s="251" t="s">
        <v>1132</v>
      </c>
    </row>
    <row r="28" spans="1:11">
      <c r="A28" s="251" t="s">
        <v>1133</v>
      </c>
    </row>
    <row r="29" spans="1:11">
      <c r="A29" s="251" t="s">
        <v>1134</v>
      </c>
    </row>
    <row r="30" spans="1:11">
      <c r="A30" s="251" t="s">
        <v>1135</v>
      </c>
    </row>
    <row r="31" spans="1:11">
      <c r="A31" s="252" t="s">
        <v>1136</v>
      </c>
    </row>
  </sheetData>
  <mergeCells count="16">
    <mergeCell ref="A23:H23"/>
    <mergeCell ref="A3:H3"/>
    <mergeCell ref="H18:J18"/>
    <mergeCell ref="M1:N1"/>
    <mergeCell ref="A21:I21"/>
    <mergeCell ref="A22:J22"/>
    <mergeCell ref="D6:G6"/>
    <mergeCell ref="A11:D11"/>
    <mergeCell ref="H9:J9"/>
    <mergeCell ref="G12:I12"/>
    <mergeCell ref="A13:D13"/>
    <mergeCell ref="G13:J13"/>
    <mergeCell ref="A14:D14"/>
    <mergeCell ref="B15:D15"/>
    <mergeCell ref="H16:J16"/>
    <mergeCell ref="H17:J17"/>
  </mergeCells>
  <phoneticPr fontId="14" type="noConversion"/>
  <dataValidations disablePrompts="1" count="5">
    <dataValidation type="list" allowBlank="1" showInputMessage="1" sqref="N3">
      <formula1>"vinyl,brick,stucco,wood composite,aluminum,cedar shake,metal panel"</formula1>
    </dataValidation>
    <dataValidation type="list" allowBlank="1" showInputMessage="1" sqref="N4">
      <formula1>"20-Year 3-Tab shingle,25-Year 3-Tab shingle,40-Year 3-Tab shingle,50-Year 3-Tab shingle,30-Year laminated shingle,40-Year laminated shingle, 50-Year laminated shingle,TPO,PVC,EPDM,Modified Bituminous,Built-Up Membrane,Rolled Roofing"</formula1>
    </dataValidation>
    <dataValidation type="list" allowBlank="1" showInputMessage="1" showErrorMessage="1" sqref="N8">
      <formula1>"climbed,did not climb"</formula1>
    </dataValidation>
    <dataValidation type="list" allowBlank="1" showInputMessage="1" showErrorMessage="1" sqref="N9">
      <formula1>"agreed,did not agree"</formula1>
    </dataValidation>
    <dataValidation type="list" allowBlank="1" showInputMessage="1" showErrorMessage="1" sqref="N10">
      <formula1>"and agreed,but agreed,and did not agree,but did not agree"</formula1>
    </dataValidation>
  </dataValidations>
  <pageMargins left="0.7" right="0.7" top="0.75" bottom="0.75" header="0.3" footer="0.3"/>
  <pageSetup orientation="portrait" horizontalDpi="4294967292" verticalDpi="4294967292"/>
  <colBreaks count="2" manualBreakCount="2">
    <brk id="8" max="30" man="1"/>
    <brk id="11" max="1048575" man="1"/>
  </colBreaks>
  <drawing r:id="rId1"/>
  <extLst>
    <ext xmlns:x14="http://schemas.microsoft.com/office/spreadsheetml/2009/9/main" uri="{CCE6A557-97BC-4b89-ADB6-D9C93CAAB3DF}">
      <x14:dataValidations xmlns:xm="http://schemas.microsoft.com/office/excel/2006/main" disablePrompts="1" count="2">
        <x14:dataValidation type="list" showInputMessage="1" showErrorMessage="1">
          <x14:formula1>
            <xm:f>'Reference Lists'!$F$75:$F$76</xm:f>
          </x14:formula1>
          <xm:sqref>N11</xm:sqref>
        </x14:dataValidation>
        <x14:dataValidation type="list" allowBlank="1" showInputMessage="1" showErrorMessage="1">
          <x14:formula1>
            <xm:f>'Reference Lists'!$F$66:$F$69</xm:f>
          </x14:formula1>
          <xm:sqref>N5</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theme="3" tint="0.39997558519241921"/>
  </sheetPr>
  <dimension ref="A1:H41"/>
  <sheetViews>
    <sheetView view="pageLayout" zoomScaleSheetLayoutView="100" workbookViewId="0">
      <selection activeCell="C10" sqref="C10"/>
    </sheetView>
  </sheetViews>
  <sheetFormatPr baseColWidth="10" defaultColWidth="11" defaultRowHeight="15" x14ac:dyDescent="0"/>
  <cols>
    <col min="1" max="1" width="82.83203125" style="240" customWidth="1"/>
  </cols>
  <sheetData>
    <row r="1" spans="1:8" ht="23">
      <c r="A1" s="218" t="s">
        <v>1131</v>
      </c>
    </row>
    <row r="2" spans="1:8" ht="73" customHeight="1">
      <c r="A2" s="257" t="s">
        <v>902</v>
      </c>
    </row>
    <row r="3" spans="1:8">
      <c r="A3"/>
    </row>
    <row r="4" spans="1:8">
      <c r="A4" s="236" t="s">
        <v>1024</v>
      </c>
      <c r="D4" s="244">
        <f>IF('Expert Input'!E9="",6,10)</f>
        <v>10</v>
      </c>
      <c r="E4" t="s">
        <v>1125</v>
      </c>
    </row>
    <row r="5" spans="1:8" ht="30">
      <c r="A5" s="235" t="s">
        <v>1120</v>
      </c>
      <c r="D5" s="243">
        <f>IF(D4=6,MAX('Expert Input'!E5:E8)+5,D4+COUNT('Expert Input'!E13:E16)-1)</f>
        <v>9</v>
      </c>
      <c r="E5" t="s">
        <v>1126</v>
      </c>
    </row>
    <row r="6" spans="1:8">
      <c r="A6" s="241" t="str">
        <f>VLOOKUP(1,'Expert Input'!E5:F29,2)</f>
        <v>No wind-damaged shingles were found throughout the slopes shingles.</v>
      </c>
      <c r="B6" s="237"/>
      <c r="D6" s="243" t="str">
        <f>IF(D4=6,D5+4,IF(D4&gt;6,"",D5+4))</f>
        <v/>
      </c>
      <c r="E6" t="s">
        <v>1127</v>
      </c>
    </row>
    <row r="7" spans="1:8">
      <c r="A7" s="241" t="str">
        <f>IF(COUNTA($A$6:A6)&lt;MAX('Expert Input'!E:E),VLOOKUP(1+COUNTA($A$6:A6),'Expert Input'!E$5:F$74,2),"")</f>
        <v xml:space="preserve"> </v>
      </c>
      <c r="C7" s="235"/>
      <c r="D7" s="243" t="str">
        <f>IF(D6="","",D6+COUNT('Expert Input'!E13:E16)-1)</f>
        <v/>
      </c>
      <c r="E7" t="s">
        <v>1128</v>
      </c>
      <c r="F7" s="235"/>
      <c r="G7" s="235"/>
      <c r="H7" s="235"/>
    </row>
    <row r="8" spans="1:8">
      <c r="A8" s="241" t="str">
        <f>IF(COUNTA($A$6:A7)&lt;MAX('Expert Input'!E:E),VLOOKUP(1+COUNTA($A$6:A7),'Expert Input'!E$5:F$74,2),"")</f>
        <v>HAIL DAMAGE:</v>
      </c>
      <c r="B8" s="245"/>
      <c r="C8" s="245"/>
      <c r="F8" s="235"/>
      <c r="G8" s="235"/>
      <c r="H8" s="235"/>
    </row>
    <row r="9" spans="1:8" ht="75">
      <c r="A9" s="241" t="str">
        <f>IF(COUNTA($A$6:A8)&lt;MAX('Expert Input'!E:E),VLOOKUP(1+COUNTA($A$6:A8),'Expert Input'!E$5:F$74,2),"")</f>
        <v xml:space="preserve">Our hail damage inspection consists of looking on all directional slopes for granular displacement on the shingles that are about the size in diameter of a dime, and supported by mat fracture. These areas of granular displacement must be found consistently across the entire directional slope that we are assessing (which is a characteristic of hail damage).  We use a 10’ X 10’ test square on all 4 directional slopes to test the statistical average of hail. </v>
      </c>
      <c r="B9" s="245"/>
      <c r="C9" s="269"/>
      <c r="D9" s="270" t="s">
        <v>1159</v>
      </c>
      <c r="E9" s="272"/>
      <c r="F9" s="272"/>
      <c r="G9" s="272"/>
      <c r="H9" s="272"/>
    </row>
    <row r="10" spans="1:8">
      <c r="A10" s="241" t="str">
        <f>IF(COUNTA($A$6:A9)&lt;MAX('Expert Input'!E:E),VLOOKUP(1+COUNTA($A$6:A9),'Expert Input'!E$5:F$74,2),"")</f>
        <v>No hail-damaged shingles were found throughout the slopes shingles.</v>
      </c>
      <c r="B10" s="235"/>
      <c r="C10" s="268">
        <v>1</v>
      </c>
      <c r="D10" s="269" t="s">
        <v>1164</v>
      </c>
      <c r="E10" s="272"/>
      <c r="F10" s="272"/>
      <c r="G10" s="272"/>
      <c r="H10" s="272"/>
    </row>
    <row r="11" spans="1:8">
      <c r="A11" s="241" t="str">
        <f>IF(COUNTA($A$6:A10)&lt;MAX('Expert Input'!E:E),VLOOKUP(1+COUNTA($A$6:A10),'Expert Input'!E$5:F$74,2),"")</f>
        <v xml:space="preserve"> </v>
      </c>
      <c r="B11" s="235"/>
      <c r="C11" s="268">
        <v>2</v>
      </c>
      <c r="D11" s="269" t="s">
        <v>1165</v>
      </c>
      <c r="E11" s="272"/>
      <c r="F11" s="272"/>
      <c r="G11" s="272"/>
      <c r="H11" s="272"/>
    </row>
    <row r="12" spans="1:8">
      <c r="A12" s="241" t="str">
        <f>IF(COUNTA($A$6:A11)&lt;MAX('Expert Input'!E:E),VLOOKUP(1+COUNTA($A$6:A11),'Expert Input'!E$5:F$74,2),"")</f>
        <v>SUMMARY OF FINDINGS</v>
      </c>
      <c r="B12" s="235"/>
      <c r="C12" s="268">
        <v>3</v>
      </c>
      <c r="D12" s="269" t="s">
        <v>1166</v>
      </c>
      <c r="E12" s="272"/>
      <c r="F12" s="272"/>
      <c r="G12" s="272"/>
      <c r="H12" s="272"/>
    </row>
    <row r="13" spans="1:8">
      <c r="A13" s="241" t="str">
        <f>IF(COUNTA($A$6:A12)&lt;MAX('Expert Input'!E:E),VLOOKUP(1+COUNTA($A$6:A12),'Expert Input'!E$5:F$74,2),"")</f>
        <v xml:space="preserve">Interior Damage: The leak in the </v>
      </c>
      <c r="B13" s="235"/>
      <c r="C13" s="268">
        <v>4</v>
      </c>
      <c r="D13" s="269" t="s">
        <v>1162</v>
      </c>
      <c r="E13" s="272"/>
      <c r="F13" s="272"/>
      <c r="G13" s="272"/>
      <c r="H13" s="272"/>
    </row>
    <row r="14" spans="1:8">
      <c r="A14" s="241" t="str">
        <f>IF(COUNTA($A$6:A13)&lt;MAX('Expert Input'!E:E),VLOOKUP(1+COUNTA($A$6:A13),'Expert Input'!E$5:F$74,2),"")</f>
        <v>Brittleness test: The roof was not found to be brittle.</v>
      </c>
      <c r="B14" s="235"/>
      <c r="C14" s="273"/>
      <c r="D14" s="274"/>
      <c r="E14" s="275"/>
      <c r="F14" s="275"/>
      <c r="G14" s="275"/>
      <c r="H14" s="275"/>
    </row>
    <row r="15" spans="1:8" ht="30">
      <c r="A15" s="241" t="str">
        <f>IF(COUNTA($A$6:A14)&lt;MAX('Expert Input'!E:E),VLOOKUP(1+COUNTA($A$6:A14),'Expert Input'!E$5:F$74,2),"")</f>
        <v>Metal Damage: We also found cosmetic denting to the thin gauge aluminum vents on the roof: 1ft of ridge vent, (2) heat vents.</v>
      </c>
      <c r="B15" s="235"/>
      <c r="C15" s="273"/>
      <c r="E15" s="235"/>
      <c r="F15" s="235"/>
      <c r="G15" s="235"/>
      <c r="H15" s="235"/>
    </row>
    <row r="16" spans="1:8">
      <c r="A16" s="241" t="str">
        <f>IF(COUNTA($A$6:A15)&lt;MAX('Expert Input'!E:E),VLOOKUP(1+COUNTA($A$6:A15),'Expert Input'!E$5:F$74,2),"")</f>
        <v>There were (2) wind-damaged cap shingles found.</v>
      </c>
      <c r="B16" s="235"/>
      <c r="C16" s="235"/>
      <c r="D16" s="235"/>
      <c r="E16" s="235"/>
      <c r="F16" s="235"/>
      <c r="G16" s="235"/>
      <c r="H16" s="235"/>
    </row>
    <row r="17" spans="1:8">
      <c r="A17" s="241" t="str">
        <f>IF(COUNTA($A$6:A16)&lt;MAX('Expert Input'!E:E),VLOOKUP(1+COUNTA($A$6:A16),'Expert Input'!E$5:F$74,2),"")</f>
        <v xml:space="preserve"> </v>
      </c>
      <c r="B17" s="235"/>
      <c r="C17" s="235"/>
      <c r="D17" s="235"/>
      <c r="E17" s="235"/>
      <c r="F17" s="235"/>
      <c r="G17" s="235"/>
      <c r="H17" s="235"/>
    </row>
    <row r="18" spans="1:8">
      <c r="A18" s="241" t="str">
        <f>IF(COUNTA($A$6:A17)&lt;MAX('Expert Input'!E:E),VLOOKUP(1+COUNTA($A$6:A17),'Expert Input'!E$5:F$74,2),"")</f>
        <v xml:space="preserve"> </v>
      </c>
      <c r="B18" s="235"/>
      <c r="C18" s="235"/>
      <c r="D18" s="235"/>
      <c r="E18" s="235"/>
      <c r="F18" s="235"/>
      <c r="G18" s="235"/>
      <c r="H18" s="235"/>
    </row>
    <row r="19" spans="1:8">
      <c r="A19" s="241" t="str">
        <f>IF(COUNTA($A$6:A18)&lt;MAX('Expert Input'!E:E),VLOOKUP(1+COUNTA($A$6:A18),'Expert Input'!E$5:F$74,2),"")</f>
        <v/>
      </c>
      <c r="B19" s="235"/>
      <c r="C19" s="235"/>
      <c r="D19" s="235"/>
      <c r="E19" s="235"/>
      <c r="F19" s="235"/>
      <c r="G19" s="235"/>
      <c r="H19" s="235"/>
    </row>
    <row r="20" spans="1:8">
      <c r="A20" s="241" t="str">
        <f>IF(COUNTA($A$6:A19)&lt;MAX('Expert Input'!E:E),VLOOKUP(1+COUNTA($A$6:A19),'Expert Input'!E$5:F$74,2),"")</f>
        <v/>
      </c>
      <c r="B20" s="235"/>
      <c r="C20" s="235"/>
      <c r="D20" s="235"/>
      <c r="E20" s="235"/>
      <c r="F20" s="235"/>
      <c r="G20" s="235"/>
      <c r="H20" s="235"/>
    </row>
    <row r="21" spans="1:8">
      <c r="A21" s="241" t="str">
        <f>IF(COUNTA($A$6:A20)&lt;MAX('Expert Input'!E:E),VLOOKUP(1+COUNTA($A$6:A20),'Expert Input'!E$5:F$74,2),"")</f>
        <v/>
      </c>
      <c r="B21" s="235"/>
      <c r="C21" s="235"/>
      <c r="D21" s="235"/>
      <c r="E21" s="235"/>
      <c r="F21" s="235"/>
      <c r="G21" s="235"/>
      <c r="H21" s="235"/>
    </row>
    <row r="22" spans="1:8">
      <c r="A22" s="241" t="str">
        <f>IF(COUNTA($A$6:A21)&lt;MAX('Expert Input'!E:E),VLOOKUP(1+COUNTA($A$6:A21),'Expert Input'!E$5:F$74,2),"")</f>
        <v/>
      </c>
      <c r="B22" s="235"/>
      <c r="C22" s="235"/>
      <c r="D22" s="235"/>
      <c r="E22" s="235"/>
      <c r="F22" s="235"/>
      <c r="G22" s="235"/>
      <c r="H22" s="235"/>
    </row>
    <row r="23" spans="1:8">
      <c r="A23" s="241" t="str">
        <f>IF(COUNTA($A$6:A22)&lt;MAX('Expert Input'!E:E),VLOOKUP(1+COUNTA($A$6:A22),'Expert Input'!E$5:F$74,2),"")</f>
        <v/>
      </c>
      <c r="B23" s="235"/>
      <c r="C23" s="235"/>
      <c r="D23" s="235"/>
      <c r="E23" s="235"/>
      <c r="F23" s="235"/>
      <c r="G23" s="235"/>
      <c r="H23" s="235"/>
    </row>
    <row r="24" spans="1:8">
      <c r="A24" s="241" t="str">
        <f>IF(COUNTA($A$6:A23)&lt;MAX('Expert Input'!E:E),VLOOKUP(1+COUNTA($A$6:A23),'Expert Input'!E$5:F$74,2),"")</f>
        <v/>
      </c>
      <c r="B24" s="235"/>
      <c r="C24" s="235"/>
      <c r="D24" s="235"/>
      <c r="E24" s="235"/>
      <c r="F24" s="235"/>
      <c r="G24" s="235"/>
      <c r="H24" s="235"/>
    </row>
    <row r="25" spans="1:8">
      <c r="A25" s="241" t="str">
        <f>IF(COUNTA($A$6:A24)&lt;MAX('Expert Input'!E:E),VLOOKUP(1+COUNTA($A$6:A24),'Expert Input'!E$5:F$74,2),"")</f>
        <v/>
      </c>
      <c r="B25" s="235"/>
      <c r="C25" s="235"/>
      <c r="D25" s="235"/>
      <c r="E25" s="235"/>
      <c r="F25" s="235"/>
      <c r="G25" s="235"/>
      <c r="H25" s="235"/>
    </row>
    <row r="26" spans="1:8">
      <c r="A26" s="241" t="str">
        <f>IF(COUNTA($A$6:A25)&lt;MAX('Expert Input'!E:E),VLOOKUP(1+COUNTA($A$6:A25),'Expert Input'!E$5:F$74,2),"")</f>
        <v/>
      </c>
      <c r="B26" s="235"/>
      <c r="C26" s="235"/>
      <c r="D26" s="235"/>
      <c r="E26" s="235"/>
      <c r="F26" s="235"/>
      <c r="G26" s="235"/>
      <c r="H26" s="235"/>
    </row>
    <row r="27" spans="1:8">
      <c r="A27" s="241" t="str">
        <f>IF(COUNTA($A$6:A26)&lt;MAX('Expert Input'!E:E),VLOOKUP(1+COUNTA($A$6:A26),'Expert Input'!E$5:F$74,2),"")</f>
        <v/>
      </c>
      <c r="B27" s="235"/>
      <c r="C27" s="235"/>
      <c r="D27" s="235"/>
      <c r="E27" s="235"/>
      <c r="F27" s="235"/>
      <c r="G27" s="235"/>
      <c r="H27" s="235"/>
    </row>
    <row r="28" spans="1:8">
      <c r="A28" s="241" t="str">
        <f>IF(COUNTA($A$6:A27)&lt;MAX('Expert Input'!E:E),VLOOKUP(1+COUNTA($A$6:A27),'Expert Input'!E$5:F$74,2),"")</f>
        <v/>
      </c>
      <c r="B28" s="235"/>
      <c r="C28" s="235"/>
      <c r="D28" s="235"/>
      <c r="E28" s="235"/>
      <c r="F28" s="235"/>
      <c r="G28" s="235"/>
      <c r="H28" s="235"/>
    </row>
    <row r="29" spans="1:8">
      <c r="A29" s="241" t="str">
        <f>IF(COUNTA($A$6:A28)&lt;MAX('Expert Input'!E:E),VLOOKUP(1+COUNTA($A$6:A28),'Expert Input'!E$5:F$74,2),"")</f>
        <v/>
      </c>
      <c r="B29" s="235"/>
      <c r="C29" s="235"/>
      <c r="D29" s="235"/>
      <c r="E29" s="235"/>
      <c r="F29" s="235"/>
      <c r="G29" s="235"/>
      <c r="H29" s="235"/>
    </row>
    <row r="30" spans="1:8">
      <c r="A30" s="241" t="str">
        <f>IF(COUNTA($A$6:A29)&lt;MAX('Expert Input'!E:E),VLOOKUP(1+COUNTA($A$6:A29),'Expert Input'!E$5:F$74,2),"")</f>
        <v/>
      </c>
      <c r="B30" s="235"/>
      <c r="C30" s="235"/>
      <c r="D30" s="235"/>
      <c r="E30" s="235"/>
      <c r="F30" s="235"/>
      <c r="G30" s="235"/>
      <c r="H30" s="235"/>
    </row>
    <row r="31" spans="1:8">
      <c r="A31" s="241" t="str">
        <f>IF(COUNTA($A$6:A30)&lt;MAX('Expert Input'!E:E),VLOOKUP(1+COUNTA($A$6:A30),'Expert Input'!E$5:F$74,2),"")</f>
        <v/>
      </c>
      <c r="B31" s="235"/>
      <c r="C31" s="235"/>
      <c r="D31" s="235"/>
      <c r="E31" s="235"/>
      <c r="F31" s="235"/>
      <c r="G31" s="235"/>
      <c r="H31" s="235"/>
    </row>
    <row r="32" spans="1:8">
      <c r="A32" s="241" t="str">
        <f>IF(COUNTA($A$6:A31)&lt;MAX('Expert Input'!E:E),VLOOKUP(1+COUNTA($A$6:A31),'Expert Input'!E$5:F$74,2),"")</f>
        <v/>
      </c>
      <c r="B32" s="235"/>
      <c r="C32" s="235"/>
      <c r="D32" s="235"/>
      <c r="E32" s="235"/>
      <c r="F32" s="235"/>
      <c r="G32" s="235"/>
      <c r="H32" s="235"/>
    </row>
    <row r="33" spans="1:8">
      <c r="A33" s="241" t="str">
        <f>IF(COUNTA($A$6:A32)&lt;MAX('Expert Input'!E:E),VLOOKUP(1+COUNTA($A$6:A32),'Expert Input'!E$5:F$74,2),"")</f>
        <v/>
      </c>
      <c r="B33" s="235"/>
      <c r="C33" s="235"/>
      <c r="D33" s="235"/>
      <c r="E33" s="235"/>
      <c r="F33" s="235"/>
      <c r="G33" s="235"/>
      <c r="H33" s="235"/>
    </row>
    <row r="34" spans="1:8">
      <c r="A34" s="241" t="str">
        <f>IF(COUNTA($A$6:A33)&lt;MAX('Expert Input'!E:E),VLOOKUP(1+COUNTA($A$6:A33),'Expert Input'!E$5:F$74,2),"")</f>
        <v/>
      </c>
      <c r="B34" s="235"/>
      <c r="C34" s="235"/>
      <c r="D34" s="235"/>
      <c r="E34" s="235"/>
      <c r="F34" s="235"/>
      <c r="G34" s="235"/>
      <c r="H34" s="235"/>
    </row>
    <row r="35" spans="1:8">
      <c r="A35" s="241" t="str">
        <f>IF(COUNTA($A$6:A34)&lt;MAX('Expert Input'!E:E),VLOOKUP(1+COUNTA($A$6:A34),'Expert Input'!E$5:F$74,2),"")</f>
        <v/>
      </c>
    </row>
    <row r="36" spans="1:8">
      <c r="A36" s="241" t="str">
        <f>IF(COUNTA($A$6:A35)&lt;MAX('Expert Input'!E:E),VLOOKUP(1+COUNTA($A$6:A35),'Expert Input'!E$5:F$74,2),"")</f>
        <v/>
      </c>
    </row>
    <row r="37" spans="1:8">
      <c r="A37" s="241" t="str">
        <f>IF(COUNTA($A$6:A36)&lt;MAX('Expert Input'!E:E),VLOOKUP(1+COUNTA($A$6:A36),'Expert Input'!E$5:F$74,2),"")</f>
        <v/>
      </c>
    </row>
    <row r="38" spans="1:8">
      <c r="A38" s="241" t="str">
        <f>IF(COUNTA($A$6:A37)&lt;MAX('Expert Input'!E:E),VLOOKUP(1+COUNTA($A$6:A37),'Expert Input'!E$5:F$74,2),"")</f>
        <v/>
      </c>
    </row>
    <row r="39" spans="1:8">
      <c r="A39" s="241" t="str">
        <f>IF(COUNTA($A$6:A38)&lt;MAX('Expert Input'!E:E),VLOOKUP(1+COUNTA($A$6:A38),'Expert Input'!E$5:F$74,2),"")</f>
        <v/>
      </c>
    </row>
    <row r="40" spans="1:8">
      <c r="A40" s="241" t="str">
        <f>IF(COUNTA($A$6:A39)&lt;MAX('Expert Input'!E:E),VLOOKUP(1+COUNTA($A$6:A39),'Expert Input'!E$5:F$74,2),"")</f>
        <v/>
      </c>
    </row>
    <row r="41" spans="1:8">
      <c r="A41" s="241" t="str">
        <f>IF(COUNTA($A$6:A40)&lt;MAX('Expert Input'!E:E),VLOOKUP(1+COUNTA($A$6:A40),'Expert Input'!E$5:F$74,2),"")</f>
        <v/>
      </c>
    </row>
  </sheetData>
  <phoneticPr fontId="14" type="noConversion"/>
  <conditionalFormatting sqref="A4:A41">
    <cfRule type="beginsWith" dxfId="5" priority="1" operator="beginsWith" text="SUMMARY">
      <formula>LEFT(A4,LEN("SUMMARY"))="SUMMARY"</formula>
    </cfRule>
    <cfRule type="beginsWith" dxfId="4" priority="3" operator="beginsWith" text="Intentional">
      <formula>LEFT(A4,LEN("Intentional"))="Intentional"</formula>
    </cfRule>
    <cfRule type="beginsWith" dxfId="3" priority="6" operator="beginsWith" text="HAIL DAMAGE">
      <formula>LEFT(A4,LEN("HAIL DAMAGE"))="HAIL DAMAGE"</formula>
    </cfRule>
  </conditionalFormatting>
  <conditionalFormatting sqref="D5">
    <cfRule type="expression" dxfId="2" priority="2">
      <formula>$D$5&lt;$D$4</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Paste_ValuesExpert">
                <anchor>
                  <from>
                    <xdr:col>1</xdr:col>
                    <xdr:colOff>254000</xdr:colOff>
                    <xdr:row>1</xdr:row>
                    <xdr:rowOff>25400</xdr:rowOff>
                  </from>
                  <to>
                    <xdr:col>2</xdr:col>
                    <xdr:colOff>508000</xdr:colOff>
                    <xdr:row>1</xdr:row>
                    <xdr:rowOff>482600</xdr:rowOff>
                  </to>
                </anchor>
              </controlPr>
            </control>
          </mc:Choice>
          <mc:Fallback/>
        </mc:AlternateContent>
        <mc:AlternateContent xmlns:mc="http://schemas.openxmlformats.org/markup-compatibility/2006">
          <mc:Choice Requires="x14">
            <control shapeId="15362" r:id="rId4" name="Button 2">
              <controlPr defaultSize="0" print="0" autoFill="0" autoPict="0" macro="[0]!RedExpert">
                <anchor>
                  <from>
                    <xdr:col>2</xdr:col>
                    <xdr:colOff>533400</xdr:colOff>
                    <xdr:row>1</xdr:row>
                    <xdr:rowOff>25400</xdr:rowOff>
                  </from>
                  <to>
                    <xdr:col>3</xdr:col>
                    <xdr:colOff>787400</xdr:colOff>
                    <xdr:row>1</xdr:row>
                    <xdr:rowOff>482600</xdr:rowOff>
                  </to>
                </anchor>
              </controlPr>
            </control>
          </mc:Choice>
          <mc:Fallback/>
        </mc:AlternateContent>
        <mc:AlternateContent xmlns:mc="http://schemas.openxmlformats.org/markup-compatibility/2006">
          <mc:Choice Requires="x14">
            <control shapeId="15363" r:id="rId5" name="Button 3">
              <controlPr defaultSize="0" print="0" autoFill="0" autoPict="0" macro="[0]!BlueExpert">
                <anchor>
                  <from>
                    <xdr:col>3</xdr:col>
                    <xdr:colOff>812800</xdr:colOff>
                    <xdr:row>1</xdr:row>
                    <xdr:rowOff>25400</xdr:rowOff>
                  </from>
                  <to>
                    <xdr:col>5</xdr:col>
                    <xdr:colOff>228600</xdr:colOff>
                    <xdr:row>1</xdr:row>
                    <xdr:rowOff>482600</xdr:rowOff>
                  </to>
                </anchor>
              </controlPr>
            </control>
          </mc:Choice>
          <mc:Fallback/>
        </mc:AlternateContent>
        <mc:AlternateContent xmlns:mc="http://schemas.openxmlformats.org/markup-compatibility/2006">
          <mc:Choice Requires="x14">
            <control shapeId="15364" r:id="rId6" name="Button 4">
              <controlPr defaultSize="0" print="0" autoFill="0" autoPict="0" macro="[0]!WindNumsExpert">
                <anchor>
                  <from>
                    <xdr:col>5</xdr:col>
                    <xdr:colOff>254000</xdr:colOff>
                    <xdr:row>1</xdr:row>
                    <xdr:rowOff>25400</xdr:rowOff>
                  </from>
                  <to>
                    <xdr:col>6</xdr:col>
                    <xdr:colOff>508000</xdr:colOff>
                    <xdr:row>1</xdr:row>
                    <xdr:rowOff>482600</xdr:rowOff>
                  </to>
                </anchor>
              </controlPr>
            </control>
          </mc:Choice>
          <mc:Fallback/>
        </mc:AlternateContent>
        <mc:AlternateContent xmlns:mc="http://schemas.openxmlformats.org/markup-compatibility/2006">
          <mc:Choice Requires="x14">
            <control shapeId="15365" r:id="rId7" name="Button 5">
              <controlPr defaultSize="0" print="0" autoFill="0" autoPict="0" macro="[0]!HailNumsExpert">
                <anchor>
                  <from>
                    <xdr:col>6</xdr:col>
                    <xdr:colOff>520700</xdr:colOff>
                    <xdr:row>1</xdr:row>
                    <xdr:rowOff>25400</xdr:rowOff>
                  </from>
                  <to>
                    <xdr:col>7</xdr:col>
                    <xdr:colOff>774700</xdr:colOff>
                    <xdr:row>1</xdr:row>
                    <xdr:rowOff>482600</xdr:rowOff>
                  </to>
                </anchor>
              </controlPr>
            </control>
          </mc:Choice>
          <mc:Fallback/>
        </mc:AlternateContent>
      </controls>
    </mc:Choice>
    <mc:Fallback/>
  </mc:AlternateContent>
  <extLst>
    <ext xmlns:mx="http://schemas.microsoft.com/office/mac/excel/2008/main" uri="{64002731-A6B0-56B0-2670-7721B7C09600}">
      <mx:PLV Mode="1"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A1:DB86"/>
  <sheetViews>
    <sheetView view="pageLayout" zoomScaleSheetLayoutView="100" workbookViewId="0">
      <selection activeCell="K5" sqref="K5:R9"/>
    </sheetView>
  </sheetViews>
  <sheetFormatPr baseColWidth="10" defaultColWidth="8.83203125" defaultRowHeight="14" x14ac:dyDescent="0"/>
  <cols>
    <col min="1" max="8" width="8.83203125" style="9"/>
    <col min="9" max="9" width="9.1640625" style="9" customWidth="1"/>
    <col min="10" max="16384" width="8.83203125" style="9"/>
  </cols>
  <sheetData>
    <row r="1" spans="1:106" ht="14" customHeight="1">
      <c r="A1" s="443" t="s">
        <v>1146</v>
      </c>
      <c r="B1" s="443"/>
      <c r="C1" s="443"/>
      <c r="D1" s="443"/>
      <c r="E1" s="443"/>
      <c r="F1" s="443"/>
      <c r="G1" s="443"/>
      <c r="H1" s="443"/>
      <c r="I1" s="443"/>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row>
    <row r="2" spans="1:106" ht="21.5" customHeight="1">
      <c r="A2" s="443"/>
      <c r="B2" s="443"/>
      <c r="C2" s="443"/>
      <c r="D2" s="443"/>
      <c r="E2" s="443"/>
      <c r="F2" s="443"/>
      <c r="G2" s="443"/>
      <c r="H2" s="443"/>
      <c r="I2" s="443"/>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row>
    <row r="3" spans="1:106" ht="28">
      <c r="A3" s="444" t="s">
        <v>902</v>
      </c>
      <c r="B3" s="444"/>
      <c r="C3" s="444"/>
      <c r="D3" s="444"/>
      <c r="E3" s="444"/>
      <c r="F3" s="444"/>
      <c r="G3" s="444"/>
      <c r="H3" s="444"/>
      <c r="I3" s="44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row>
    <row r="4" spans="1:106">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row>
    <row r="5" spans="1:106">
      <c r="A5" s="34"/>
      <c r="B5" s="34"/>
      <c r="C5" s="34"/>
      <c r="D5" s="34"/>
      <c r="E5" s="34"/>
      <c r="F5" s="34"/>
      <c r="G5" s="34"/>
      <c r="H5" s="34"/>
      <c r="I5" s="34"/>
      <c r="J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row>
    <row r="6" spans="1:106">
      <c r="A6" s="34"/>
      <c r="B6" s="34"/>
      <c r="C6" s="34"/>
      <c r="D6" s="34"/>
      <c r="E6" s="34"/>
      <c r="F6" s="34"/>
      <c r="G6" s="34"/>
      <c r="H6" s="34"/>
      <c r="I6" s="34"/>
      <c r="J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row>
    <row r="7" spans="1:106">
      <c r="A7" s="34"/>
      <c r="B7" s="34"/>
      <c r="C7" s="34"/>
      <c r="D7" s="34"/>
      <c r="E7" s="34"/>
      <c r="F7" s="34"/>
      <c r="G7" s="34"/>
      <c r="H7" s="34"/>
      <c r="I7" s="34"/>
      <c r="J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row>
    <row r="8" spans="1:106">
      <c r="A8" s="34"/>
      <c r="B8" s="34"/>
      <c r="C8" s="34"/>
      <c r="D8" s="34"/>
      <c r="E8" s="34"/>
      <c r="F8" s="34"/>
      <c r="G8" s="34"/>
      <c r="H8" s="34"/>
      <c r="I8" s="34"/>
      <c r="J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row>
    <row r="9" spans="1:106">
      <c r="A9" s="34"/>
      <c r="B9" s="34"/>
      <c r="C9" s="34"/>
      <c r="D9" s="34"/>
      <c r="E9" s="34"/>
      <c r="F9" s="34"/>
      <c r="G9" s="34"/>
      <c r="H9" s="34"/>
      <c r="I9" s="34"/>
      <c r="J9" s="34"/>
      <c r="S9" s="34"/>
      <c r="T9" s="34"/>
      <c r="U9" s="34"/>
      <c r="V9" s="34"/>
      <c r="W9" s="34"/>
      <c r="X9" s="34"/>
      <c r="Z9" s="34"/>
      <c r="AA9" s="34"/>
      <c r="AB9" s="34"/>
      <c r="AC9" s="34"/>
      <c r="AD9" s="34"/>
      <c r="AE9" s="34"/>
      <c r="AF9" s="34"/>
      <c r="AG9" s="34"/>
      <c r="AH9" s="34"/>
      <c r="AI9" s="34"/>
      <c r="AK9" s="34"/>
      <c r="AL9" s="34"/>
      <c r="AM9" s="34"/>
      <c r="AN9" s="34"/>
      <c r="AO9" s="34"/>
      <c r="AP9" s="34"/>
      <c r="AQ9" s="34"/>
      <c r="AR9" s="34"/>
      <c r="AS9" s="34"/>
      <c r="AT9" s="34"/>
      <c r="AV9" s="34"/>
      <c r="AW9" s="34"/>
      <c r="AX9" s="34"/>
      <c r="AY9" s="34"/>
      <c r="AZ9" s="34"/>
      <c r="BA9" s="34"/>
      <c r="BB9" s="34"/>
      <c r="BC9" s="34"/>
      <c r="BD9" s="34"/>
      <c r="BE9" s="34"/>
      <c r="BF9" s="34"/>
      <c r="BH9" s="34"/>
      <c r="BI9" s="34"/>
      <c r="BJ9" s="34"/>
      <c r="BK9" s="34"/>
      <c r="BL9" s="34"/>
      <c r="BM9" s="34"/>
      <c r="BN9" s="34"/>
      <c r="BO9" s="34"/>
      <c r="BP9" s="34"/>
      <c r="BQ9" s="34"/>
      <c r="BR9" s="34"/>
      <c r="BS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row>
    <row r="10" spans="1:106">
      <c r="A10" s="34"/>
      <c r="B10" s="34"/>
      <c r="C10" s="34"/>
      <c r="D10" s="34"/>
      <c r="E10" s="34"/>
      <c r="F10" s="34"/>
      <c r="G10" s="34"/>
      <c r="H10" s="34"/>
      <c r="I10" s="34"/>
      <c r="J10" s="34"/>
      <c r="K10" s="34"/>
      <c r="L10" s="34"/>
      <c r="N10" s="34"/>
      <c r="O10" s="34"/>
      <c r="P10" s="34"/>
      <c r="Q10" s="34"/>
      <c r="R10" s="34"/>
      <c r="S10" s="34"/>
      <c r="T10" s="34"/>
      <c r="U10" s="34"/>
      <c r="V10" s="34"/>
      <c r="W10" s="34"/>
      <c r="X10" s="34"/>
      <c r="Z10" s="34"/>
      <c r="AA10" s="34"/>
      <c r="AB10" s="34"/>
      <c r="AC10" s="34"/>
      <c r="AD10" s="34"/>
      <c r="AE10" s="34"/>
      <c r="AF10" s="34"/>
      <c r="AG10" s="34"/>
      <c r="AH10" s="34"/>
      <c r="AI10" s="34"/>
      <c r="AK10" s="34"/>
      <c r="AL10" s="34"/>
      <c r="AM10" s="34"/>
      <c r="AN10" s="34"/>
      <c r="AO10" s="34"/>
      <c r="AP10" s="34"/>
      <c r="AQ10" s="34"/>
      <c r="AR10" s="34"/>
      <c r="AS10" s="34"/>
      <c r="AT10" s="34"/>
      <c r="AV10" s="34"/>
      <c r="AW10" s="34"/>
      <c r="AX10" s="34"/>
      <c r="AY10" s="34"/>
      <c r="AZ10" s="34"/>
      <c r="BA10" s="34"/>
      <c r="BB10" s="34"/>
      <c r="BC10" s="34"/>
      <c r="BD10" s="34"/>
      <c r="BE10" s="34"/>
      <c r="BF10" s="34"/>
      <c r="BH10" s="34"/>
      <c r="BI10" s="34"/>
      <c r="BJ10" s="34"/>
      <c r="BK10" s="34"/>
      <c r="BL10" s="34"/>
      <c r="BM10" s="34"/>
      <c r="BN10" s="34"/>
      <c r="BO10" s="34"/>
      <c r="BP10" s="34"/>
      <c r="BQ10" s="34"/>
      <c r="BR10" s="34"/>
      <c r="BS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row>
    <row r="11" spans="1:106">
      <c r="AJ11" s="34"/>
      <c r="AK11" s="34"/>
      <c r="AL11" s="34"/>
      <c r="AM11" s="34"/>
      <c r="AN11" s="34"/>
      <c r="AO11" s="34"/>
      <c r="AP11" s="34"/>
      <c r="AQ11" s="34"/>
      <c r="AR11" s="34"/>
      <c r="AS11" s="34"/>
      <c r="AT11" s="34"/>
      <c r="AU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row>
    <row r="12" spans="1:106">
      <c r="AJ12" s="34"/>
      <c r="AK12" s="34"/>
      <c r="AL12" s="34"/>
      <c r="AM12" s="34"/>
      <c r="AN12" s="34"/>
      <c r="AO12" s="34"/>
      <c r="AP12" s="34"/>
      <c r="AQ12" s="34"/>
      <c r="AR12" s="34"/>
      <c r="AS12" s="34"/>
      <c r="AT12" s="34"/>
      <c r="AU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c r="CD13" s="34"/>
      <c r="CE13" s="34"/>
      <c r="CF13" s="34"/>
      <c r="CG13" s="34"/>
      <c r="CH13" s="34"/>
      <c r="CI13" s="34"/>
      <c r="CJ13" s="34"/>
      <c r="CK13" s="34"/>
      <c r="CT13" s="34"/>
      <c r="CU13" s="34"/>
      <c r="CV13" s="34"/>
      <c r="CW13" s="34"/>
      <c r="CX13" s="34"/>
      <c r="CY13" s="34"/>
      <c r="CZ13" s="34"/>
      <c r="DA13" s="34"/>
      <c r="DB13" s="34"/>
    </row>
    <row r="14" spans="1:106">
      <c r="CD14" s="34"/>
      <c r="CE14" s="34"/>
      <c r="CF14" s="34"/>
      <c r="CG14" s="34"/>
      <c r="CH14" s="34"/>
      <c r="CI14" s="34"/>
      <c r="CJ14" s="34"/>
      <c r="CK14" s="34"/>
      <c r="CT14" s="34"/>
      <c r="CU14" s="34"/>
      <c r="CV14" s="34"/>
      <c r="CW14" s="34"/>
      <c r="CX14" s="34"/>
      <c r="CY14" s="34"/>
      <c r="CZ14" s="34"/>
      <c r="DA14" s="34"/>
      <c r="DB14" s="34"/>
    </row>
    <row r="15" spans="1:106">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06">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06">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06">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06">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row>
    <row r="21" spans="1:106">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06">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06">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06">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06">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06">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06">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06">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06">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06">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06">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06">
      <c r="A32" s="34"/>
      <c r="B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c r="A33" s="34"/>
      <c r="B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34"/>
      <c r="B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row>
    <row r="35" spans="1:106">
      <c r="A35" s="34"/>
      <c r="B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row>
    <row r="36" spans="1:106">
      <c r="A36" s="34"/>
      <c r="B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row>
    <row r="37" spans="1:106">
      <c r="A37" s="34"/>
      <c r="B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row>
    <row r="38" spans="1:106">
      <c r="A38" s="34"/>
      <c r="B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row>
    <row r="39" spans="1:106">
      <c r="A39" s="34"/>
      <c r="B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row>
    <row r="40" spans="1:106">
      <c r="A40" s="34"/>
      <c r="B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row>
    <row r="41" spans="1:106">
      <c r="A41" s="34"/>
      <c r="B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row>
    <row r="42" spans="1:106">
      <c r="A42" s="34"/>
      <c r="B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row>
    <row r="43" spans="1:106">
      <c r="A43" s="34"/>
      <c r="B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row>
    <row r="44" spans="1:106">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row>
    <row r="45" spans="1:106">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row>
    <row r="46" spans="1:106">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row>
    <row r="47" spans="1:106">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row>
    <row r="48" spans="1:106">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row>
    <row r="49" spans="82:106">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row>
    <row r="50" spans="82:106">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row>
    <row r="51" spans="82:106">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row>
    <row r="52" spans="82:106">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row>
    <row r="53" spans="82:106">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row>
    <row r="54" spans="82:106">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row>
    <row r="55" spans="82:106">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row>
    <row r="56" spans="82:106">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row>
    <row r="57" spans="82:106">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row>
    <row r="58" spans="82:106">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row>
    <row r="59" spans="82:106">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row>
    <row r="60" spans="82:106">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row>
    <row r="61" spans="82:106">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row>
    <row r="62" spans="82:106">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row>
    <row r="63" spans="82:106">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row>
    <row r="64" spans="82:106">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row>
    <row r="65" spans="36:106">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row>
    <row r="66" spans="36:106">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row>
    <row r="71" spans="36:106">
      <c r="AJ71" s="34"/>
      <c r="AK71" s="34"/>
      <c r="AL71" s="34"/>
      <c r="AM71" s="34"/>
      <c r="AN71" s="34"/>
      <c r="AO71" s="34"/>
      <c r="AP71" s="34"/>
      <c r="AQ71" s="34"/>
      <c r="AR71" s="34"/>
      <c r="AS71" s="34"/>
      <c r="AT71" s="34"/>
      <c r="AU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row>
    <row r="72" spans="36:106">
      <c r="AJ72" s="34"/>
      <c r="AK72" s="34"/>
      <c r="AL72" s="34"/>
      <c r="AM72" s="34"/>
      <c r="AN72" s="34"/>
      <c r="AO72" s="34"/>
      <c r="AP72" s="34"/>
      <c r="AQ72" s="34"/>
      <c r="AR72" s="34"/>
      <c r="AS72" s="34"/>
      <c r="AT72" s="34"/>
      <c r="AU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row>
    <row r="73" spans="36:106">
      <c r="BB73" s="34"/>
      <c r="BC73" s="34"/>
      <c r="BD73" s="34"/>
      <c r="BE73" s="34"/>
      <c r="BF73" s="34"/>
      <c r="BG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row>
    <row r="74" spans="36:106">
      <c r="BB74" s="34"/>
      <c r="BC74" s="34"/>
      <c r="BD74" s="34"/>
      <c r="BE74" s="34"/>
      <c r="BF74" s="34"/>
      <c r="BG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row>
    <row r="75" spans="36:106">
      <c r="AK75" s="34"/>
      <c r="AL75" s="34"/>
      <c r="AM75" s="34"/>
      <c r="AN75" s="34"/>
      <c r="AO75" s="34"/>
      <c r="AP75" s="34"/>
      <c r="AQ75" s="34"/>
      <c r="AR75" s="34"/>
      <c r="AS75" s="34"/>
      <c r="AT75" s="34"/>
      <c r="AU75" s="34"/>
      <c r="AV75" s="34"/>
      <c r="AZ75" s="34"/>
      <c r="BA75" s="34"/>
      <c r="BB75" s="34"/>
      <c r="BC75" s="34"/>
      <c r="BD75" s="34"/>
      <c r="BE75" s="34"/>
      <c r="BF75" s="34"/>
      <c r="BH75" s="34"/>
      <c r="BI75" s="34"/>
      <c r="BJ75" s="34"/>
      <c r="BK75" s="34"/>
      <c r="BL75" s="34"/>
      <c r="BM75" s="34"/>
      <c r="BN75" s="34"/>
      <c r="BP75" s="34"/>
      <c r="BQ75" s="34"/>
      <c r="BS75" s="34"/>
      <c r="BT75" s="34"/>
      <c r="BU75" s="34"/>
      <c r="BV75" s="34"/>
      <c r="BW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row>
    <row r="76" spans="36:106">
      <c r="AK76" s="34"/>
      <c r="AL76" s="34"/>
      <c r="AM76" s="34"/>
      <c r="AN76" s="34"/>
      <c r="AO76" s="34"/>
      <c r="AP76" s="34"/>
      <c r="AQ76" s="34"/>
      <c r="AR76" s="34"/>
      <c r="AS76" s="34"/>
      <c r="AT76" s="34"/>
      <c r="AU76" s="34"/>
      <c r="AV76" s="34"/>
      <c r="AZ76" s="34"/>
      <c r="BA76" s="34"/>
      <c r="BB76" s="34"/>
      <c r="BC76" s="34"/>
      <c r="BD76" s="34"/>
      <c r="BE76" s="34"/>
      <c r="BF76" s="34"/>
      <c r="BH76" s="34"/>
      <c r="BI76" s="34"/>
      <c r="BJ76" s="34"/>
      <c r="BK76" s="34"/>
      <c r="BL76" s="34"/>
      <c r="BM76" s="34"/>
      <c r="BN76" s="34"/>
      <c r="BP76" s="34"/>
      <c r="BQ76" s="34"/>
      <c r="BS76" s="34"/>
      <c r="BT76" s="34"/>
      <c r="BU76" s="34"/>
      <c r="BV76" s="34"/>
      <c r="BW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row>
    <row r="77" spans="36:106">
      <c r="BJ77" s="34"/>
      <c r="BK77" s="34"/>
      <c r="BL77" s="34"/>
      <c r="BM77" s="34"/>
      <c r="BN77" s="34"/>
      <c r="BS77" s="34"/>
      <c r="BT77" s="34"/>
      <c r="BU77" s="34"/>
      <c r="BV77" s="34"/>
      <c r="BW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row>
    <row r="78" spans="36:106">
      <c r="AK78" s="34"/>
      <c r="AL78" s="34"/>
      <c r="AM78" s="34"/>
      <c r="AN78" s="34"/>
      <c r="AO78" s="34"/>
      <c r="AP78" s="34"/>
      <c r="AQ78" s="34"/>
      <c r="AR78" s="34"/>
      <c r="AS78" s="34"/>
      <c r="AT78" s="34"/>
      <c r="AU78" s="34"/>
      <c r="AV78" s="34"/>
      <c r="AX78" s="34"/>
      <c r="AY78" s="34"/>
      <c r="AZ78" s="34"/>
      <c r="BA78" s="34"/>
      <c r="BB78" s="34"/>
      <c r="BC78" s="34"/>
      <c r="BD78" s="34"/>
      <c r="BE78" s="34"/>
      <c r="BF78" s="34"/>
      <c r="BH78" s="34"/>
      <c r="BI78" s="34"/>
      <c r="BJ78" s="34"/>
      <c r="BK78" s="34"/>
      <c r="BL78" s="34"/>
      <c r="BM78" s="34"/>
      <c r="BN78" s="34"/>
      <c r="BP78" s="34"/>
      <c r="BQ78" s="34"/>
      <c r="BS78" s="34"/>
      <c r="BT78" s="34"/>
      <c r="BU78" s="34"/>
      <c r="BV78" s="34"/>
      <c r="BW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row>
    <row r="79" spans="36:106">
      <c r="AK79" s="34"/>
      <c r="AL79" s="34"/>
      <c r="AM79" s="34"/>
      <c r="AN79" s="34"/>
      <c r="AO79" s="34"/>
      <c r="AP79" s="34"/>
      <c r="AQ79" s="34"/>
      <c r="AR79" s="34"/>
      <c r="AS79" s="34"/>
      <c r="AT79" s="34"/>
      <c r="AU79" s="34"/>
      <c r="AV79" s="34"/>
      <c r="AX79" s="34"/>
      <c r="AY79" s="34"/>
      <c r="AZ79" s="34"/>
      <c r="BA79" s="34"/>
      <c r="BB79" s="34"/>
      <c r="BC79" s="34"/>
      <c r="BD79" s="34"/>
      <c r="BE79" s="34"/>
      <c r="BF79" s="34"/>
      <c r="BH79" s="34"/>
      <c r="BI79" s="34"/>
      <c r="BJ79" s="34"/>
      <c r="BK79" s="34"/>
      <c r="BL79" s="34"/>
      <c r="BM79" s="34"/>
      <c r="BN79" s="34"/>
      <c r="BP79" s="34"/>
      <c r="BQ79" s="34"/>
      <c r="BS79" s="34"/>
      <c r="BT79" s="34"/>
      <c r="BU79" s="34"/>
      <c r="BV79" s="34"/>
      <c r="BW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row>
    <row r="80" spans="36:106">
      <c r="AK80" s="34"/>
      <c r="AL80" s="34"/>
      <c r="AM80" s="34"/>
      <c r="AN80" s="34"/>
      <c r="AO80" s="34"/>
      <c r="AP80" s="34"/>
      <c r="AQ80" s="34"/>
      <c r="AR80" s="34"/>
      <c r="AS80" s="34"/>
      <c r="AT80" s="34"/>
      <c r="AU80" s="34"/>
      <c r="AV80" s="34"/>
      <c r="BJ80" s="34"/>
      <c r="BK80" s="34"/>
      <c r="BL80" s="34"/>
      <c r="BM80" s="34"/>
      <c r="BN80" s="34"/>
      <c r="BS80" s="34"/>
      <c r="BT80" s="34"/>
      <c r="BU80" s="34"/>
      <c r="BV80" s="34"/>
      <c r="BW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row>
    <row r="81" spans="37:106">
      <c r="AK81" s="34"/>
      <c r="AL81" s="34"/>
      <c r="AM81" s="34"/>
      <c r="AN81" s="34"/>
      <c r="AO81" s="34"/>
      <c r="AP81" s="34"/>
      <c r="AQ81" s="34"/>
      <c r="AR81" s="34"/>
      <c r="AS81" s="34"/>
      <c r="AT81" s="34"/>
      <c r="AU81" s="34"/>
      <c r="AV81" s="34"/>
      <c r="AX81" s="34"/>
      <c r="AY81" s="34"/>
      <c r="AZ81" s="34"/>
      <c r="BA81" s="34"/>
      <c r="BB81" s="34"/>
      <c r="BC81" s="34"/>
      <c r="BD81" s="34"/>
      <c r="BE81" s="34"/>
      <c r="BF81" s="34"/>
      <c r="BH81" s="34"/>
      <c r="BI81" s="34"/>
      <c r="BJ81" s="34"/>
      <c r="BK81" s="34"/>
      <c r="BL81" s="34"/>
      <c r="BM81" s="34"/>
      <c r="BN81" s="34"/>
      <c r="BP81" s="34"/>
      <c r="BQ81" s="34"/>
      <c r="BS81" s="34"/>
      <c r="BT81" s="34"/>
      <c r="BU81" s="34"/>
      <c r="BV81" s="34"/>
      <c r="BW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row>
    <row r="82" spans="37:106">
      <c r="AK82" s="34"/>
      <c r="AL82" s="34"/>
      <c r="AM82" s="34"/>
      <c r="AN82" s="34"/>
      <c r="AO82" s="34"/>
      <c r="AP82" s="34"/>
      <c r="AQ82" s="34"/>
      <c r="AR82" s="34"/>
      <c r="AS82" s="34"/>
      <c r="AT82" s="34"/>
      <c r="AU82" s="34"/>
      <c r="AV82" s="34"/>
      <c r="AX82" s="34"/>
      <c r="AY82" s="34"/>
      <c r="AZ82" s="34"/>
      <c r="BA82" s="34"/>
      <c r="BB82" s="34"/>
      <c r="BC82" s="34"/>
      <c r="BD82" s="34"/>
      <c r="BE82" s="34"/>
      <c r="BF82" s="34"/>
      <c r="BH82" s="34"/>
      <c r="BI82" s="34"/>
      <c r="BJ82" s="34"/>
      <c r="BK82" s="34"/>
      <c r="BL82" s="34"/>
      <c r="BM82" s="34"/>
      <c r="BN82" s="34"/>
      <c r="BP82" s="34"/>
      <c r="BQ82" s="34"/>
      <c r="BS82" s="34"/>
      <c r="BT82" s="34"/>
      <c r="BU82" s="34"/>
      <c r="BV82" s="34"/>
      <c r="BW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row>
    <row r="83" spans="37:106">
      <c r="AK83" s="34"/>
      <c r="AL83" s="34"/>
      <c r="AM83" s="34"/>
      <c r="AN83" s="34"/>
      <c r="AO83" s="34"/>
      <c r="AP83" s="34"/>
      <c r="AQ83" s="34"/>
      <c r="AR83" s="34"/>
      <c r="AS83" s="34"/>
      <c r="AT83" s="34"/>
      <c r="AU83" s="34"/>
      <c r="AV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row>
    <row r="84" spans="37:106">
      <c r="AK84" s="34"/>
      <c r="AL84" s="34"/>
      <c r="AM84" s="34"/>
      <c r="AN84" s="34"/>
      <c r="AO84" s="34"/>
      <c r="AP84" s="34"/>
      <c r="AQ84" s="34"/>
      <c r="AR84" s="34"/>
      <c r="AS84" s="34"/>
      <c r="AT84" s="34"/>
      <c r="AU84" s="34"/>
      <c r="AV84" s="34"/>
      <c r="AX84" s="34"/>
      <c r="AY84" s="34"/>
      <c r="AZ84" s="34"/>
      <c r="BA84" s="34"/>
      <c r="BB84" s="34"/>
      <c r="BC84" s="34"/>
      <c r="BD84" s="34"/>
      <c r="BE84" s="34"/>
      <c r="BF84" s="34"/>
      <c r="BH84" s="34"/>
      <c r="BI84" s="34"/>
      <c r="BJ84" s="34"/>
      <c r="BK84" s="34"/>
      <c r="BL84" s="34"/>
      <c r="BM84" s="34"/>
      <c r="BN84" s="34"/>
      <c r="BP84" s="34"/>
      <c r="BQ84" s="34"/>
      <c r="BS84" s="34"/>
      <c r="BT84" s="34"/>
      <c r="BU84" s="34"/>
      <c r="BV84" s="34"/>
      <c r="BW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row>
    <row r="85" spans="37:106">
      <c r="AK85" s="34"/>
      <c r="AL85" s="34"/>
      <c r="AM85" s="34"/>
      <c r="AN85" s="34"/>
      <c r="AO85" s="34"/>
      <c r="AP85" s="34"/>
      <c r="AQ85" s="34"/>
      <c r="AR85" s="34"/>
      <c r="AS85" s="34"/>
      <c r="AT85" s="34"/>
      <c r="AU85" s="34"/>
      <c r="AV85" s="34"/>
      <c r="AX85" s="34"/>
      <c r="AY85" s="34"/>
      <c r="AZ85" s="34"/>
      <c r="BA85" s="34"/>
      <c r="BB85" s="34"/>
      <c r="BC85" s="34"/>
      <c r="BD85" s="34"/>
      <c r="BE85" s="34"/>
      <c r="BF85" s="34"/>
      <c r="BH85" s="34"/>
      <c r="BI85" s="34"/>
      <c r="BJ85" s="34"/>
      <c r="BK85" s="34"/>
      <c r="BL85" s="34"/>
      <c r="BM85" s="34"/>
      <c r="BN85" s="34"/>
      <c r="BP85" s="34"/>
      <c r="BQ85" s="34"/>
      <c r="BS85" s="34"/>
      <c r="BT85" s="34"/>
      <c r="BU85" s="34"/>
      <c r="BV85" s="34"/>
      <c r="BW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row>
    <row r="86" spans="37:106">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row>
  </sheetData>
  <mergeCells count="2">
    <mergeCell ref="A1:I2"/>
    <mergeCell ref="A3:I3"/>
  </mergeCells>
  <phoneticPr fontId="14" type="noConversion"/>
  <pageMargins left="0.7" right="0.7" top="0.75" bottom="0.75" header="0.3" footer="0.3"/>
  <pageSetup orientation="portrait" verticalDpi="300"/>
  <drawing r:id="rId1"/>
  <extLst>
    <ext xmlns:mx="http://schemas.microsoft.com/office/mac/excel/2008/main" uri="{64002731-A6B0-56B0-2670-7721B7C09600}">
      <mx:PLV Mode="1"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theme="3" tint="0.39997558519241921"/>
  </sheetPr>
  <dimension ref="A1:DB86"/>
  <sheetViews>
    <sheetView view="pageLayout" zoomScaleSheetLayoutView="100" workbookViewId="0">
      <selection activeCell="K5" sqref="K5"/>
    </sheetView>
  </sheetViews>
  <sheetFormatPr baseColWidth="10" defaultColWidth="8.83203125" defaultRowHeight="14" x14ac:dyDescent="0"/>
  <cols>
    <col min="1" max="8" width="8.83203125" style="9"/>
    <col min="9" max="9" width="9.1640625" style="9" customWidth="1"/>
    <col min="10" max="16384" width="8.83203125" style="9"/>
  </cols>
  <sheetData>
    <row r="1" spans="1:106" ht="14" customHeight="1">
      <c r="A1" s="443" t="s">
        <v>1147</v>
      </c>
      <c r="B1" s="443"/>
      <c r="C1" s="443"/>
      <c r="D1" s="443"/>
      <c r="E1" s="443"/>
      <c r="F1" s="443"/>
      <c r="G1" s="443"/>
      <c r="H1" s="443"/>
      <c r="I1" s="443"/>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row>
    <row r="2" spans="1:106" ht="21.5" customHeight="1">
      <c r="A2" s="443"/>
      <c r="B2" s="443"/>
      <c r="C2" s="443"/>
      <c r="D2" s="443"/>
      <c r="E2" s="443"/>
      <c r="F2" s="443"/>
      <c r="G2" s="443"/>
      <c r="H2" s="443"/>
      <c r="I2" s="443"/>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row>
    <row r="3" spans="1:106" ht="28">
      <c r="A3" s="444" t="s">
        <v>902</v>
      </c>
      <c r="B3" s="444"/>
      <c r="C3" s="444"/>
      <c r="D3" s="444"/>
      <c r="E3" s="444"/>
      <c r="F3" s="444"/>
      <c r="G3" s="444"/>
      <c r="H3" s="444"/>
      <c r="I3" s="44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row>
    <row r="4" spans="1:106" ht="15">
      <c r="A4" s="34"/>
      <c r="B4" s="34"/>
      <c r="C4" s="34"/>
      <c r="D4" s="34"/>
      <c r="E4" s="34"/>
      <c r="F4" s="34"/>
      <c r="G4" s="34"/>
      <c r="H4" s="34"/>
      <c r="I4" s="34"/>
      <c r="J4" s="34"/>
      <c r="K4" s="267" t="s">
        <v>1167</v>
      </c>
      <c r="L4" s="270"/>
      <c r="M4" s="272"/>
      <c r="N4" s="272"/>
      <c r="O4" s="272"/>
      <c r="P4" s="272"/>
      <c r="Q4" s="276"/>
      <c r="R4" s="276"/>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row>
    <row r="5" spans="1:106" ht="15">
      <c r="A5" s="34"/>
      <c r="B5" s="34"/>
      <c r="C5" s="34"/>
      <c r="D5" s="34"/>
      <c r="E5" s="34"/>
      <c r="F5" s="34"/>
      <c r="G5" s="34"/>
      <c r="H5" s="34"/>
      <c r="I5" s="34"/>
      <c r="J5" s="34"/>
      <c r="K5" s="268">
        <v>1</v>
      </c>
      <c r="L5" s="269" t="s">
        <v>1168</v>
      </c>
      <c r="M5" s="272"/>
      <c r="N5" s="272"/>
      <c r="O5" s="272"/>
      <c r="P5" s="272"/>
      <c r="Q5" s="276"/>
      <c r="R5" s="276"/>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row>
    <row r="6" spans="1:106" ht="15">
      <c r="A6" s="34"/>
      <c r="B6" s="34"/>
      <c r="C6" s="34"/>
      <c r="D6" s="34"/>
      <c r="E6" s="34"/>
      <c r="F6" s="34"/>
      <c r="G6" s="34"/>
      <c r="H6" s="34"/>
      <c r="I6" s="34"/>
      <c r="J6" s="34"/>
      <c r="K6" s="268">
        <v>2</v>
      </c>
      <c r="L6" s="445" t="s">
        <v>1169</v>
      </c>
      <c r="M6" s="445"/>
      <c r="N6" s="445"/>
      <c r="O6" s="445"/>
      <c r="P6" s="445"/>
      <c r="Q6" s="445"/>
      <c r="R6" s="445"/>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row>
    <row r="7" spans="1:106" ht="15">
      <c r="A7" s="34"/>
      <c r="B7" s="34"/>
      <c r="C7" s="34"/>
      <c r="D7" s="34"/>
      <c r="E7" s="34"/>
      <c r="F7" s="34"/>
      <c r="G7" s="34"/>
      <c r="H7" s="34"/>
      <c r="I7" s="34"/>
      <c r="J7" s="34"/>
      <c r="K7" s="268"/>
      <c r="L7" s="445"/>
      <c r="M7" s="445"/>
      <c r="N7" s="445"/>
      <c r="O7" s="445"/>
      <c r="P7" s="445"/>
      <c r="Q7" s="445"/>
      <c r="R7" s="445"/>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row>
    <row r="8" spans="1:106" ht="15">
      <c r="A8" s="34"/>
      <c r="B8" s="34"/>
      <c r="C8" s="34"/>
      <c r="D8" s="34"/>
      <c r="E8" s="34"/>
      <c r="F8" s="34"/>
      <c r="G8" s="34"/>
      <c r="H8" s="34"/>
      <c r="I8" s="34"/>
      <c r="J8" s="34"/>
      <c r="K8" s="268">
        <v>3</v>
      </c>
      <c r="L8" s="269" t="s">
        <v>1162</v>
      </c>
      <c r="M8" s="272"/>
      <c r="N8" s="272"/>
      <c r="O8" s="272"/>
      <c r="P8" s="272"/>
      <c r="Q8" s="276"/>
      <c r="R8" s="276"/>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row>
    <row r="9" spans="1:106">
      <c r="A9" s="34"/>
      <c r="B9" s="34"/>
      <c r="C9" s="34"/>
      <c r="D9" s="34"/>
      <c r="E9" s="34"/>
      <c r="F9" s="34"/>
      <c r="G9" s="34"/>
      <c r="H9" s="34"/>
      <c r="I9" s="34"/>
      <c r="J9" s="34"/>
      <c r="K9" s="34"/>
      <c r="L9" s="34"/>
      <c r="N9" s="34"/>
      <c r="O9" s="34"/>
      <c r="P9" s="34"/>
      <c r="Q9" s="34"/>
      <c r="R9" s="34"/>
      <c r="S9" s="34"/>
      <c r="T9" s="34"/>
      <c r="U9" s="34"/>
      <c r="V9" s="34"/>
      <c r="W9" s="34"/>
      <c r="X9" s="34"/>
      <c r="Z9" s="34"/>
      <c r="AA9" s="34"/>
      <c r="AB9" s="34"/>
      <c r="AC9" s="34"/>
      <c r="AD9" s="34"/>
      <c r="AE9" s="34"/>
      <c r="AF9" s="34"/>
      <c r="AG9" s="34"/>
      <c r="AH9" s="34"/>
      <c r="AI9" s="34"/>
      <c r="AK9" s="34"/>
      <c r="AL9" s="34"/>
      <c r="AM9" s="34"/>
      <c r="AN9" s="34"/>
      <c r="AO9" s="34"/>
      <c r="AP9" s="34"/>
      <c r="AQ9" s="34"/>
      <c r="AR9" s="34"/>
      <c r="AS9" s="34"/>
      <c r="AT9" s="34"/>
      <c r="AV9" s="34"/>
      <c r="AW9" s="34"/>
      <c r="AX9" s="34"/>
      <c r="AY9" s="34"/>
      <c r="AZ9" s="34"/>
      <c r="BA9" s="34"/>
      <c r="BB9" s="34"/>
      <c r="BC9" s="34"/>
      <c r="BD9" s="34"/>
      <c r="BE9" s="34"/>
      <c r="BF9" s="34"/>
      <c r="BH9" s="34"/>
      <c r="BI9" s="34"/>
      <c r="BJ9" s="34"/>
      <c r="BK9" s="34"/>
      <c r="BL9" s="34"/>
      <c r="BM9" s="34"/>
      <c r="BN9" s="34"/>
      <c r="BO9" s="34"/>
      <c r="BP9" s="34"/>
      <c r="BQ9" s="34"/>
      <c r="BR9" s="34"/>
      <c r="BS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row>
    <row r="10" spans="1:106">
      <c r="A10" s="34"/>
      <c r="B10" s="34"/>
      <c r="C10" s="34"/>
      <c r="D10" s="34"/>
      <c r="E10" s="34"/>
      <c r="F10" s="34"/>
      <c r="G10" s="34"/>
      <c r="H10" s="34"/>
      <c r="I10" s="34"/>
      <c r="J10" s="34"/>
      <c r="K10" s="34"/>
      <c r="L10" s="34"/>
      <c r="N10" s="34"/>
      <c r="O10" s="34"/>
      <c r="P10" s="34"/>
      <c r="Q10" s="34"/>
      <c r="R10" s="34"/>
      <c r="S10" s="34"/>
      <c r="T10" s="34"/>
      <c r="U10" s="34"/>
      <c r="V10" s="34"/>
      <c r="W10" s="34"/>
      <c r="X10" s="34"/>
      <c r="Z10" s="34"/>
      <c r="AA10" s="34"/>
      <c r="AB10" s="34"/>
      <c r="AC10" s="34"/>
      <c r="AD10" s="34"/>
      <c r="AE10" s="34"/>
      <c r="AF10" s="34"/>
      <c r="AG10" s="34"/>
      <c r="AH10" s="34"/>
      <c r="AI10" s="34"/>
      <c r="AK10" s="34"/>
      <c r="AL10" s="34"/>
      <c r="AM10" s="34"/>
      <c r="AN10" s="34"/>
      <c r="AO10" s="34"/>
      <c r="AP10" s="34"/>
      <c r="AQ10" s="34"/>
      <c r="AR10" s="34"/>
      <c r="AS10" s="34"/>
      <c r="AT10" s="34"/>
      <c r="AV10" s="34"/>
      <c r="AW10" s="34"/>
      <c r="AX10" s="34"/>
      <c r="AY10" s="34"/>
      <c r="AZ10" s="34"/>
      <c r="BA10" s="34"/>
      <c r="BB10" s="34"/>
      <c r="BC10" s="34"/>
      <c r="BD10" s="34"/>
      <c r="BE10" s="34"/>
      <c r="BF10" s="34"/>
      <c r="BH10" s="34"/>
      <c r="BI10" s="34"/>
      <c r="BJ10" s="34"/>
      <c r="BK10" s="34"/>
      <c r="BL10" s="34"/>
      <c r="BM10" s="34"/>
      <c r="BN10" s="34"/>
      <c r="BO10" s="34"/>
      <c r="BP10" s="34"/>
      <c r="BQ10" s="34"/>
      <c r="BR10" s="34"/>
      <c r="BS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row>
    <row r="11" spans="1:106">
      <c r="AJ11" s="34"/>
      <c r="AK11" s="34"/>
      <c r="AL11" s="34"/>
      <c r="AM11" s="34"/>
      <c r="AN11" s="34"/>
      <c r="AO11" s="34"/>
      <c r="AP11" s="34"/>
      <c r="AQ11" s="34"/>
      <c r="AR11" s="34"/>
      <c r="AS11" s="34"/>
      <c r="AT11" s="34"/>
      <c r="AU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row>
    <row r="12" spans="1:106">
      <c r="AJ12" s="34"/>
      <c r="AK12" s="34"/>
      <c r="AL12" s="34"/>
      <c r="AM12" s="34"/>
      <c r="AN12" s="34"/>
      <c r="AO12" s="34"/>
      <c r="AP12" s="34"/>
      <c r="AQ12" s="34"/>
      <c r="AR12" s="34"/>
      <c r="AS12" s="34"/>
      <c r="AT12" s="34"/>
      <c r="AU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row>
    <row r="13" spans="1:106">
      <c r="CD13" s="34"/>
      <c r="CE13" s="34"/>
      <c r="CF13" s="34"/>
      <c r="CG13" s="34"/>
      <c r="CH13" s="34"/>
      <c r="CI13" s="34"/>
      <c r="CJ13" s="34"/>
      <c r="CK13" s="34"/>
      <c r="CT13" s="34"/>
      <c r="CU13" s="34"/>
      <c r="CV13" s="34"/>
      <c r="CW13" s="34"/>
      <c r="CX13" s="34"/>
      <c r="CY13" s="34"/>
      <c r="CZ13" s="34"/>
      <c r="DA13" s="34"/>
      <c r="DB13" s="34"/>
    </row>
    <row r="14" spans="1:106">
      <c r="CD14" s="34"/>
      <c r="CE14" s="34"/>
      <c r="CF14" s="34"/>
      <c r="CG14" s="34"/>
      <c r="CH14" s="34"/>
      <c r="CI14" s="34"/>
      <c r="CJ14" s="34"/>
      <c r="CK14" s="34"/>
      <c r="CT14" s="34"/>
      <c r="CU14" s="34"/>
      <c r="CV14" s="34"/>
      <c r="CW14" s="34"/>
      <c r="CX14" s="34"/>
      <c r="CY14" s="34"/>
      <c r="CZ14" s="34"/>
      <c r="DA14" s="34"/>
      <c r="DB14" s="34"/>
    </row>
    <row r="15" spans="1:106">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06">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06">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06">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06">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row>
    <row r="21" spans="1:106">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06">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06">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06">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06">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06">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06">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06">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06">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06">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06">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06">
      <c r="A32" s="34"/>
      <c r="B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c r="A33" s="34"/>
      <c r="B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34"/>
      <c r="B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row>
    <row r="35" spans="1:106">
      <c r="A35" s="34"/>
      <c r="B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row>
    <row r="36" spans="1:106">
      <c r="A36" s="34"/>
      <c r="B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row>
    <row r="37" spans="1:106">
      <c r="A37" s="34"/>
      <c r="B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row>
    <row r="38" spans="1:106">
      <c r="A38" s="34"/>
      <c r="B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row>
    <row r="39" spans="1:106">
      <c r="A39" s="34"/>
      <c r="B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row>
    <row r="40" spans="1:106">
      <c r="A40" s="34"/>
      <c r="B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row>
    <row r="41" spans="1:106">
      <c r="A41" s="34"/>
      <c r="B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row>
    <row r="42" spans="1:106">
      <c r="A42" s="34"/>
      <c r="B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row>
    <row r="43" spans="1:106">
      <c r="A43" s="34"/>
      <c r="B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row>
    <row r="44" spans="1:106">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row>
    <row r="45" spans="1:106">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row>
    <row r="46" spans="1:106">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row>
    <row r="47" spans="1:106">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row>
    <row r="48" spans="1:106">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row>
    <row r="49" spans="82:106">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row>
    <row r="50" spans="82:106">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row>
    <row r="51" spans="82:106">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row>
    <row r="52" spans="82:106">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row>
    <row r="53" spans="82:106">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row>
    <row r="54" spans="82:106">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row>
    <row r="55" spans="82:106">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row>
    <row r="56" spans="82:106">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row>
    <row r="57" spans="82:106">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row>
    <row r="58" spans="82:106">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row>
    <row r="59" spans="82:106">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row>
    <row r="60" spans="82:106">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row>
    <row r="61" spans="82:106">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row>
    <row r="62" spans="82:106">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row>
    <row r="63" spans="82:106">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row>
    <row r="64" spans="82:106">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row>
    <row r="65" spans="36:106">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row>
    <row r="66" spans="36:106">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row>
    <row r="71" spans="36:106">
      <c r="AJ71" s="34"/>
      <c r="AK71" s="34"/>
      <c r="AL71" s="34"/>
      <c r="AM71" s="34"/>
      <c r="AN71" s="34"/>
      <c r="AO71" s="34"/>
      <c r="AP71" s="34"/>
      <c r="AQ71" s="34"/>
      <c r="AR71" s="34"/>
      <c r="AS71" s="34"/>
      <c r="AT71" s="34"/>
      <c r="AU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row>
    <row r="72" spans="36:106">
      <c r="AJ72" s="34"/>
      <c r="AK72" s="34"/>
      <c r="AL72" s="34"/>
      <c r="AM72" s="34"/>
      <c r="AN72" s="34"/>
      <c r="AO72" s="34"/>
      <c r="AP72" s="34"/>
      <c r="AQ72" s="34"/>
      <c r="AR72" s="34"/>
      <c r="AS72" s="34"/>
      <c r="AT72" s="34"/>
      <c r="AU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row>
    <row r="73" spans="36:106">
      <c r="BB73" s="34"/>
      <c r="BC73" s="34"/>
      <c r="BD73" s="34"/>
      <c r="BE73" s="34"/>
      <c r="BF73" s="34"/>
      <c r="BG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row>
    <row r="74" spans="36:106">
      <c r="BB74" s="34"/>
      <c r="BC74" s="34"/>
      <c r="BD74" s="34"/>
      <c r="BE74" s="34"/>
      <c r="BF74" s="34"/>
      <c r="BG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row>
    <row r="75" spans="36:106">
      <c r="AK75" s="34"/>
      <c r="AL75" s="34"/>
      <c r="AM75" s="34"/>
      <c r="AN75" s="34"/>
      <c r="AO75" s="34"/>
      <c r="AP75" s="34"/>
      <c r="AQ75" s="34"/>
      <c r="AR75" s="34"/>
      <c r="AS75" s="34"/>
      <c r="AT75" s="34"/>
      <c r="AU75" s="34"/>
      <c r="AV75" s="34"/>
      <c r="AZ75" s="34"/>
      <c r="BA75" s="34"/>
      <c r="BB75" s="34"/>
      <c r="BC75" s="34"/>
      <c r="BD75" s="34"/>
      <c r="BE75" s="34"/>
      <c r="BF75" s="34"/>
      <c r="BH75" s="34"/>
      <c r="BI75" s="34"/>
      <c r="BJ75" s="34"/>
      <c r="BK75" s="34"/>
      <c r="BL75" s="34"/>
      <c r="BM75" s="34"/>
      <c r="BN75" s="34"/>
      <c r="BP75" s="34"/>
      <c r="BQ75" s="34"/>
      <c r="BS75" s="34"/>
      <c r="BT75" s="34"/>
      <c r="BU75" s="34"/>
      <c r="BV75" s="34"/>
      <c r="BW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row>
    <row r="76" spans="36:106">
      <c r="AK76" s="34"/>
      <c r="AL76" s="34"/>
      <c r="AM76" s="34"/>
      <c r="AN76" s="34"/>
      <c r="AO76" s="34"/>
      <c r="AP76" s="34"/>
      <c r="AQ76" s="34"/>
      <c r="AR76" s="34"/>
      <c r="AS76" s="34"/>
      <c r="AT76" s="34"/>
      <c r="AU76" s="34"/>
      <c r="AV76" s="34"/>
      <c r="AZ76" s="34"/>
      <c r="BA76" s="34"/>
      <c r="BB76" s="34"/>
      <c r="BC76" s="34"/>
      <c r="BD76" s="34"/>
      <c r="BE76" s="34"/>
      <c r="BF76" s="34"/>
      <c r="BH76" s="34"/>
      <c r="BI76" s="34"/>
      <c r="BJ76" s="34"/>
      <c r="BK76" s="34"/>
      <c r="BL76" s="34"/>
      <c r="BM76" s="34"/>
      <c r="BN76" s="34"/>
      <c r="BP76" s="34"/>
      <c r="BQ76" s="34"/>
      <c r="BS76" s="34"/>
      <c r="BT76" s="34"/>
      <c r="BU76" s="34"/>
      <c r="BV76" s="34"/>
      <c r="BW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row>
    <row r="77" spans="36:106">
      <c r="BJ77" s="34"/>
      <c r="BK77" s="34"/>
      <c r="BL77" s="34"/>
      <c r="BM77" s="34"/>
      <c r="BN77" s="34"/>
      <c r="BS77" s="34"/>
      <c r="BT77" s="34"/>
      <c r="BU77" s="34"/>
      <c r="BV77" s="34"/>
      <c r="BW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row>
    <row r="78" spans="36:106">
      <c r="AK78" s="34"/>
      <c r="AL78" s="34"/>
      <c r="AM78" s="34"/>
      <c r="AN78" s="34"/>
      <c r="AO78" s="34"/>
      <c r="AP78" s="34"/>
      <c r="AQ78" s="34"/>
      <c r="AR78" s="34"/>
      <c r="AS78" s="34"/>
      <c r="AT78" s="34"/>
      <c r="AU78" s="34"/>
      <c r="AV78" s="34"/>
      <c r="AX78" s="34"/>
      <c r="AY78" s="34"/>
      <c r="AZ78" s="34"/>
      <c r="BA78" s="34"/>
      <c r="BB78" s="34"/>
      <c r="BC78" s="34"/>
      <c r="BD78" s="34"/>
      <c r="BE78" s="34"/>
      <c r="BF78" s="34"/>
      <c r="BH78" s="34"/>
      <c r="BI78" s="34"/>
      <c r="BJ78" s="34"/>
      <c r="BK78" s="34"/>
      <c r="BL78" s="34"/>
      <c r="BM78" s="34"/>
      <c r="BN78" s="34"/>
      <c r="BP78" s="34"/>
      <c r="BQ78" s="34"/>
      <c r="BS78" s="34"/>
      <c r="BT78" s="34"/>
      <c r="BU78" s="34"/>
      <c r="BV78" s="34"/>
      <c r="BW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row>
    <row r="79" spans="36:106">
      <c r="AK79" s="34"/>
      <c r="AL79" s="34"/>
      <c r="AM79" s="34"/>
      <c r="AN79" s="34"/>
      <c r="AO79" s="34"/>
      <c r="AP79" s="34"/>
      <c r="AQ79" s="34"/>
      <c r="AR79" s="34"/>
      <c r="AS79" s="34"/>
      <c r="AT79" s="34"/>
      <c r="AU79" s="34"/>
      <c r="AV79" s="34"/>
      <c r="AX79" s="34"/>
      <c r="AY79" s="34"/>
      <c r="AZ79" s="34"/>
      <c r="BA79" s="34"/>
      <c r="BB79" s="34"/>
      <c r="BC79" s="34"/>
      <c r="BD79" s="34"/>
      <c r="BE79" s="34"/>
      <c r="BF79" s="34"/>
      <c r="BH79" s="34"/>
      <c r="BI79" s="34"/>
      <c r="BJ79" s="34"/>
      <c r="BK79" s="34"/>
      <c r="BL79" s="34"/>
      <c r="BM79" s="34"/>
      <c r="BN79" s="34"/>
      <c r="BP79" s="34"/>
      <c r="BQ79" s="34"/>
      <c r="BS79" s="34"/>
      <c r="BT79" s="34"/>
      <c r="BU79" s="34"/>
      <c r="BV79" s="34"/>
      <c r="BW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row>
    <row r="80" spans="36:106">
      <c r="AK80" s="34"/>
      <c r="AL80" s="34"/>
      <c r="AM80" s="34"/>
      <c r="AN80" s="34"/>
      <c r="AO80" s="34"/>
      <c r="AP80" s="34"/>
      <c r="AQ80" s="34"/>
      <c r="AR80" s="34"/>
      <c r="AS80" s="34"/>
      <c r="AT80" s="34"/>
      <c r="AU80" s="34"/>
      <c r="AV80" s="34"/>
      <c r="BJ80" s="34"/>
      <c r="BK80" s="34"/>
      <c r="BL80" s="34"/>
      <c r="BM80" s="34"/>
      <c r="BN80" s="34"/>
      <c r="BS80" s="34"/>
      <c r="BT80" s="34"/>
      <c r="BU80" s="34"/>
      <c r="BV80" s="34"/>
      <c r="BW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row>
    <row r="81" spans="37:106">
      <c r="AK81" s="34"/>
      <c r="AL81" s="34"/>
      <c r="AM81" s="34"/>
      <c r="AN81" s="34"/>
      <c r="AO81" s="34"/>
      <c r="AP81" s="34"/>
      <c r="AQ81" s="34"/>
      <c r="AR81" s="34"/>
      <c r="AS81" s="34"/>
      <c r="AT81" s="34"/>
      <c r="AU81" s="34"/>
      <c r="AV81" s="34"/>
      <c r="AX81" s="34"/>
      <c r="AY81" s="34"/>
      <c r="AZ81" s="34"/>
      <c r="BA81" s="34"/>
      <c r="BB81" s="34"/>
      <c r="BC81" s="34"/>
      <c r="BD81" s="34"/>
      <c r="BE81" s="34"/>
      <c r="BF81" s="34"/>
      <c r="BH81" s="34"/>
      <c r="BI81" s="34"/>
      <c r="BJ81" s="34"/>
      <c r="BK81" s="34"/>
      <c r="BL81" s="34"/>
      <c r="BM81" s="34"/>
      <c r="BN81" s="34"/>
      <c r="BP81" s="34"/>
      <c r="BQ81" s="34"/>
      <c r="BS81" s="34"/>
      <c r="BT81" s="34"/>
      <c r="BU81" s="34"/>
      <c r="BV81" s="34"/>
      <c r="BW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row>
    <row r="82" spans="37:106">
      <c r="AK82" s="34"/>
      <c r="AL82" s="34"/>
      <c r="AM82" s="34"/>
      <c r="AN82" s="34"/>
      <c r="AO82" s="34"/>
      <c r="AP82" s="34"/>
      <c r="AQ82" s="34"/>
      <c r="AR82" s="34"/>
      <c r="AS82" s="34"/>
      <c r="AT82" s="34"/>
      <c r="AU82" s="34"/>
      <c r="AV82" s="34"/>
      <c r="AX82" s="34"/>
      <c r="AY82" s="34"/>
      <c r="AZ82" s="34"/>
      <c r="BA82" s="34"/>
      <c r="BB82" s="34"/>
      <c r="BC82" s="34"/>
      <c r="BD82" s="34"/>
      <c r="BE82" s="34"/>
      <c r="BF82" s="34"/>
      <c r="BH82" s="34"/>
      <c r="BI82" s="34"/>
      <c r="BJ82" s="34"/>
      <c r="BK82" s="34"/>
      <c r="BL82" s="34"/>
      <c r="BM82" s="34"/>
      <c r="BN82" s="34"/>
      <c r="BP82" s="34"/>
      <c r="BQ82" s="34"/>
      <c r="BS82" s="34"/>
      <c r="BT82" s="34"/>
      <c r="BU82" s="34"/>
      <c r="BV82" s="34"/>
      <c r="BW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row>
    <row r="83" spans="37:106">
      <c r="AK83" s="34"/>
      <c r="AL83" s="34"/>
      <c r="AM83" s="34"/>
      <c r="AN83" s="34"/>
      <c r="AO83" s="34"/>
      <c r="AP83" s="34"/>
      <c r="AQ83" s="34"/>
      <c r="AR83" s="34"/>
      <c r="AS83" s="34"/>
      <c r="AT83" s="34"/>
      <c r="AU83" s="34"/>
      <c r="AV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row>
    <row r="84" spans="37:106">
      <c r="AK84" s="34"/>
      <c r="AL84" s="34"/>
      <c r="AM84" s="34"/>
      <c r="AN84" s="34"/>
      <c r="AO84" s="34"/>
      <c r="AP84" s="34"/>
      <c r="AQ84" s="34"/>
      <c r="AR84" s="34"/>
      <c r="AS84" s="34"/>
      <c r="AT84" s="34"/>
      <c r="AU84" s="34"/>
      <c r="AV84" s="34"/>
      <c r="AX84" s="34"/>
      <c r="AY84" s="34"/>
      <c r="AZ84" s="34"/>
      <c r="BA84" s="34"/>
      <c r="BB84" s="34"/>
      <c r="BC84" s="34"/>
      <c r="BD84" s="34"/>
      <c r="BE84" s="34"/>
      <c r="BF84" s="34"/>
      <c r="BH84" s="34"/>
      <c r="BI84" s="34"/>
      <c r="BJ84" s="34"/>
      <c r="BK84" s="34"/>
      <c r="BL84" s="34"/>
      <c r="BM84" s="34"/>
      <c r="BN84" s="34"/>
      <c r="BP84" s="34"/>
      <c r="BQ84" s="34"/>
      <c r="BS84" s="34"/>
      <c r="BT84" s="34"/>
      <c r="BU84" s="34"/>
      <c r="BV84" s="34"/>
      <c r="BW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row>
    <row r="85" spans="37:106">
      <c r="AK85" s="34"/>
      <c r="AL85" s="34"/>
      <c r="AM85" s="34"/>
      <c r="AN85" s="34"/>
      <c r="AO85" s="34"/>
      <c r="AP85" s="34"/>
      <c r="AQ85" s="34"/>
      <c r="AR85" s="34"/>
      <c r="AS85" s="34"/>
      <c r="AT85" s="34"/>
      <c r="AU85" s="34"/>
      <c r="AV85" s="34"/>
      <c r="AX85" s="34"/>
      <c r="AY85" s="34"/>
      <c r="AZ85" s="34"/>
      <c r="BA85" s="34"/>
      <c r="BB85" s="34"/>
      <c r="BC85" s="34"/>
      <c r="BD85" s="34"/>
      <c r="BE85" s="34"/>
      <c r="BF85" s="34"/>
      <c r="BH85" s="34"/>
      <c r="BI85" s="34"/>
      <c r="BJ85" s="34"/>
      <c r="BK85" s="34"/>
      <c r="BL85" s="34"/>
      <c r="BM85" s="34"/>
      <c r="BN85" s="34"/>
      <c r="BP85" s="34"/>
      <c r="BQ85" s="34"/>
      <c r="BS85" s="34"/>
      <c r="BT85" s="34"/>
      <c r="BU85" s="34"/>
      <c r="BV85" s="34"/>
      <c r="BW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row>
    <row r="86" spans="37:106">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row>
  </sheetData>
  <mergeCells count="3">
    <mergeCell ref="A1:I2"/>
    <mergeCell ref="A3:I3"/>
    <mergeCell ref="L6:R7"/>
  </mergeCells>
  <phoneticPr fontId="14" type="noConversion"/>
  <pageMargins left="0.7" right="0.7" top="0.75" bottom="0.75" header="0.3" footer="0.3"/>
  <pageSetup orientation="portrait" verticalDpi="300"/>
  <drawing r:id="rId1"/>
  <extLst>
    <ext xmlns:mx="http://schemas.microsoft.com/office/mac/excel/2008/main" uri="{64002731-A6B0-56B0-2670-7721B7C09600}">
      <mx:PLV Mode="1"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tint="0.39997558519241921"/>
  </sheetPr>
  <dimension ref="A1:DB199"/>
  <sheetViews>
    <sheetView view="pageLayout" zoomScaleSheetLayoutView="100" workbookViewId="0">
      <selection activeCell="B3" sqref="B3"/>
    </sheetView>
  </sheetViews>
  <sheetFormatPr baseColWidth="10" defaultColWidth="8.83203125" defaultRowHeight="14" x14ac:dyDescent="0"/>
  <cols>
    <col min="1" max="1" width="79.83203125" style="35" customWidth="1"/>
    <col min="2" max="16384" width="8.83203125" style="9"/>
  </cols>
  <sheetData>
    <row r="1" spans="1:106" ht="26" customHeight="1">
      <c r="A1" s="217" t="s">
        <v>1145</v>
      </c>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row>
    <row r="2" spans="1:106" ht="55.75" customHeight="1">
      <c r="A2" s="257" t="s">
        <v>902</v>
      </c>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row>
    <row r="3" spans="1:106" ht="18" customHeight="1">
      <c r="A3" s="257"/>
      <c r="B3" s="34"/>
      <c r="C3" s="267" t="s">
        <v>1167</v>
      </c>
      <c r="D3" s="270"/>
      <c r="E3" s="276"/>
      <c r="F3" s="276"/>
      <c r="G3" s="276"/>
      <c r="H3" s="276"/>
      <c r="I3" s="276"/>
      <c r="J3" s="276"/>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row>
    <row r="4" spans="1:106" ht="15" customHeight="1">
      <c r="A4" s="212" t="str">
        <f>INDEX('Expert Input'!C:C,MATCH(1,'Expert Input'!A:A,FALSE))</f>
        <v>No Wind Damage</v>
      </c>
      <c r="B4" s="34"/>
      <c r="C4" s="268">
        <v>1</v>
      </c>
      <c r="D4" s="269" t="s">
        <v>1170</v>
      </c>
      <c r="E4" s="276"/>
      <c r="F4" s="276"/>
      <c r="G4" s="276"/>
      <c r="H4" s="276"/>
      <c r="I4" s="276"/>
      <c r="J4" s="276"/>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row>
    <row r="5" spans="1:106" ht="225">
      <c r="A5" s="213" t="str">
        <f>VLOOKUP(A4,'Ref Explanations'!A:B,2,FALSE)</f>
        <v>During the course of inspection of said roof, we did not find the presence of wind damage to the roofing system. Wind damage is defined as creased or missing shingles, or shingles that have been torn from their fasteners. The negative and positive pressures that are applied to a roof slope due to wind gusts is the reason shingles will fail and crease or become dislodged. Shingles will usually fail first in the weakest spots, specifically at the un-bonded tabs where a sealant strip has failed. The un-bonded sealant strips alone are not considered wind damage, as other elements can contribute to the un-bonding of a sealant strip. Sealant strips tend to break down and release over time due to expansion and contraction of the roofing materials, inadequate sealant applied, and age. Most shingle manufacturers only warranty the shingle sealant strips for 5-10 years. Years ago shingles relied on their own weight to resist the wind and did not have sealant strips. New wind damage can be differentiated from old wind damage by comparing the color of the creasing. Creasing which has recently occurred will appear to be dark black, showing the freshness of the asphalt exposure. Old wind damage will start to weather and become the same shade of gray as the rest of the exposed asphalt on the shingle, thus dating the wind damage.</v>
      </c>
      <c r="B5" s="34"/>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row>
    <row r="6" spans="1:106" ht="15">
      <c r="A6" s="211"/>
      <c r="B6" s="34"/>
      <c r="C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row>
    <row r="7" spans="1:106">
      <c r="A7" s="212" t="str">
        <f>IF(COUNTA(A$4:A6)/2&lt;COUNT('Expert Input'!A:A),INDEX('Expert Input'!C:C,MATCH(COUNTA(A$4:A6)/2+1,'Expert Input'!A:A,FALSE)),"")</f>
        <v>No Hail Damage</v>
      </c>
      <c r="B7" s="34"/>
      <c r="C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row>
    <row r="8" spans="1:106" ht="285">
      <c r="A8" s="213" t="str">
        <f>IF(A7="","",VLOOKUP(A7,'Ref Explanations'!A:B,2,FALSE))</f>
        <v xml:space="preserve">During the course of inspection of said roof we did not find there to be hail damage to the shingles on the roof. The industry standards for hail damage are specified as a loss in water shedding capability, or the reduction of the long term service life of the shingle. The damaging effects of hail are based on many factors involved, e.g. the size and density of the hailstone, the steepness or pitch of the roofs involved, the quality and age of the asphalt shingles, and direction and speed of the wind. Functional hail damage, when found on an asphalt shingle, appears to have a localized granular loss usually in a circular pattern. Upon further inspection of the localized granular loss there is usually a soft tenderness to the shingle surface, commonly referred to as bruising. The bruising is a result of the hail severing the fiberglass mat that is between the layers of asphalt. This damage can be detected immediately after a hailstorm has occurred, and does not appear later. New hail damage can be differentiated from old hail damage by looking at the color of the asphalt exposure in the hail hit. A hail hit which has recently occurred will appear to be dark black, showing the freshness of the asphalt exposure. Old hail damage will start to weather and become the same shade of gray as the rest of the exposed asphalt on the shingle, thus dating the hail damage. Granule loss that is often found in gutters and downspout run off does not indicate that hail has damaged the asphalt roofing system. Widespread granule loss is common and is a result of normal weathering, and the aging process. Granules may become dislodged due to wind, heavy rainfall, small hailstorms, and normal foot traffic.  </v>
      </c>
      <c r="B8" s="34"/>
      <c r="C8" s="34"/>
      <c r="D8" s="34"/>
      <c r="E8" s="34"/>
      <c r="F8" s="34"/>
      <c r="G8" s="34"/>
      <c r="H8" s="34"/>
      <c r="I8" s="34"/>
      <c r="J8" s="34"/>
      <c r="K8" s="34"/>
      <c r="L8" s="34"/>
      <c r="N8" s="34"/>
      <c r="O8" s="34"/>
      <c r="P8" s="34"/>
      <c r="Q8" s="34"/>
      <c r="R8" s="34"/>
      <c r="S8" s="34"/>
      <c r="T8" s="34"/>
      <c r="U8" s="34"/>
      <c r="V8" s="34"/>
      <c r="W8" s="34"/>
      <c r="X8" s="34"/>
      <c r="Z8" s="34"/>
      <c r="AA8" s="34"/>
      <c r="AB8" s="34"/>
      <c r="AC8" s="34"/>
      <c r="AD8" s="34"/>
      <c r="AE8" s="34"/>
      <c r="AF8" s="34"/>
      <c r="AG8" s="34"/>
      <c r="AH8" s="34"/>
      <c r="AI8" s="34"/>
      <c r="AK8" s="34"/>
      <c r="AL8" s="34"/>
      <c r="AM8" s="34"/>
      <c r="AN8" s="34"/>
      <c r="AO8" s="34"/>
      <c r="AP8" s="34"/>
      <c r="AQ8" s="34"/>
      <c r="AR8" s="34"/>
      <c r="AS8" s="34"/>
      <c r="AT8" s="34"/>
      <c r="AV8" s="34"/>
      <c r="AW8" s="34"/>
      <c r="AX8" s="34"/>
      <c r="AY8" s="34"/>
      <c r="AZ8" s="34"/>
      <c r="BA8" s="34"/>
      <c r="BB8" s="34"/>
      <c r="BC8" s="34"/>
      <c r="BD8" s="34"/>
      <c r="BE8" s="34"/>
      <c r="BF8" s="34"/>
      <c r="BH8" s="34"/>
      <c r="BI8" s="34"/>
      <c r="BJ8" s="34"/>
      <c r="BK8" s="34"/>
      <c r="BL8" s="34"/>
      <c r="BM8" s="34"/>
      <c r="BN8" s="34"/>
      <c r="BO8" s="34"/>
      <c r="BP8" s="34"/>
      <c r="BQ8" s="34"/>
      <c r="BR8" s="34"/>
      <c r="BS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row>
    <row r="9" spans="1:106" ht="15">
      <c r="A9" s="211"/>
      <c r="B9" s="34"/>
      <c r="C9" s="34"/>
      <c r="D9" s="34"/>
      <c r="E9" s="34"/>
      <c r="F9" s="34"/>
      <c r="G9" s="34"/>
      <c r="H9" s="34"/>
      <c r="I9" s="34"/>
      <c r="J9" s="34"/>
      <c r="K9" s="34"/>
      <c r="L9" s="34"/>
      <c r="N9" s="34"/>
      <c r="O9" s="34"/>
      <c r="P9" s="34"/>
      <c r="Q9" s="34"/>
      <c r="R9" s="34"/>
      <c r="S9" s="34"/>
      <c r="T9" s="34"/>
      <c r="U9" s="34"/>
      <c r="V9" s="34"/>
      <c r="W9" s="34"/>
      <c r="X9" s="34"/>
      <c r="Z9" s="34"/>
      <c r="AA9" s="34"/>
      <c r="AB9" s="34"/>
      <c r="AC9" s="34"/>
      <c r="AD9" s="34"/>
      <c r="AE9" s="34"/>
      <c r="AF9" s="34"/>
      <c r="AG9" s="34"/>
      <c r="AH9" s="34"/>
      <c r="AI9" s="34"/>
      <c r="AK9" s="34"/>
      <c r="AL9" s="34"/>
      <c r="AM9" s="34"/>
      <c r="AN9" s="34"/>
      <c r="AO9" s="34"/>
      <c r="AP9" s="34"/>
      <c r="AQ9" s="34"/>
      <c r="AR9" s="34"/>
      <c r="AS9" s="34"/>
      <c r="AT9" s="34"/>
      <c r="AV9" s="34"/>
      <c r="AW9" s="34"/>
      <c r="AX9" s="34"/>
      <c r="AY9" s="34"/>
      <c r="AZ9" s="34"/>
      <c r="BA9" s="34"/>
      <c r="BB9" s="34"/>
      <c r="BC9" s="34"/>
      <c r="BD9" s="34"/>
      <c r="BE9" s="34"/>
      <c r="BF9" s="34"/>
      <c r="BH9" s="34"/>
      <c r="BI9" s="34"/>
      <c r="BJ9" s="34"/>
      <c r="BK9" s="34"/>
      <c r="BL9" s="34"/>
      <c r="BM9" s="34"/>
      <c r="BN9" s="34"/>
      <c r="BO9" s="34"/>
      <c r="BP9" s="34"/>
      <c r="BQ9" s="34"/>
      <c r="BR9" s="34"/>
      <c r="BS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row>
    <row r="10" spans="1:106">
      <c r="A10" s="212" t="str">
        <f>IF(COUNTA(A$4:A9)/2&lt;COUNT('Expert Input'!A:A),INDEX('Expert Input'!C:C,MATCH(COUNTA(A$4:A9)/2+1,'Expert Input'!A:A,FALSE)),"")</f>
        <v>Interior Damage</v>
      </c>
      <c r="AJ10" s="34"/>
      <c r="AK10" s="34"/>
      <c r="AL10" s="34"/>
      <c r="AM10" s="34"/>
      <c r="AN10" s="34"/>
      <c r="AO10" s="34"/>
      <c r="AP10" s="34"/>
      <c r="AQ10" s="34"/>
      <c r="AR10" s="34"/>
      <c r="AS10" s="34"/>
      <c r="AT10" s="34"/>
      <c r="AU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row>
    <row r="11" spans="1:106" ht="45">
      <c r="A11" s="213" t="str">
        <f>IF(A10="","",VLOOKUP(A10,'Ref Explanations'!A:B,2,FALSE))</f>
        <v xml:space="preserve">Interior damages were present. Interior leaks can be a result of hail and/or wind damage, but can also be a result of installation error or improper maintenance of vent pipe flashing. Refer to the damage assessment for comments regarding any water intrusion concerns. </v>
      </c>
      <c r="AJ11" s="34"/>
      <c r="AK11" s="34"/>
      <c r="AL11" s="34"/>
      <c r="AM11" s="34"/>
      <c r="AN11" s="34"/>
      <c r="AO11" s="34"/>
      <c r="AP11" s="34"/>
      <c r="AQ11" s="34"/>
      <c r="AR11" s="34"/>
      <c r="AS11" s="34"/>
      <c r="AT11" s="34"/>
      <c r="AU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row>
    <row r="12" spans="1:106" ht="15">
      <c r="A12" s="211"/>
      <c r="CD12" s="34"/>
      <c r="CE12" s="34"/>
      <c r="CF12" s="34"/>
      <c r="CG12" s="34"/>
      <c r="CH12" s="34"/>
      <c r="CI12" s="34"/>
      <c r="CJ12" s="34"/>
      <c r="CK12" s="34"/>
      <c r="CT12" s="34"/>
      <c r="CU12" s="34"/>
      <c r="CV12" s="34"/>
      <c r="CW12" s="34"/>
      <c r="CX12" s="34"/>
      <c r="CY12" s="34"/>
      <c r="CZ12" s="34"/>
      <c r="DA12" s="34"/>
      <c r="DB12" s="34"/>
    </row>
    <row r="13" spans="1:106">
      <c r="A13" s="212" t="str">
        <f>IF(COUNTA(A$4:A12)/2&lt;COUNT('Expert Input'!A:A),INDEX('Expert Input'!C:C,MATCH(COUNTA(A$4:A12)/2+1,'Expert Input'!A:A,FALSE)),"")</f>
        <v>Metal Damage</v>
      </c>
      <c r="CD13" s="34"/>
      <c r="CE13" s="34"/>
      <c r="CF13" s="34"/>
      <c r="CG13" s="34"/>
      <c r="CH13" s="34"/>
      <c r="CI13" s="34"/>
      <c r="CJ13" s="34"/>
      <c r="CK13" s="34"/>
      <c r="CT13" s="34"/>
      <c r="CU13" s="34"/>
      <c r="CV13" s="34"/>
      <c r="CW13" s="34"/>
      <c r="CX13" s="34"/>
      <c r="CY13" s="34"/>
      <c r="CZ13" s="34"/>
      <c r="DA13" s="34"/>
      <c r="DB13" s="34"/>
    </row>
    <row r="14" spans="1:106" ht="120">
      <c r="A14" s="213" t="str">
        <f>IF(A13="","",VLOOKUP(A13,'Ref Explanations'!A:B,2,FALSE))</f>
        <v>Metal damage is in the form of dents to the thin-gauge metal protrusions of the roofing system. These thin-gauge metals are susceptible to cosmetic denting by smaller-diameter hail that may not be large enough to damage the roofing material. When hail gets to a certain size it can often damage gutters and downspouts as well. Damage to the soft metal, gutter, or downspout is an indicator that a hailstorm occurred and impacted the roofing system, but it does not necessarily mean that the shingles have been damaged. A thorough, in-depth inspection of the shingles is required to reveal whether or not the shingles themselves are damaged. Metal damage also shows the size of the hailstones that impacted the roofing system.</v>
      </c>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row>
    <row r="15" spans="1:106" ht="15">
      <c r="A15" s="211"/>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row>
    <row r="16" spans="1:106">
      <c r="A16" s="212" t="str">
        <f>IF(COUNTA(A$4:A15)/2&lt;COUNT('Expert Input'!A:A),INDEX('Expert Input'!C:C,MATCH(COUNTA(A$4:A15)/2+1,'Expert Input'!A:A,FALSE)),"")</f>
        <v/>
      </c>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row>
    <row r="17" spans="1:106" ht="15">
      <c r="A17" s="213" t="str">
        <f>IF(A16="","",VLOOKUP(A16,'Ref Explanations'!A:B,2,FALSE))</f>
        <v/>
      </c>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row>
    <row r="18" spans="1:106" ht="15">
      <c r="A18" s="211"/>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row>
    <row r="19" spans="1:106">
      <c r="A19" s="212" t="str">
        <f>IF(COUNTA(A$4:A18)/2&lt;COUNT('Expert Input'!A:A),INDEX('Expert Input'!C:C,MATCH(COUNTA(A$4:A18)/2+1,'Expert Input'!A:A,FALSE)),"")</f>
        <v/>
      </c>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row>
    <row r="20" spans="1:106" ht="15">
      <c r="A20" s="213" t="str">
        <f>IF(A19="","",VLOOKUP(A19,'Ref Explanations'!A:B,2,FALSE))</f>
        <v/>
      </c>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row>
    <row r="21" spans="1:106" ht="15">
      <c r="A21" s="211"/>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row>
    <row r="22" spans="1:106">
      <c r="A22" s="212" t="str">
        <f>IF(COUNTA(A$4:A21)/2&lt;COUNT('Expert Input'!A:A),INDEX('Expert Input'!C:C,MATCH(COUNTA(A$4:A21)/2+1,'Expert Input'!A:A,FALSE)),"")</f>
        <v/>
      </c>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row>
    <row r="23" spans="1:106" ht="15">
      <c r="A23" s="213" t="str">
        <f>IF(A22="","",VLOOKUP(A22,'Ref Explanations'!A:B,2,FALSE))</f>
        <v/>
      </c>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row>
    <row r="24" spans="1:106" ht="15">
      <c r="A24" s="211"/>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row>
    <row r="25" spans="1:106">
      <c r="A25" s="212" t="str">
        <f>IF(COUNTA(A$4:A24)/2&lt;COUNT('Expert Input'!A:A),INDEX('Expert Input'!C:C,MATCH(COUNTA(A$4:A24)/2+1,'Expert Input'!A:A,FALSE)),"")</f>
        <v/>
      </c>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row>
    <row r="26" spans="1:106" ht="15">
      <c r="A26" s="213" t="str">
        <f>IF(A25="","",VLOOKUP(A25,'Ref Explanations'!A:B,2,FALSE))</f>
        <v/>
      </c>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row>
    <row r="27" spans="1:106" ht="15">
      <c r="A27" s="211"/>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row>
    <row r="28" spans="1:106">
      <c r="A28" s="212" t="str">
        <f>IF(COUNTA(A$4:A27)/2&lt;COUNT('Expert Input'!A:A),INDEX('Expert Input'!C:C,MATCH(COUNTA(A$4:A27)/2+1,'Expert Input'!A:A,FALSE)),"")</f>
        <v/>
      </c>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row>
    <row r="29" spans="1:106" ht="15">
      <c r="A29" s="213" t="str">
        <f>IF(A28="","",VLOOKUP(A28,'Ref Explanations'!A:B,2,FALSE))</f>
        <v/>
      </c>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row>
    <row r="30" spans="1:106" ht="15">
      <c r="A30" s="211"/>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row>
    <row r="31" spans="1:106">
      <c r="A31" s="212" t="str">
        <f>IF(COUNTA(A$4:A30)/2&lt;COUNT('Expert Input'!A:A),INDEX('Expert Input'!C:C,MATCH(COUNTA(A$4:A30)/2+1,'Expert Input'!A:A,FALSE)),"")</f>
        <v/>
      </c>
      <c r="B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row>
    <row r="32" spans="1:106" ht="15">
      <c r="A32" s="213" t="str">
        <f>IF(A31="","",VLOOKUP(A31,'Ref Explanations'!A:B,2,FALSE))</f>
        <v/>
      </c>
      <c r="B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row>
    <row r="33" spans="1:106" ht="15">
      <c r="A33" s="211"/>
      <c r="B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row>
    <row r="34" spans="1:106">
      <c r="A34" s="212" t="str">
        <f>IF(COUNTA(A$4:A33)/2&lt;COUNT('Expert Input'!A:A),INDEX('Expert Input'!C:C,MATCH(COUNTA(A$4:A33)/2+1,'Expert Input'!A:A,FALSE)),"")</f>
        <v/>
      </c>
      <c r="B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row>
    <row r="35" spans="1:106" ht="15">
      <c r="A35" s="213" t="str">
        <f>IF(A34="","",VLOOKUP(A34,'Ref Explanations'!A:B,2,FALSE))</f>
        <v/>
      </c>
      <c r="B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row>
    <row r="36" spans="1:106" ht="15">
      <c r="A36" s="211"/>
      <c r="B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row>
    <row r="37" spans="1:106">
      <c r="A37" s="212" t="str">
        <f>IF(COUNTA(A$4:A36)/2&lt;COUNT('Expert Input'!A:A),INDEX('Expert Input'!C:C,MATCH(COUNTA(A$4:A36)/2+1,'Expert Input'!A:A,FALSE)),"")</f>
        <v/>
      </c>
      <c r="B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4"/>
      <c r="DB37" s="34"/>
    </row>
    <row r="38" spans="1:106" ht="15">
      <c r="A38" s="213" t="str">
        <f>IF(A37="","",VLOOKUP(A37,'Ref Explanations'!A:B,2,FALSE))</f>
        <v/>
      </c>
      <c r="B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4"/>
      <c r="DB38" s="34"/>
    </row>
    <row r="39" spans="1:106" ht="15">
      <c r="A39" s="211"/>
      <c r="B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4"/>
      <c r="DB39" s="34"/>
    </row>
    <row r="40" spans="1:106">
      <c r="A40" s="212" t="str">
        <f>IF(COUNTA(A$4:A39)/2&lt;COUNT('Expert Input'!A:A),INDEX('Expert Input'!C:C,MATCH(COUNTA(A$4:A39)/2+1,'Expert Input'!A:A,FALSE)),"")</f>
        <v/>
      </c>
      <c r="B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row>
    <row r="41" spans="1:106" ht="15">
      <c r="A41" s="213" t="str">
        <f>IF(A40="","",VLOOKUP(A40,'Ref Explanations'!A:B,2,FALSE))</f>
        <v/>
      </c>
      <c r="B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row>
    <row r="42" spans="1:106" ht="15">
      <c r="A42" s="211"/>
      <c r="B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row>
    <row r="43" spans="1:106">
      <c r="A43" s="212" t="str">
        <f>IF(COUNTA(A$4:A42)/2&lt;COUNT('Expert Input'!A:A),INDEX('Expert Input'!C:C,MATCH(COUNTA(A$4:A42)/2+1,'Expert Input'!A:A,FALSE)),"")</f>
        <v/>
      </c>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row>
    <row r="44" spans="1:106" ht="15">
      <c r="A44" s="213" t="str">
        <f>IF(A43="","",VLOOKUP(A43,'Ref Explanations'!A:B,2,FALSE))</f>
        <v/>
      </c>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row>
    <row r="45" spans="1:106" ht="15">
      <c r="A45" s="211"/>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row>
    <row r="46" spans="1:106">
      <c r="A46" s="212" t="str">
        <f>IF(COUNTA(A$4:A45)/2&lt;COUNT('Expert Input'!A:A),INDEX('Expert Input'!C:C,MATCH(COUNTA(A$4:A45)/2+1,'Expert Input'!A:A,FALSE)),"")</f>
        <v/>
      </c>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row>
    <row r="47" spans="1:106" ht="15">
      <c r="A47" s="213" t="str">
        <f>IF(A46="","",VLOOKUP(A46,'Ref Explanations'!A:B,2,FALSE))</f>
        <v/>
      </c>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row>
    <row r="48" spans="1:106" ht="15">
      <c r="A48" s="211"/>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row>
    <row r="49" spans="1:106">
      <c r="A49" s="212" t="str">
        <f>IF(COUNTA(A$4:A48)/2&lt;COUNT('Expert Input'!A:A),INDEX('Expert Input'!C:C,MATCH(COUNTA(A$4:A48)/2+1,'Expert Input'!A:A,FALSE)),"")</f>
        <v/>
      </c>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row>
    <row r="50" spans="1:106" ht="15">
      <c r="A50" s="213" t="str">
        <f>IF(A49="","",VLOOKUP(A49,'Ref Explanations'!A:B,2,FALSE))</f>
        <v/>
      </c>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row>
    <row r="51" spans="1:106" ht="15">
      <c r="A51" s="211"/>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row>
    <row r="52" spans="1:106">
      <c r="A52" s="212" t="str">
        <f>IF(COUNTA(A$4:A51)/2&lt;COUNT('Expert Input'!A:A),INDEX('Expert Input'!C:C,MATCH(COUNTA(A$4:A51)/2+1,'Expert Input'!A:A,FALSE)),"")</f>
        <v/>
      </c>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row>
    <row r="53" spans="1:106" ht="15">
      <c r="A53" s="213" t="str">
        <f>IF(A52="","",VLOOKUP(A52,'Ref Explanations'!A:B,2,FALSE))</f>
        <v/>
      </c>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row>
    <row r="54" spans="1:106" ht="15">
      <c r="A54" s="210"/>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row>
    <row r="55" spans="1:106">
      <c r="A55" s="212" t="str">
        <f>IF(COUNTA(A$4:A54)/2&lt;COUNT('Expert Input'!A:A),INDEX('Expert Input'!C:C,MATCH(COUNTA(A$4:A54)/2+1,'Expert Input'!A:A,FALSE)),"")</f>
        <v/>
      </c>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row>
    <row r="56" spans="1:106" ht="15">
      <c r="A56" s="213" t="str">
        <f>IF(A55="","",VLOOKUP(A55,'Ref Explanations'!A:B,2,FALSE))</f>
        <v/>
      </c>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row>
    <row r="57" spans="1:106" ht="15">
      <c r="A57" s="210"/>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row>
    <row r="58" spans="1:106">
      <c r="A58" s="212" t="str">
        <f>IF(COUNTA(A$4:A57)/2&lt;COUNT('Expert Input'!A:A),INDEX('Expert Input'!C:C,MATCH(COUNTA(A$4:A57)/2+1,'Expert Input'!A:A,FALSE)),"")</f>
        <v/>
      </c>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row>
    <row r="59" spans="1:106" ht="15">
      <c r="A59" s="213" t="str">
        <f>IF(A58="","",VLOOKUP(A58,'Ref Explanations'!A:B,2,FALSE))</f>
        <v/>
      </c>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row>
    <row r="60" spans="1:106" ht="15">
      <c r="A60" s="210"/>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row>
    <row r="61" spans="1:106">
      <c r="A61" s="212" t="str">
        <f>IF(COUNTA(A$4:A60)/2&lt;COUNT('Expert Input'!A:A),INDEX('Expert Input'!C:C,MATCH(COUNTA(A$4:A60)/2+1,'Expert Input'!A:A,FALSE)),"")</f>
        <v/>
      </c>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row>
    <row r="62" spans="1:106" ht="15">
      <c r="A62" s="213" t="str">
        <f>IF(A61="","",VLOOKUP(A61,'Ref Explanations'!A:B,2,FALSE))</f>
        <v/>
      </c>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row>
    <row r="63" spans="1:106" ht="15">
      <c r="A63" s="210"/>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row>
    <row r="64" spans="1:106">
      <c r="A64" s="212" t="str">
        <f>IF(COUNTA(A$4:A63)/2&lt;COUNT('Expert Input'!A:A),INDEX('Expert Input'!C:C,MATCH(COUNTA(A$4:A63)/2+1,'Expert Input'!A:A,FALSE)),"")</f>
        <v/>
      </c>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row>
    <row r="65" spans="1:106" ht="15">
      <c r="A65" s="213" t="str">
        <f>IF(A64="","",VLOOKUP(A64,'Ref Explanations'!A:B,2,FALSE))</f>
        <v/>
      </c>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row>
    <row r="66" spans="1:106" ht="15">
      <c r="A66" s="210"/>
    </row>
    <row r="67" spans="1:106">
      <c r="A67" s="212" t="str">
        <f>IF(COUNTA(A$4:A66)/2&lt;COUNT('Expert Input'!A:A),INDEX('Expert Input'!C:C,MATCH(COUNTA(A$4:A66)/2+1,'Expert Input'!A:A,FALSE)),"")</f>
        <v/>
      </c>
    </row>
    <row r="68" spans="1:106" ht="15">
      <c r="A68" s="213" t="str">
        <f>IF(A67="","",VLOOKUP(A67,'Ref Explanations'!A:B,2,FALSE))</f>
        <v/>
      </c>
    </row>
    <row r="69" spans="1:106" ht="12.75" customHeight="1"/>
    <row r="70" spans="1:106" ht="12.75" customHeight="1">
      <c r="AJ70" s="34"/>
      <c r="AK70" s="34"/>
      <c r="AL70" s="34"/>
      <c r="AM70" s="34"/>
      <c r="AN70" s="34"/>
      <c r="AO70" s="34"/>
      <c r="AP70" s="34"/>
      <c r="AQ70" s="34"/>
      <c r="AR70" s="34"/>
      <c r="AS70" s="34"/>
      <c r="AT70" s="34"/>
      <c r="AU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row>
    <row r="71" spans="1:106" ht="12.75" customHeight="1">
      <c r="AJ71" s="34"/>
      <c r="AK71" s="34"/>
      <c r="AL71" s="34"/>
      <c r="AM71" s="34"/>
      <c r="AN71" s="34"/>
      <c r="AO71" s="34"/>
      <c r="AP71" s="34"/>
      <c r="AQ71" s="34"/>
      <c r="AR71" s="34"/>
      <c r="AS71" s="34"/>
      <c r="AT71" s="34"/>
      <c r="AU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row>
    <row r="72" spans="1:106" ht="12.75" customHeight="1">
      <c r="BB72" s="34"/>
      <c r="BC72" s="34"/>
      <c r="BD72" s="34"/>
      <c r="BE72" s="34"/>
      <c r="BF72" s="34"/>
      <c r="BG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row>
    <row r="73" spans="1:106" ht="12.75" customHeight="1">
      <c r="BB73" s="34"/>
      <c r="BC73" s="34"/>
      <c r="BD73" s="34"/>
      <c r="BE73" s="34"/>
      <c r="BF73" s="34"/>
      <c r="BG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row>
    <row r="74" spans="1:106" ht="12.75" customHeight="1">
      <c r="AK74" s="34"/>
      <c r="AL74" s="34"/>
      <c r="AM74" s="34"/>
      <c r="AN74" s="34"/>
      <c r="AO74" s="34"/>
      <c r="AP74" s="34"/>
      <c r="AQ74" s="34"/>
      <c r="AR74" s="34"/>
      <c r="AS74" s="34"/>
      <c r="AT74" s="34"/>
      <c r="AU74" s="34"/>
      <c r="AV74" s="34"/>
      <c r="AZ74" s="34"/>
      <c r="BA74" s="34"/>
      <c r="BB74" s="34"/>
      <c r="BC74" s="34"/>
      <c r="BD74" s="34"/>
      <c r="BE74" s="34"/>
      <c r="BF74" s="34"/>
      <c r="BH74" s="34"/>
      <c r="BI74" s="34"/>
      <c r="BJ74" s="34"/>
      <c r="BK74" s="34"/>
      <c r="BL74" s="34"/>
      <c r="BM74" s="34"/>
      <c r="BN74" s="34"/>
      <c r="BP74" s="34"/>
      <c r="BQ74" s="34"/>
      <c r="BS74" s="34"/>
      <c r="BT74" s="34"/>
      <c r="BU74" s="34"/>
      <c r="BV74" s="34"/>
      <c r="BW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row>
    <row r="75" spans="1:106" ht="12.75" customHeight="1">
      <c r="AK75" s="34"/>
      <c r="AL75" s="34"/>
      <c r="AM75" s="34"/>
      <c r="AN75" s="34"/>
      <c r="AO75" s="34"/>
      <c r="AP75" s="34"/>
      <c r="AQ75" s="34"/>
      <c r="AR75" s="34"/>
      <c r="AS75" s="34"/>
      <c r="AT75" s="34"/>
      <c r="AU75" s="34"/>
      <c r="AV75" s="34"/>
      <c r="AZ75" s="34"/>
      <c r="BA75" s="34"/>
      <c r="BB75" s="34"/>
      <c r="BC75" s="34"/>
      <c r="BD75" s="34"/>
      <c r="BE75" s="34"/>
      <c r="BF75" s="34"/>
      <c r="BH75" s="34"/>
      <c r="BI75" s="34"/>
      <c r="BJ75" s="34"/>
      <c r="BK75" s="34"/>
      <c r="BL75" s="34"/>
      <c r="BM75" s="34"/>
      <c r="BN75" s="34"/>
      <c r="BP75" s="34"/>
      <c r="BQ75" s="34"/>
      <c r="BS75" s="34"/>
      <c r="BT75" s="34"/>
      <c r="BU75" s="34"/>
      <c r="BV75" s="34"/>
      <c r="BW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row>
    <row r="76" spans="1:106" ht="12.75" customHeight="1">
      <c r="BJ76" s="34"/>
      <c r="BK76" s="34"/>
      <c r="BL76" s="34"/>
      <c r="BM76" s="34"/>
      <c r="BN76" s="34"/>
      <c r="BS76" s="34"/>
      <c r="BT76" s="34"/>
      <c r="BU76" s="34"/>
      <c r="BV76" s="34"/>
      <c r="BW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row>
    <row r="77" spans="1:106" ht="12.75" customHeight="1">
      <c r="AK77" s="34"/>
      <c r="AL77" s="34"/>
      <c r="AM77" s="34"/>
      <c r="AN77" s="34"/>
      <c r="AO77" s="34"/>
      <c r="AP77" s="34"/>
      <c r="AQ77" s="34"/>
      <c r="AR77" s="34"/>
      <c r="AS77" s="34"/>
      <c r="AT77" s="34"/>
      <c r="AU77" s="34"/>
      <c r="AV77" s="34"/>
      <c r="AX77" s="34"/>
      <c r="AY77" s="34"/>
      <c r="AZ77" s="34"/>
      <c r="BA77" s="34"/>
      <c r="BB77" s="34"/>
      <c r="BC77" s="34"/>
      <c r="BD77" s="34"/>
      <c r="BE77" s="34"/>
      <c r="BF77" s="34"/>
      <c r="BH77" s="34"/>
      <c r="BI77" s="34"/>
      <c r="BJ77" s="34"/>
      <c r="BK77" s="34"/>
      <c r="BL77" s="34"/>
      <c r="BM77" s="34"/>
      <c r="BN77" s="34"/>
      <c r="BP77" s="34"/>
      <c r="BQ77" s="34"/>
      <c r="BS77" s="34"/>
      <c r="BT77" s="34"/>
      <c r="BU77" s="34"/>
      <c r="BV77" s="34"/>
      <c r="BW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row>
    <row r="78" spans="1:106" ht="12.75" customHeight="1">
      <c r="AK78" s="34"/>
      <c r="AL78" s="34"/>
      <c r="AM78" s="34"/>
      <c r="AN78" s="34"/>
      <c r="AO78" s="34"/>
      <c r="AP78" s="34"/>
      <c r="AQ78" s="34"/>
      <c r="AR78" s="34"/>
      <c r="AS78" s="34"/>
      <c r="AT78" s="34"/>
      <c r="AU78" s="34"/>
      <c r="AV78" s="34"/>
      <c r="AX78" s="34"/>
      <c r="AY78" s="34"/>
      <c r="AZ78" s="34"/>
      <c r="BA78" s="34"/>
      <c r="BB78" s="34"/>
      <c r="BC78" s="34"/>
      <c r="BD78" s="34"/>
      <c r="BE78" s="34"/>
      <c r="BF78" s="34"/>
      <c r="BH78" s="34"/>
      <c r="BI78" s="34"/>
      <c r="BJ78" s="34"/>
      <c r="BK78" s="34"/>
      <c r="BL78" s="34"/>
      <c r="BM78" s="34"/>
      <c r="BN78" s="34"/>
      <c r="BP78" s="34"/>
      <c r="BQ78" s="34"/>
      <c r="BS78" s="34"/>
      <c r="BT78" s="34"/>
      <c r="BU78" s="34"/>
      <c r="BV78" s="34"/>
      <c r="BW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row>
    <row r="79" spans="1:106" ht="12.75" customHeight="1">
      <c r="AK79" s="34"/>
      <c r="AL79" s="34"/>
      <c r="AM79" s="34"/>
      <c r="AN79" s="34"/>
      <c r="AO79" s="34"/>
      <c r="AP79" s="34"/>
      <c r="AQ79" s="34"/>
      <c r="AR79" s="34"/>
      <c r="AS79" s="34"/>
      <c r="AT79" s="34"/>
      <c r="AU79" s="34"/>
      <c r="AV79" s="34"/>
      <c r="BJ79" s="34"/>
      <c r="BK79" s="34"/>
      <c r="BL79" s="34"/>
      <c r="BM79" s="34"/>
      <c r="BN79" s="34"/>
      <c r="BS79" s="34"/>
      <c r="BT79" s="34"/>
      <c r="BU79" s="34"/>
      <c r="BV79" s="34"/>
      <c r="BW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row>
    <row r="80" spans="1:106" ht="12.75" customHeight="1">
      <c r="AK80" s="34"/>
      <c r="AL80" s="34"/>
      <c r="AM80" s="34"/>
      <c r="AN80" s="34"/>
      <c r="AO80" s="34"/>
      <c r="AP80" s="34"/>
      <c r="AQ80" s="34"/>
      <c r="AR80" s="34"/>
      <c r="AS80" s="34"/>
      <c r="AT80" s="34"/>
      <c r="AU80" s="34"/>
      <c r="AV80" s="34"/>
      <c r="AX80" s="34"/>
      <c r="AY80" s="34"/>
      <c r="AZ80" s="34"/>
      <c r="BA80" s="34"/>
      <c r="BB80" s="34"/>
      <c r="BC80" s="34"/>
      <c r="BD80" s="34"/>
      <c r="BE80" s="34"/>
      <c r="BF80" s="34"/>
      <c r="BH80" s="34"/>
      <c r="BI80" s="34"/>
      <c r="BJ80" s="34"/>
      <c r="BK80" s="34"/>
      <c r="BL80" s="34"/>
      <c r="BM80" s="34"/>
      <c r="BN80" s="34"/>
      <c r="BP80" s="34"/>
      <c r="BQ80" s="34"/>
      <c r="BS80" s="34"/>
      <c r="BT80" s="34"/>
      <c r="BU80" s="34"/>
      <c r="BV80" s="34"/>
      <c r="BW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row>
    <row r="81" spans="37:106" ht="12.75" customHeight="1">
      <c r="AK81" s="34"/>
      <c r="AL81" s="34"/>
      <c r="AM81" s="34"/>
      <c r="AN81" s="34"/>
      <c r="AO81" s="34"/>
      <c r="AP81" s="34"/>
      <c r="AQ81" s="34"/>
      <c r="AR81" s="34"/>
      <c r="AS81" s="34"/>
      <c r="AT81" s="34"/>
      <c r="AU81" s="34"/>
      <c r="AV81" s="34"/>
      <c r="AX81" s="34"/>
      <c r="AY81" s="34"/>
      <c r="AZ81" s="34"/>
      <c r="BA81" s="34"/>
      <c r="BB81" s="34"/>
      <c r="BC81" s="34"/>
      <c r="BD81" s="34"/>
      <c r="BE81" s="34"/>
      <c r="BF81" s="34"/>
      <c r="BH81" s="34"/>
      <c r="BI81" s="34"/>
      <c r="BJ81" s="34"/>
      <c r="BK81" s="34"/>
      <c r="BL81" s="34"/>
      <c r="BM81" s="34"/>
      <c r="BN81" s="34"/>
      <c r="BP81" s="34"/>
      <c r="BQ81" s="34"/>
      <c r="BS81" s="34"/>
      <c r="BT81" s="34"/>
      <c r="BU81" s="34"/>
      <c r="BV81" s="34"/>
      <c r="BW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row>
    <row r="82" spans="37:106" ht="12.75" customHeight="1">
      <c r="AK82" s="34"/>
      <c r="AL82" s="34"/>
      <c r="AM82" s="34"/>
      <c r="AN82" s="34"/>
      <c r="AO82" s="34"/>
      <c r="AP82" s="34"/>
      <c r="AQ82" s="34"/>
      <c r="AR82" s="34"/>
      <c r="AS82" s="34"/>
      <c r="AT82" s="34"/>
      <c r="AU82" s="34"/>
      <c r="AV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row>
    <row r="83" spans="37:106" ht="12.75" customHeight="1">
      <c r="AK83" s="34"/>
      <c r="AL83" s="34"/>
      <c r="AM83" s="34"/>
      <c r="AN83" s="34"/>
      <c r="AO83" s="34"/>
      <c r="AP83" s="34"/>
      <c r="AQ83" s="34"/>
      <c r="AR83" s="34"/>
      <c r="AS83" s="34"/>
      <c r="AT83" s="34"/>
      <c r="AU83" s="34"/>
      <c r="AV83" s="34"/>
      <c r="AX83" s="34"/>
      <c r="AY83" s="34"/>
      <c r="AZ83" s="34"/>
      <c r="BA83" s="34"/>
      <c r="BB83" s="34"/>
      <c r="BC83" s="34"/>
      <c r="BD83" s="34"/>
      <c r="BE83" s="34"/>
      <c r="BF83" s="34"/>
      <c r="BH83" s="34"/>
      <c r="BI83" s="34"/>
      <c r="BJ83" s="34"/>
      <c r="BK83" s="34"/>
      <c r="BL83" s="34"/>
      <c r="BM83" s="34"/>
      <c r="BN83" s="34"/>
      <c r="BP83" s="34"/>
      <c r="BQ83" s="34"/>
      <c r="BS83" s="34"/>
      <c r="BT83" s="34"/>
      <c r="BU83" s="34"/>
      <c r="BV83" s="34"/>
      <c r="BW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row>
    <row r="84" spans="37:106" ht="12.75" customHeight="1">
      <c r="AK84" s="34"/>
      <c r="AL84" s="34"/>
      <c r="AM84" s="34"/>
      <c r="AN84" s="34"/>
      <c r="AO84" s="34"/>
      <c r="AP84" s="34"/>
      <c r="AQ84" s="34"/>
      <c r="AR84" s="34"/>
      <c r="AS84" s="34"/>
      <c r="AT84" s="34"/>
      <c r="AU84" s="34"/>
      <c r="AV84" s="34"/>
      <c r="AX84" s="34"/>
      <c r="AY84" s="34"/>
      <c r="AZ84" s="34"/>
      <c r="BA84" s="34"/>
      <c r="BB84" s="34"/>
      <c r="BC84" s="34"/>
      <c r="BD84" s="34"/>
      <c r="BE84" s="34"/>
      <c r="BF84" s="34"/>
      <c r="BH84" s="34"/>
      <c r="BI84" s="34"/>
      <c r="BJ84" s="34"/>
      <c r="BK84" s="34"/>
      <c r="BL84" s="34"/>
      <c r="BM84" s="34"/>
      <c r="BN84" s="34"/>
      <c r="BP84" s="34"/>
      <c r="BQ84" s="34"/>
      <c r="BS84" s="34"/>
      <c r="BT84" s="34"/>
      <c r="BU84" s="34"/>
      <c r="BV84" s="34"/>
      <c r="BW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row>
    <row r="85" spans="37:106" ht="12.75" customHeight="1">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row>
    <row r="86" spans="37:106" ht="12.75" customHeight="1"/>
    <row r="87" spans="37:106" ht="12.75" customHeight="1"/>
    <row r="88" spans="37:106" ht="12.75" customHeight="1"/>
    <row r="89" spans="37:106" ht="12.75" customHeight="1"/>
    <row r="90" spans="37:106" ht="12.75" customHeight="1"/>
    <row r="91" spans="37:106" ht="12.75" customHeight="1"/>
    <row r="92" spans="37:106" ht="12.75" customHeight="1"/>
    <row r="93" spans="37:106" ht="12.75" customHeight="1"/>
    <row r="94" spans="37:106" ht="12.75" customHeight="1"/>
    <row r="95" spans="37:106" ht="12.75" customHeight="1"/>
    <row r="96" spans="37:10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sheetData>
  <phoneticPr fontId="14"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Autofit">
                <anchor moveWithCells="1" sizeWithCells="1">
                  <from>
                    <xdr:col>1</xdr:col>
                    <xdr:colOff>101600</xdr:colOff>
                    <xdr:row>1</xdr:row>
                    <xdr:rowOff>215900</xdr:rowOff>
                  </from>
                  <to>
                    <xdr:col>3</xdr:col>
                    <xdr:colOff>63500</xdr:colOff>
                    <xdr:row>2</xdr:row>
                    <xdr:rowOff>0</xdr:rowOff>
                  </to>
                </anchor>
              </controlPr>
            </control>
          </mc:Choice>
          <mc:Fallback/>
        </mc:AlternateContent>
      </controls>
    </mc:Choice>
    <mc:Fallback/>
  </mc:AlternateContent>
  <extLst>
    <ext xmlns:mx="http://schemas.microsoft.com/office/mac/excel/2008/main" uri="{64002731-A6B0-56B0-2670-7721B7C09600}">
      <mx:PLV Mode="1"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008000"/>
  </sheetPr>
  <dimension ref="A1:K41"/>
  <sheetViews>
    <sheetView view="pageBreakPreview" zoomScaleSheetLayoutView="75" workbookViewId="0">
      <selection activeCell="I18" sqref="I18"/>
    </sheetView>
  </sheetViews>
  <sheetFormatPr baseColWidth="10" defaultColWidth="11.1640625" defaultRowHeight="15" x14ac:dyDescent="0"/>
  <cols>
    <col min="1" max="1" width="13.6640625" customWidth="1"/>
    <col min="2" max="2" width="13" customWidth="1"/>
    <col min="3" max="3" width="12.6640625" customWidth="1"/>
    <col min="4" max="4" width="15.83203125" customWidth="1"/>
    <col min="5" max="5" width="15.6640625" customWidth="1"/>
    <col min="6" max="6" width="11.1640625" customWidth="1"/>
    <col min="7" max="8" width="9.1640625" customWidth="1"/>
    <col min="9" max="9" width="4.1640625" customWidth="1"/>
    <col min="10" max="10" width="68.33203125" bestFit="1" customWidth="1"/>
    <col min="11" max="11" width="9.1640625" customWidth="1"/>
  </cols>
  <sheetData>
    <row r="1" spans="1:11" ht="44">
      <c r="A1" s="73"/>
      <c r="B1" s="447"/>
      <c r="C1" s="447"/>
      <c r="D1" s="448" t="s">
        <v>846</v>
      </c>
      <c r="E1" s="448"/>
      <c r="F1" s="448"/>
      <c r="G1" s="74"/>
      <c r="H1" s="75"/>
      <c r="I1" s="76"/>
      <c r="J1" s="74"/>
      <c r="K1" s="74"/>
    </row>
    <row r="2" spans="1:11" ht="28">
      <c r="A2" s="450" t="s">
        <v>902</v>
      </c>
      <c r="B2" s="450"/>
      <c r="C2" s="450"/>
      <c r="D2" s="450"/>
      <c r="E2" s="450"/>
      <c r="F2" s="450"/>
      <c r="G2" s="74"/>
      <c r="H2" s="46"/>
      <c r="I2" s="47"/>
      <c r="J2" s="37"/>
      <c r="K2" s="37"/>
    </row>
    <row r="3" spans="1:11" ht="22">
      <c r="A3" s="77"/>
      <c r="B3" s="77"/>
      <c r="C3" s="77"/>
      <c r="D3" s="78"/>
      <c r="E3" s="78"/>
      <c r="F3" s="78"/>
      <c r="G3" s="74"/>
      <c r="H3" s="46"/>
      <c r="I3" s="47"/>
      <c r="J3" s="37"/>
      <c r="K3" s="37"/>
    </row>
    <row r="4" spans="1:11">
      <c r="A4" s="449"/>
      <c r="B4" s="449"/>
      <c r="C4" s="449"/>
      <c r="D4" s="449"/>
      <c r="E4" s="449"/>
      <c r="F4" s="449"/>
      <c r="G4" s="79"/>
      <c r="H4" s="40"/>
      <c r="I4" s="267" t="s">
        <v>1167</v>
      </c>
      <c r="J4" s="270"/>
      <c r="K4" s="39"/>
    </row>
    <row r="5" spans="1:11">
      <c r="A5" s="446"/>
      <c r="B5" s="446"/>
      <c r="C5" s="80"/>
      <c r="D5" s="39"/>
      <c r="E5" s="39"/>
      <c r="F5" s="39"/>
      <c r="G5" s="79"/>
      <c r="H5" s="40"/>
      <c r="I5" s="268">
        <v>1</v>
      </c>
      <c r="J5" s="269" t="s">
        <v>1171</v>
      </c>
      <c r="K5" s="39"/>
    </row>
    <row r="6" spans="1:11">
      <c r="A6" s="446"/>
      <c r="B6" s="446"/>
      <c r="C6" s="80"/>
      <c r="D6" s="39"/>
      <c r="E6" s="39"/>
      <c r="F6" s="39"/>
      <c r="G6" s="79"/>
      <c r="H6" s="40"/>
      <c r="I6" s="268">
        <v>2</v>
      </c>
      <c r="J6" s="269" t="s">
        <v>1162</v>
      </c>
      <c r="K6" s="39"/>
    </row>
    <row r="7" spans="1:11">
      <c r="A7" s="446"/>
      <c r="B7" s="446"/>
      <c r="C7" s="81"/>
      <c r="D7" s="39"/>
      <c r="E7" s="39"/>
      <c r="F7" s="39"/>
      <c r="G7" s="79"/>
      <c r="H7" s="40"/>
      <c r="I7" s="41"/>
      <c r="J7" s="39"/>
      <c r="K7" s="39"/>
    </row>
    <row r="8" spans="1:11">
      <c r="A8" s="446"/>
      <c r="B8" s="446"/>
      <c r="C8" s="81"/>
      <c r="D8" s="39"/>
      <c r="E8" s="39"/>
      <c r="F8" s="39"/>
      <c r="G8" s="79"/>
      <c r="H8" s="40"/>
      <c r="I8" s="41"/>
      <c r="J8" s="39"/>
      <c r="K8" s="39"/>
    </row>
    <row r="9" spans="1:11">
      <c r="A9" s="451"/>
      <c r="B9" s="451"/>
      <c r="C9" s="451"/>
      <c r="D9" s="451"/>
      <c r="E9" s="451"/>
      <c r="F9" s="451"/>
      <c r="G9" s="79"/>
      <c r="H9" s="40"/>
      <c r="I9" s="41"/>
      <c r="J9" s="39"/>
      <c r="K9" s="39"/>
    </row>
    <row r="10" spans="1:11">
      <c r="A10" s="82" t="s">
        <v>847</v>
      </c>
      <c r="B10" s="250"/>
      <c r="C10" s="250"/>
      <c r="D10" s="81" t="s">
        <v>848</v>
      </c>
      <c r="E10" s="452" t="str">
        <f>ClaimNo</f>
        <v>HP 5722045</v>
      </c>
      <c r="F10" s="452"/>
      <c r="G10" s="79"/>
      <c r="H10" s="40"/>
      <c r="I10" s="41"/>
      <c r="J10" s="39"/>
      <c r="K10" s="39"/>
    </row>
    <row r="11" spans="1:11">
      <c r="A11" s="78" t="str">
        <f>Policyholder</f>
        <v>Enter Name</v>
      </c>
      <c r="B11" s="78"/>
      <c r="C11" s="78"/>
      <c r="D11" s="81" t="s">
        <v>849</v>
      </c>
      <c r="E11" s="458">
        <f>Date</f>
        <v>41554</v>
      </c>
      <c r="F11" s="458"/>
      <c r="G11" s="79"/>
      <c r="H11" s="40"/>
      <c r="I11" s="41"/>
      <c r="J11" s="39"/>
      <c r="K11" s="39"/>
    </row>
    <row r="12" spans="1:11">
      <c r="A12" s="78" t="str">
        <f>PHAddress</f>
        <v>Enter Address</v>
      </c>
      <c r="B12" s="78"/>
      <c r="C12" s="78"/>
      <c r="D12" s="81" t="s">
        <v>850</v>
      </c>
      <c r="E12" s="459" t="str">
        <f>Sketch!BI3</f>
        <v>Dan McComas</v>
      </c>
      <c r="F12" s="459"/>
      <c r="G12" s="79"/>
      <c r="H12" s="40"/>
      <c r="I12" s="41"/>
      <c r="J12" s="39"/>
      <c r="K12" s="39"/>
    </row>
    <row r="13" spans="1:11">
      <c r="A13" s="78" t="str">
        <f>PHCity</f>
        <v>Fayetteville, NC 28306</v>
      </c>
      <c r="B13" s="78"/>
      <c r="C13" s="78"/>
      <c r="D13" s="81" t="s">
        <v>851</v>
      </c>
      <c r="E13" s="459" t="str">
        <f ca="1">InsCo</f>
        <v>NCFB Insurance</v>
      </c>
      <c r="F13" s="459"/>
      <c r="G13" s="79"/>
      <c r="H13" s="40"/>
      <c r="I13" s="41"/>
      <c r="J13" s="39"/>
      <c r="K13" s="39"/>
    </row>
    <row r="14" spans="1:11">
      <c r="A14" s="79"/>
      <c r="B14" s="449"/>
      <c r="C14" s="449"/>
      <c r="D14" s="83"/>
      <c r="E14" s="83"/>
      <c r="F14" s="83"/>
      <c r="G14" s="79"/>
      <c r="H14" s="40"/>
      <c r="I14" s="41"/>
      <c r="J14" s="39"/>
      <c r="K14" s="39"/>
    </row>
    <row r="15" spans="1:11">
      <c r="A15" s="38"/>
      <c r="B15" s="38"/>
      <c r="C15" s="38"/>
      <c r="D15" s="38"/>
      <c r="E15" s="38"/>
      <c r="F15" s="38"/>
      <c r="G15" s="79"/>
      <c r="H15" s="40"/>
      <c r="I15" s="41"/>
      <c r="J15" s="39"/>
      <c r="K15" s="39"/>
    </row>
    <row r="16" spans="1:11">
      <c r="A16" s="42"/>
      <c r="B16" s="42"/>
      <c r="C16" s="43"/>
      <c r="D16" s="44"/>
      <c r="E16" s="44"/>
      <c r="F16" s="45"/>
      <c r="G16" s="74"/>
      <c r="H16" s="46"/>
      <c r="I16" s="47"/>
      <c r="J16" s="37"/>
      <c r="K16" s="37"/>
    </row>
    <row r="17" spans="1:11">
      <c r="A17" s="453" t="s">
        <v>852</v>
      </c>
      <c r="B17" s="454"/>
      <c r="C17" s="454"/>
      <c r="D17" s="454"/>
      <c r="E17" s="454"/>
      <c r="F17" s="84" t="s">
        <v>853</v>
      </c>
      <c r="G17" s="74"/>
      <c r="H17" s="46"/>
      <c r="I17" s="47"/>
      <c r="J17" s="67" t="s">
        <v>854</v>
      </c>
      <c r="K17" s="67"/>
    </row>
    <row r="18" spans="1:11">
      <c r="A18" s="85"/>
      <c r="B18" s="86"/>
      <c r="C18" s="86"/>
      <c r="D18" s="86"/>
      <c r="E18" s="86"/>
      <c r="F18" s="87"/>
      <c r="G18" s="37"/>
      <c r="H18" s="46" t="str">
        <f>IF(I18="X",1,"")</f>
        <v/>
      </c>
      <c r="I18" s="47"/>
      <c r="J18" s="88" t="s">
        <v>855</v>
      </c>
      <c r="K18" s="89">
        <v>200</v>
      </c>
    </row>
    <row r="19" spans="1:11">
      <c r="A19" s="90" t="e">
        <f>INDEX($J$18:$J$41,MATCH(1,$H$18:$H$41,FALSE),)</f>
        <v>#N/A</v>
      </c>
      <c r="B19" s="91"/>
      <c r="C19" s="91"/>
      <c r="D19" s="91"/>
      <c r="E19" s="91"/>
      <c r="F19" s="92" t="e">
        <f ca="1">IF(AND(A19=J18,INDEX('Reference Lists'!C:C,MATCH(Adjuster,'Reference Lists'!A:A,FALSE),1)=0),200,IF(AND(A19=J18,INDEX('Reference Lists'!C:C,MATCH(Adjuster,'Reference Lists'!A:A,FALSE),1)&lt;&gt;0),INDEX('Reference Lists'!C:C,MATCH(Adjuster,'Reference Lists'!A:A,FALSE),1),VLOOKUP($A19,$J$18:$K$41,2,FALSE)))</f>
        <v>#N/A</v>
      </c>
      <c r="G19" s="74"/>
      <c r="H19" s="46" t="str">
        <f>IF(I19="X",1+COUNT($H$18:H18),"")</f>
        <v/>
      </c>
      <c r="I19" s="47"/>
      <c r="J19" s="93" t="s">
        <v>856</v>
      </c>
      <c r="K19" s="94">
        <v>250</v>
      </c>
    </row>
    <row r="20" spans="1:11">
      <c r="A20" s="90"/>
      <c r="B20" s="91"/>
      <c r="C20" s="91"/>
      <c r="D20" s="91"/>
      <c r="E20" s="91"/>
      <c r="F20" s="92"/>
      <c r="G20" s="74"/>
      <c r="H20" s="46" t="str">
        <f>IF(I20="X",1+COUNT($H$18:H19),"")</f>
        <v/>
      </c>
      <c r="I20" s="47"/>
      <c r="J20" s="93" t="s">
        <v>857</v>
      </c>
      <c r="K20" s="94">
        <v>300</v>
      </c>
    </row>
    <row r="21" spans="1:11">
      <c r="A21" s="90" t="str">
        <f>IF(COUNTA(A$19:A20)&lt;COUNT($H$18:$H$41),INDEX($J$18:$J$41,MATCH(COUNTA(A$19:A20)+1,$H$18:$H$41,FALSE),),"")</f>
        <v/>
      </c>
      <c r="B21" s="91"/>
      <c r="C21" s="91"/>
      <c r="D21" s="91"/>
      <c r="E21" s="91"/>
      <c r="F21" s="92" t="str">
        <f>IF(A21="","",VLOOKUP($A21,$J$18:$K$41,2,FALSE))</f>
        <v/>
      </c>
      <c r="G21" s="74"/>
      <c r="H21" s="46" t="str">
        <f>IF(I21="X",1+COUNT($H$18:H20),"")</f>
        <v/>
      </c>
      <c r="I21" s="47"/>
      <c r="J21" s="93" t="s">
        <v>858</v>
      </c>
      <c r="K21" s="94">
        <v>350</v>
      </c>
    </row>
    <row r="22" spans="1:11">
      <c r="A22" s="90"/>
      <c r="B22" s="91"/>
      <c r="C22" s="91"/>
      <c r="D22" s="91"/>
      <c r="E22" s="91"/>
      <c r="F22" s="95"/>
      <c r="G22" s="74"/>
      <c r="H22" s="46" t="str">
        <f>IF(I22="X",1+COUNT($H$18:H21),"")</f>
        <v/>
      </c>
      <c r="I22" s="47"/>
      <c r="J22" s="93" t="s">
        <v>859</v>
      </c>
      <c r="K22" s="94">
        <v>375</v>
      </c>
    </row>
    <row r="23" spans="1:11">
      <c r="A23" s="90" t="str">
        <f>IF(COUNTA(A$19:A22)&lt;COUNT($H$18:$H$41),INDEX($J$18:$J$41,MATCH(COUNTA(A$19:A22)+1,$H$18:$H$41,FALSE),),"")</f>
        <v/>
      </c>
      <c r="B23" s="91"/>
      <c r="C23" s="91"/>
      <c r="D23" s="91"/>
      <c r="E23" s="91"/>
      <c r="F23" s="92" t="str">
        <f>IF(A23="","",VLOOKUP($A23,$J$18:$K$41,2,FALSE))</f>
        <v/>
      </c>
      <c r="G23" s="74"/>
      <c r="H23" s="46" t="str">
        <f>IF(I23="X",1+COUNT($H$18:H22),"")</f>
        <v/>
      </c>
      <c r="I23" s="47"/>
      <c r="J23" s="93" t="s">
        <v>860</v>
      </c>
      <c r="K23" s="94">
        <v>50</v>
      </c>
    </row>
    <row r="24" spans="1:11">
      <c r="A24" s="90"/>
      <c r="B24" s="91"/>
      <c r="C24" s="91"/>
      <c r="D24" s="91"/>
      <c r="E24" s="91"/>
      <c r="F24" s="95"/>
      <c r="G24" s="74"/>
      <c r="H24" s="46" t="str">
        <f>IF(I24="X",1+COUNT($H$18:H23),"")</f>
        <v/>
      </c>
      <c r="I24" s="47"/>
      <c r="J24" s="93" t="s">
        <v>861</v>
      </c>
      <c r="K24" s="94">
        <v>500</v>
      </c>
    </row>
    <row r="25" spans="1:11">
      <c r="A25" s="90" t="str">
        <f>IF(COUNTA(A$19:A24)&lt;COUNT($H$18:$H$41),INDEX($J$18:$J$41,MATCH(COUNTA(A$19:A24)+1,$H$18:$H$41,FALSE),),"")</f>
        <v/>
      </c>
      <c r="B25" s="91"/>
      <c r="C25" s="91"/>
      <c r="D25" s="91"/>
      <c r="E25" s="91"/>
      <c r="F25" s="92" t="str">
        <f>IF(A25="","",VLOOKUP($A25,$J$18:$K$41,2,FALSE))</f>
        <v/>
      </c>
      <c r="G25" s="74"/>
      <c r="H25" s="46" t="str">
        <f>IF(I25="X",1+COUNT($H$18:H24),"")</f>
        <v/>
      </c>
      <c r="I25" s="47"/>
      <c r="J25" s="93" t="s">
        <v>862</v>
      </c>
      <c r="K25" s="94">
        <v>50</v>
      </c>
    </row>
    <row r="26" spans="1:11">
      <c r="A26" s="90"/>
      <c r="B26" s="91"/>
      <c r="C26" s="91"/>
      <c r="D26" s="91"/>
      <c r="E26" s="91"/>
      <c r="F26" s="95"/>
      <c r="G26" s="74"/>
      <c r="H26" s="46" t="str">
        <f>IF(I26="X",1+COUNT($H$18:H25),"")</f>
        <v/>
      </c>
      <c r="I26" s="47"/>
      <c r="J26" s="93" t="s">
        <v>863</v>
      </c>
      <c r="K26" s="94">
        <v>100</v>
      </c>
    </row>
    <row r="27" spans="1:11">
      <c r="A27" s="90" t="str">
        <f>IF(COUNTA(A$19:A26)&lt;COUNT($H$18:$H$41),INDEX($J$18:$J$41,MATCH(COUNTA(A$19:A26)+1,$H$18:$H$41,FALSE),),"")</f>
        <v/>
      </c>
      <c r="B27" s="91"/>
      <c r="C27" s="91"/>
      <c r="D27" s="91"/>
      <c r="E27" s="91"/>
      <c r="F27" s="92" t="str">
        <f>IF(A27="","",VLOOKUP($A27,$J$18:$K$41,2,FALSE))</f>
        <v/>
      </c>
      <c r="G27" s="74"/>
      <c r="H27" s="46" t="str">
        <f>IF(I27="X",1+COUNT($H$18:H26),"")</f>
        <v/>
      </c>
      <c r="I27" s="47"/>
      <c r="J27" s="93" t="s">
        <v>864</v>
      </c>
      <c r="K27" s="94">
        <v>200</v>
      </c>
    </row>
    <row r="28" spans="1:11">
      <c r="A28" s="90"/>
      <c r="B28" s="91"/>
      <c r="C28" s="91"/>
      <c r="D28" s="91"/>
      <c r="E28" s="91"/>
      <c r="F28" s="95"/>
      <c r="G28" s="74"/>
      <c r="H28" s="46" t="str">
        <f>IF(I28="X",1+COUNT($H$18:H27),"")</f>
        <v/>
      </c>
      <c r="I28" s="47"/>
      <c r="J28" s="93" t="s">
        <v>865</v>
      </c>
      <c r="K28" s="94">
        <v>100</v>
      </c>
    </row>
    <row r="29" spans="1:11">
      <c r="A29" s="90" t="str">
        <f>IF(COUNTA(A$19:A28)&lt;COUNT($H$18:$H$41),INDEX($J$18:$J$41,MATCH(COUNTA(A$19:A28)+1,$H$18:$H$41,FALSE),),"")</f>
        <v/>
      </c>
      <c r="B29" s="91"/>
      <c r="C29" s="91"/>
      <c r="D29" s="91"/>
      <c r="E29" s="91"/>
      <c r="F29" s="92" t="str">
        <f>IF(A29="","",VLOOKUP($A29,$J$18:$K$41,2,FALSE))</f>
        <v/>
      </c>
      <c r="G29" s="74"/>
      <c r="H29" s="46" t="str">
        <f>IF(I29="X",1+COUNT($H$18:H28),"")</f>
        <v/>
      </c>
      <c r="I29" s="47"/>
      <c r="J29" s="93" t="s">
        <v>866</v>
      </c>
      <c r="K29" s="96">
        <v>100</v>
      </c>
    </row>
    <row r="30" spans="1:11">
      <c r="A30" s="90"/>
      <c r="B30" s="91"/>
      <c r="C30" s="91"/>
      <c r="D30" s="91"/>
      <c r="E30" s="91"/>
      <c r="F30" s="95"/>
      <c r="G30" s="74"/>
      <c r="H30" s="46" t="str">
        <f>IF(I30="X",1+COUNT($H$18:H29),"")</f>
        <v/>
      </c>
      <c r="I30" s="47"/>
      <c r="J30" s="93" t="s">
        <v>867</v>
      </c>
      <c r="K30" s="96">
        <v>50</v>
      </c>
    </row>
    <row r="31" spans="1:11">
      <c r="A31" s="90" t="str">
        <f>IF(COUNTA(A$19:A30)&lt;COUNT($H$18:$H$41),INDEX($J$18:$J$41,MATCH(COUNTA(A$19:A30)+1,$H$18:$H$41,FALSE),),"")</f>
        <v/>
      </c>
      <c r="B31" s="91"/>
      <c r="C31" s="91"/>
      <c r="D31" s="91"/>
      <c r="E31" s="91"/>
      <c r="F31" s="92" t="str">
        <f>IF(A31="","",VLOOKUP($A31,$J$18:$K$41,2,FALSE))</f>
        <v/>
      </c>
      <c r="G31" s="74"/>
      <c r="H31" s="46" t="str">
        <f>IF(I31="X",1+COUNT($H$18:H30),"")</f>
        <v/>
      </c>
      <c r="I31" s="47"/>
      <c r="J31" s="93" t="s">
        <v>868</v>
      </c>
      <c r="K31" s="96">
        <v>50</v>
      </c>
    </row>
    <row r="32" spans="1:11">
      <c r="A32" s="90"/>
      <c r="B32" s="91"/>
      <c r="C32" s="91"/>
      <c r="D32" s="91"/>
      <c r="E32" s="91"/>
      <c r="F32" s="95"/>
      <c r="G32" s="74"/>
      <c r="H32" s="46" t="str">
        <f>IF(I32="X",1+COUNT($H$18:H31),"")</f>
        <v/>
      </c>
      <c r="I32" s="47"/>
      <c r="J32" s="93" t="s">
        <v>869</v>
      </c>
      <c r="K32" s="96">
        <v>50</v>
      </c>
    </row>
    <row r="33" spans="1:11">
      <c r="A33" s="90" t="str">
        <f>IF(COUNTA(A$19:A32)&lt;COUNT($H$18:$H$41),INDEX($J$18:$J$41,MATCH(COUNTA(A$19:A32)+1,$H$18:$H$41,FALSE),),"")</f>
        <v/>
      </c>
      <c r="B33" s="91"/>
      <c r="C33" s="91"/>
      <c r="D33" s="91"/>
      <c r="E33" s="91"/>
      <c r="F33" s="92" t="str">
        <f>IF(A33="","",VLOOKUP($A33,$J$18:$K$41,2,FALSE))</f>
        <v/>
      </c>
      <c r="G33" s="74"/>
      <c r="H33" s="46" t="str">
        <f>IF(I33="X",1+COUNT($H$18:H32),"")</f>
        <v/>
      </c>
      <c r="I33" s="47"/>
      <c r="J33" s="93" t="s">
        <v>870</v>
      </c>
      <c r="K33" s="94">
        <v>50</v>
      </c>
    </row>
    <row r="34" spans="1:11">
      <c r="A34" s="90"/>
      <c r="B34" s="91"/>
      <c r="C34" s="91"/>
      <c r="D34" s="91"/>
      <c r="E34" s="91"/>
      <c r="F34" s="95"/>
      <c r="G34" s="74"/>
      <c r="H34" s="46" t="str">
        <f>IF(I34="X",1+COUNT($H$18:H33),"")</f>
        <v/>
      </c>
      <c r="I34" s="47"/>
      <c r="J34" s="97" t="s">
        <v>871</v>
      </c>
      <c r="K34" s="96">
        <v>-50</v>
      </c>
    </row>
    <row r="35" spans="1:11">
      <c r="A35" s="90" t="str">
        <f>IF(COUNTA(A$19:A34)&lt;=COUNT($H$18:$H$41),INDEX($J$18:$J$41,MATCH(COUNTA(A$19:A34)+1,$H$18:$H$41,FALSE),),"")</f>
        <v/>
      </c>
      <c r="B35" s="91"/>
      <c r="C35" s="91"/>
      <c r="D35" s="91"/>
      <c r="E35" s="91"/>
      <c r="F35" s="92" t="str">
        <f>IF(A35="","",VLOOKUP($A35,$J$18:$K$41,2,FALSE))</f>
        <v/>
      </c>
      <c r="G35" s="74"/>
      <c r="H35" s="46" t="str">
        <f>IF(I35="X",1+COUNT($H$18:H34),"")</f>
        <v/>
      </c>
      <c r="I35" s="47"/>
      <c r="J35" s="97" t="s">
        <v>828</v>
      </c>
      <c r="K35" s="96">
        <v>50</v>
      </c>
    </row>
    <row r="36" spans="1:11">
      <c r="A36" s="90"/>
      <c r="B36" s="91"/>
      <c r="C36" s="91"/>
      <c r="D36" s="91"/>
      <c r="E36" s="91"/>
      <c r="F36" s="95"/>
      <c r="G36" s="74"/>
      <c r="H36" s="46" t="str">
        <f>IF(I36="X",1+COUNT($H$18:H35),"")</f>
        <v/>
      </c>
      <c r="I36" s="47"/>
      <c r="J36" s="97" t="s">
        <v>872</v>
      </c>
      <c r="K36" s="96">
        <v>0</v>
      </c>
    </row>
    <row r="37" spans="1:11">
      <c r="A37" s="98"/>
      <c r="B37" s="99"/>
      <c r="C37" s="99"/>
      <c r="D37" s="99"/>
      <c r="E37" s="99"/>
      <c r="F37" s="100"/>
      <c r="G37" s="74"/>
      <c r="H37" s="46" t="str">
        <f>IF(I37="X",1+COUNT($H$18:H36),"")</f>
        <v/>
      </c>
      <c r="I37" s="47"/>
      <c r="J37" s="97" t="s">
        <v>872</v>
      </c>
      <c r="K37" s="96">
        <v>0</v>
      </c>
    </row>
    <row r="38" spans="1:11">
      <c r="A38" s="455" t="s">
        <v>873</v>
      </c>
      <c r="B38" s="456"/>
      <c r="C38" s="456"/>
      <c r="D38" s="456"/>
      <c r="E38" s="101" t="s">
        <v>874</v>
      </c>
      <c r="F38" s="102" t="e">
        <f ca="1">SUM(F18:F37)</f>
        <v>#N/A</v>
      </c>
      <c r="G38" s="74"/>
      <c r="H38" s="46" t="str">
        <f>IF(I38="X",1+COUNT($H$18:H37),"")</f>
        <v/>
      </c>
      <c r="I38" s="47"/>
      <c r="J38" s="97" t="s">
        <v>872</v>
      </c>
      <c r="K38" s="96">
        <v>0</v>
      </c>
    </row>
    <row r="39" spans="1:11">
      <c r="A39" s="457" t="s">
        <v>875</v>
      </c>
      <c r="B39" s="457"/>
      <c r="C39" s="457"/>
      <c r="D39" s="457"/>
      <c r="E39" s="457"/>
      <c r="F39" s="457"/>
      <c r="G39" s="74"/>
      <c r="H39" s="46" t="str">
        <f>IF(I39="X",1+COUNT($H$18:H38),"")</f>
        <v/>
      </c>
      <c r="I39" s="47"/>
      <c r="J39" s="97" t="s">
        <v>872</v>
      </c>
      <c r="K39" s="96">
        <v>0</v>
      </c>
    </row>
    <row r="40" spans="1:11">
      <c r="A40" s="457"/>
      <c r="B40" s="457"/>
      <c r="C40" s="457"/>
      <c r="D40" s="457"/>
      <c r="E40" s="457"/>
      <c r="F40" s="457"/>
      <c r="G40" s="74"/>
      <c r="H40" s="46" t="str">
        <f>IF(I40="X",1+COUNT($H$18:H39),"")</f>
        <v/>
      </c>
      <c r="I40" s="47"/>
      <c r="J40" s="97" t="s">
        <v>872</v>
      </c>
      <c r="K40" s="96">
        <v>0</v>
      </c>
    </row>
    <row r="41" spans="1:11">
      <c r="A41" s="103"/>
      <c r="B41" s="38"/>
      <c r="C41" s="38"/>
      <c r="D41" s="38"/>
      <c r="E41" s="104"/>
      <c r="F41" s="104"/>
      <c r="G41" s="74"/>
      <c r="H41" s="46" t="str">
        <f>IF(I41="X",1+COUNT($H$18:H40),"")</f>
        <v/>
      </c>
      <c r="I41" s="47"/>
      <c r="J41" s="97" t="s">
        <v>872</v>
      </c>
      <c r="K41" s="96">
        <v>0</v>
      </c>
    </row>
  </sheetData>
  <mergeCells count="17">
    <mergeCell ref="B14:C14"/>
    <mergeCell ref="A17:E17"/>
    <mergeCell ref="A38:D38"/>
    <mergeCell ref="A39:F40"/>
    <mergeCell ref="E11:F11"/>
    <mergeCell ref="E12:F12"/>
    <mergeCell ref="E13:F13"/>
    <mergeCell ref="A6:B6"/>
    <mergeCell ref="A7:B7"/>
    <mergeCell ref="A8:B8"/>
    <mergeCell ref="A9:F9"/>
    <mergeCell ref="E10:F10"/>
    <mergeCell ref="A5:B5"/>
    <mergeCell ref="B1:C1"/>
    <mergeCell ref="D1:F1"/>
    <mergeCell ref="A4:F4"/>
    <mergeCell ref="A2:F2"/>
  </mergeCells>
  <pageMargins left="0.7" right="0.7" top="0.75" bottom="0.75" header="0.3" footer="0.3"/>
  <colBreaks count="1" manualBreakCount="1">
    <brk id="6" max="1048575" man="1"/>
  </colBreaks>
  <drawing r:id="rId1"/>
  <extLst>
    <ext xmlns:x14="http://schemas.microsoft.com/office/spreadsheetml/2009/9/main" uri="{78C0D931-6437-407d-A8EE-F0AAD7539E65}">
      <x14:conditionalFormattings>
        <x14:conditionalFormatting xmlns:xm="http://schemas.microsoft.com/office/excel/2006/main">
          <x14:cfRule type="expression" priority="2" id="{142E1A90-A411-1947-8090-0C5B5B09920A}">
            <xm:f>'Expert Report PG 1'!$N$2&gt;2</xm:f>
            <x14:dxf>
              <font>
                <color auto="1"/>
              </font>
              <fill>
                <patternFill patternType="solid">
                  <fgColor indexed="64"/>
                  <bgColor rgb="FFFFFF00"/>
                </patternFill>
              </fill>
            </x14:dxf>
          </x14:cfRule>
          <xm:sqref>J28:K28</xm:sqref>
        </x14:conditionalFormatting>
        <x14:conditionalFormatting xmlns:xm="http://schemas.microsoft.com/office/excel/2006/main">
          <x14:cfRule type="expression" priority="1" id="{5D12453A-44F6-1C41-8AB3-7AF3D98DE459}">
            <xm:f>'Work Order'!$C$30="Yes"</xm:f>
            <x14:dxf>
              <font>
                <color auto="1"/>
              </font>
              <fill>
                <patternFill patternType="solid">
                  <fgColor indexed="64"/>
                  <bgColor rgb="FFFFFF00"/>
                </patternFill>
              </fill>
            </x14:dxf>
          </x14:cfRule>
          <xm:sqref>J23:K23</xm:sqref>
        </x14:conditionalFormatting>
      </x14:conditionalFormattings>
    </ex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1" tint="0.499984740745262"/>
  </sheetPr>
  <dimension ref="A1:DB2159"/>
  <sheetViews>
    <sheetView workbookViewId="0">
      <selection activeCell="F70" sqref="F70"/>
    </sheetView>
  </sheetViews>
  <sheetFormatPr baseColWidth="10" defaultColWidth="10.83203125" defaultRowHeight="15" x14ac:dyDescent="0"/>
  <cols>
    <col min="1" max="1" width="26.83203125" style="69" customWidth="1"/>
    <col min="2" max="2" width="22.5" style="67" customWidth="1"/>
    <col min="3" max="3" width="11.83203125" style="70" customWidth="1"/>
    <col min="4" max="4" width="9.6640625" style="70" customWidth="1"/>
    <col min="5" max="5" width="10.83203125" style="67"/>
    <col min="6" max="6" width="19.83203125" style="67" bestFit="1" customWidth="1"/>
    <col min="7" max="10" width="7.83203125" style="67" customWidth="1"/>
    <col min="11" max="11" width="10.83203125" style="49"/>
    <col min="12" max="12" width="10.83203125" style="49" customWidth="1"/>
    <col min="13" max="16384" width="10.83203125" style="49"/>
  </cols>
  <sheetData>
    <row r="1" spans="1:106" ht="30">
      <c r="A1" s="63" t="s">
        <v>804</v>
      </c>
      <c r="B1" s="64" t="s">
        <v>4</v>
      </c>
      <c r="C1" s="65" t="s">
        <v>805</v>
      </c>
      <c r="D1" s="66" t="s">
        <v>806</v>
      </c>
      <c r="F1" s="68" t="s">
        <v>807</v>
      </c>
      <c r="G1" s="67" t="s">
        <v>808</v>
      </c>
      <c r="H1" s="67" t="s">
        <v>809</v>
      </c>
      <c r="I1" s="67" t="s">
        <v>810</v>
      </c>
      <c r="J1" s="67" t="s">
        <v>811</v>
      </c>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48"/>
      <c r="DB1" s="48"/>
    </row>
    <row r="2" spans="1:106">
      <c r="A2" s="69" t="str">
        <f ca="1">INDIRECT(ADDRESS(ROW(),COLUMN()+1,,,"Contact List"))</f>
        <v>Adam Forbes</v>
      </c>
      <c r="B2" s="69" t="str">
        <f t="shared" ref="B2:B65" ca="1" si="0">INDIRECT(ADDRESS(ROW(),5,,,"Contact List"))</f>
        <v>Erie Insurance</v>
      </c>
      <c r="C2" s="70">
        <f ca="1">INDIRECT(ADDRESS(ROW(),6,,,"Contact List"))</f>
        <v>0</v>
      </c>
      <c r="D2" s="69"/>
      <c r="F2" s="67" t="s">
        <v>812</v>
      </c>
      <c r="G2" s="67" t="s">
        <v>813</v>
      </c>
      <c r="H2" s="67" t="s">
        <v>814</v>
      </c>
      <c r="I2" s="67" t="s">
        <v>815</v>
      </c>
      <c r="J2" s="67" t="s">
        <v>816</v>
      </c>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c r="BB2" s="48"/>
      <c r="BC2" s="48"/>
      <c r="BD2" s="48"/>
      <c r="BE2" s="48"/>
      <c r="BF2" s="48"/>
      <c r="BG2" s="48"/>
      <c r="BH2" s="48"/>
      <c r="BI2" s="48"/>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row>
    <row r="3" spans="1:106">
      <c r="A3" s="69" t="str">
        <f t="shared" ref="A3:A66" ca="1" si="1">INDIRECT(ADDRESS(ROW(),COLUMN()+1,,,"Contact List"))</f>
        <v>Adam Lloyd</v>
      </c>
      <c r="B3" s="69" t="str">
        <f t="shared" ca="1" si="0"/>
        <v>NCFB Insurance</v>
      </c>
      <c r="C3" s="70">
        <f t="shared" ref="C3:C66" ca="1" si="2">INDIRECT(ADDRESS(ROW(),6,,,"Contact List"))</f>
        <v>0</v>
      </c>
      <c r="D3" s="69"/>
      <c r="F3" s="67" t="s">
        <v>817</v>
      </c>
      <c r="G3" s="67" t="s">
        <v>815</v>
      </c>
      <c r="H3" s="67" t="s">
        <v>816</v>
      </c>
      <c r="I3" s="67" t="s">
        <v>814</v>
      </c>
      <c r="J3" s="67" t="s">
        <v>813</v>
      </c>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c r="BW3" s="48"/>
      <c r="BX3" s="48"/>
      <c r="BY3" s="48"/>
      <c r="BZ3" s="48"/>
      <c r="CA3" s="48"/>
      <c r="CB3" s="48"/>
      <c r="CC3" s="48"/>
      <c r="CD3" s="48"/>
      <c r="CE3" s="48"/>
      <c r="CF3" s="48"/>
      <c r="CG3" s="48"/>
      <c r="CH3" s="48"/>
      <c r="CI3" s="48"/>
      <c r="CJ3" s="48"/>
      <c r="CK3" s="48"/>
      <c r="CL3" s="48"/>
      <c r="CM3" s="48"/>
      <c r="CN3" s="48"/>
      <c r="CO3" s="48"/>
      <c r="CP3" s="48"/>
      <c r="CQ3" s="48"/>
      <c r="CR3" s="48"/>
      <c r="CS3" s="48"/>
      <c r="CT3" s="48"/>
      <c r="CU3" s="48"/>
      <c r="CV3" s="48"/>
      <c r="CW3" s="48"/>
      <c r="CX3" s="48"/>
      <c r="CY3" s="48"/>
      <c r="CZ3" s="48"/>
      <c r="DA3" s="48"/>
      <c r="DB3" s="48"/>
    </row>
    <row r="4" spans="1:106">
      <c r="A4" s="69" t="str">
        <f t="shared" ca="1" si="1"/>
        <v>Adam Whitehead</v>
      </c>
      <c r="B4" s="69" t="str">
        <f t="shared" ca="1" si="0"/>
        <v>Traveler's Insurance</v>
      </c>
      <c r="C4" s="70">
        <f t="shared" ca="1" si="2"/>
        <v>0</v>
      </c>
      <c r="D4" s="69"/>
      <c r="F4" s="67" t="s">
        <v>818</v>
      </c>
      <c r="G4" s="67" t="s">
        <v>814</v>
      </c>
      <c r="H4" s="67" t="s">
        <v>813</v>
      </c>
      <c r="I4" s="67" t="s">
        <v>816</v>
      </c>
      <c r="J4" s="67" t="s">
        <v>815</v>
      </c>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48"/>
      <c r="CW4" s="48"/>
      <c r="CX4" s="48"/>
      <c r="CY4" s="48"/>
      <c r="CZ4" s="48"/>
      <c r="DA4" s="48"/>
      <c r="DB4" s="48"/>
    </row>
    <row r="5" spans="1:106">
      <c r="A5" s="69" t="str">
        <f t="shared" ca="1" si="1"/>
        <v>Adam Wright</v>
      </c>
      <c r="B5" s="69" t="str">
        <f t="shared" ca="1" si="0"/>
        <v>NCFB Insurance</v>
      </c>
      <c r="C5" s="70">
        <f t="shared" ca="1" si="2"/>
        <v>0</v>
      </c>
      <c r="D5" s="69"/>
      <c r="F5" s="67" t="s">
        <v>819</v>
      </c>
      <c r="G5" s="67" t="s">
        <v>816</v>
      </c>
      <c r="H5" s="67" t="s">
        <v>815</v>
      </c>
      <c r="I5" s="67" t="s">
        <v>813</v>
      </c>
      <c r="J5" s="67" t="s">
        <v>814</v>
      </c>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row>
    <row r="6" spans="1:106">
      <c r="A6" s="69" t="str">
        <f t="shared" ca="1" si="1"/>
        <v>Adam Wright</v>
      </c>
      <c r="B6" s="69" t="str">
        <f t="shared" ca="1" si="0"/>
        <v>NCFB Insurance</v>
      </c>
      <c r="C6" s="70">
        <f t="shared" ca="1" si="2"/>
        <v>0</v>
      </c>
      <c r="D6" s="69"/>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c r="A7" s="69" t="str">
        <f t="shared" ca="1" si="1"/>
        <v>Adrian Carpenter</v>
      </c>
      <c r="B7" s="69" t="str">
        <f t="shared" ca="1" si="0"/>
        <v>Erie Insurance</v>
      </c>
      <c r="C7" s="70">
        <f t="shared" ca="1" si="2"/>
        <v>0</v>
      </c>
      <c r="D7" s="69"/>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row>
    <row r="8" spans="1:106">
      <c r="A8" s="69" t="str">
        <f t="shared" ca="1" si="1"/>
        <v>Adrienne Wilson</v>
      </c>
      <c r="B8" s="69" t="str">
        <f t="shared" ca="1" si="0"/>
        <v>Traveler's Insurance</v>
      </c>
      <c r="C8" s="70">
        <f t="shared" ca="1" si="2"/>
        <v>0</v>
      </c>
      <c r="D8" s="6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row>
    <row r="9" spans="1:106">
      <c r="A9" s="69" t="str">
        <f t="shared" ca="1" si="1"/>
        <v>Alan Osborne</v>
      </c>
      <c r="B9" s="69" t="str">
        <f t="shared" ca="1" si="0"/>
        <v>NCFB Insurance</v>
      </c>
      <c r="C9" s="70">
        <f t="shared" ca="1" si="2"/>
        <v>0</v>
      </c>
      <c r="D9" s="69"/>
      <c r="F9" s="67" t="s">
        <v>821</v>
      </c>
      <c r="K9" s="48"/>
      <c r="L9" s="48"/>
      <c r="N9" s="48"/>
      <c r="O9" s="48"/>
      <c r="P9" s="48"/>
      <c r="Q9" s="48"/>
      <c r="R9" s="48"/>
      <c r="S9" s="48"/>
      <c r="T9" s="48"/>
      <c r="U9" s="48"/>
      <c r="V9" s="48"/>
      <c r="W9" s="48"/>
      <c r="X9" s="48"/>
      <c r="Z9" s="48"/>
      <c r="AA9" s="48"/>
      <c r="AB9" s="48"/>
      <c r="AC9" s="48"/>
      <c r="AD9" s="48"/>
      <c r="AE9" s="48"/>
      <c r="AF9" s="48"/>
      <c r="AG9" s="48"/>
      <c r="AH9" s="48"/>
      <c r="AI9" s="48"/>
      <c r="AK9" s="48"/>
      <c r="AL9" s="48"/>
      <c r="AM9" s="48"/>
      <c r="AN9" s="48"/>
      <c r="AO9" s="48"/>
      <c r="AP9" s="48"/>
      <c r="AQ9" s="48"/>
      <c r="AR9" s="48"/>
      <c r="AS9" s="48"/>
      <c r="AT9" s="48"/>
      <c r="AV9" s="48"/>
      <c r="AW9" s="48"/>
      <c r="AX9" s="48"/>
      <c r="AY9" s="48"/>
      <c r="AZ9" s="48"/>
      <c r="BA9" s="48"/>
      <c r="BB9" s="48"/>
      <c r="BC9" s="48"/>
      <c r="BD9" s="48"/>
      <c r="BE9" s="48"/>
      <c r="BF9" s="48"/>
      <c r="BH9" s="48"/>
      <c r="BI9" s="48"/>
      <c r="BJ9" s="48"/>
      <c r="BK9" s="48"/>
      <c r="BL9" s="48"/>
      <c r="BM9" s="48"/>
      <c r="BN9" s="48"/>
      <c r="BO9" s="48"/>
      <c r="BP9" s="48"/>
      <c r="BQ9" s="48"/>
      <c r="BR9" s="48"/>
      <c r="BS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row>
    <row r="10" spans="1:106">
      <c r="A10" s="69" t="str">
        <f t="shared" ca="1" si="1"/>
        <v>Alexander Zeigler</v>
      </c>
      <c r="B10" s="69" t="str">
        <f t="shared" ca="1" si="0"/>
        <v>Traveler's Insurance</v>
      </c>
      <c r="C10" s="70">
        <f t="shared" ca="1" si="2"/>
        <v>0</v>
      </c>
      <c r="D10" s="69"/>
      <c r="F10" s="67" t="s">
        <v>820</v>
      </c>
      <c r="K10" s="48"/>
      <c r="L10" s="48"/>
      <c r="N10" s="48"/>
      <c r="O10" s="48"/>
      <c r="P10" s="48"/>
      <c r="Q10" s="48"/>
      <c r="R10" s="48"/>
      <c r="S10" s="48"/>
      <c r="T10" s="48"/>
      <c r="U10" s="48"/>
      <c r="V10" s="48"/>
      <c r="W10" s="48"/>
      <c r="X10" s="48"/>
      <c r="Z10" s="48"/>
      <c r="AA10" s="48"/>
      <c r="AB10" s="48"/>
      <c r="AC10" s="48"/>
      <c r="AD10" s="48"/>
      <c r="AE10" s="48"/>
      <c r="AF10" s="48"/>
      <c r="AG10" s="48"/>
      <c r="AH10" s="48"/>
      <c r="AI10" s="48"/>
      <c r="AK10" s="48"/>
      <c r="AL10" s="48"/>
      <c r="AM10" s="48"/>
      <c r="AN10" s="48"/>
      <c r="AO10" s="48"/>
      <c r="AP10" s="48"/>
      <c r="AQ10" s="48"/>
      <c r="AR10" s="48"/>
      <c r="AS10" s="48"/>
      <c r="AT10" s="48"/>
      <c r="AV10" s="48"/>
      <c r="AW10" s="48"/>
      <c r="AX10" s="48"/>
      <c r="AY10" s="48"/>
      <c r="AZ10" s="48"/>
      <c r="BA10" s="48"/>
      <c r="BB10" s="48"/>
      <c r="BC10" s="48"/>
      <c r="BD10" s="48"/>
      <c r="BE10" s="48"/>
      <c r="BF10" s="48"/>
      <c r="BH10" s="48"/>
      <c r="BI10" s="48"/>
      <c r="BJ10" s="48"/>
      <c r="BK10" s="48"/>
      <c r="BL10" s="48"/>
      <c r="BM10" s="48"/>
      <c r="BN10" s="48"/>
      <c r="BO10" s="48"/>
      <c r="BP10" s="48"/>
      <c r="BQ10" s="48"/>
      <c r="BR10" s="48"/>
      <c r="BS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row>
    <row r="11" spans="1:106">
      <c r="A11" s="69" t="str">
        <f t="shared" ca="1" si="1"/>
        <v>Alice Scoggins</v>
      </c>
      <c r="B11" s="69" t="str">
        <f t="shared" ca="1" si="0"/>
        <v>NCFB Insurance</v>
      </c>
      <c r="C11" s="70">
        <f t="shared" ca="1" si="2"/>
        <v>0</v>
      </c>
      <c r="D11" s="69"/>
      <c r="F11" s="116" t="s">
        <v>901</v>
      </c>
      <c r="AJ11" s="48"/>
      <c r="AK11" s="48"/>
      <c r="AL11" s="48"/>
      <c r="AM11" s="48"/>
      <c r="AN11" s="48"/>
      <c r="AO11" s="48"/>
      <c r="AP11" s="48"/>
      <c r="AQ11" s="48"/>
      <c r="AR11" s="48"/>
      <c r="AS11" s="48"/>
      <c r="AT11" s="48"/>
      <c r="AU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c r="DA11" s="48"/>
      <c r="DB11" s="48"/>
    </row>
    <row r="12" spans="1:106">
      <c r="A12" s="69" t="str">
        <f t="shared" ca="1" si="1"/>
        <v>Alison Powell</v>
      </c>
      <c r="B12" s="69" t="str">
        <f t="shared" ca="1" si="0"/>
        <v>Erie Insurance</v>
      </c>
      <c r="C12" s="70">
        <f t="shared" ca="1" si="2"/>
        <v>0</v>
      </c>
      <c r="D12" s="69"/>
      <c r="AJ12" s="48"/>
      <c r="AK12" s="48"/>
      <c r="AL12" s="48"/>
      <c r="AM12" s="48"/>
      <c r="AN12" s="48"/>
      <c r="AO12" s="48"/>
      <c r="AP12" s="48"/>
      <c r="AQ12" s="48"/>
      <c r="AR12" s="48"/>
      <c r="AS12" s="48"/>
      <c r="AT12" s="48"/>
      <c r="AU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c r="DA12" s="48"/>
      <c r="DB12" s="48"/>
    </row>
    <row r="13" spans="1:106">
      <c r="A13" s="69" t="str">
        <f t="shared" ca="1" si="1"/>
        <v>Alison Powell</v>
      </c>
      <c r="B13" s="69" t="str">
        <f t="shared" ca="1" si="0"/>
        <v>Erie Insurance</v>
      </c>
      <c r="C13" s="70">
        <f t="shared" ca="1" si="2"/>
        <v>0</v>
      </c>
      <c r="D13" s="69"/>
      <c r="F13" s="116" t="s">
        <v>1122</v>
      </c>
      <c r="CD13" s="48"/>
      <c r="CE13" s="48"/>
      <c r="CF13" s="48"/>
      <c r="CG13" s="48"/>
      <c r="CH13" s="48"/>
      <c r="CI13" s="48"/>
      <c r="CJ13" s="48"/>
      <c r="CK13" s="48"/>
      <c r="CT13" s="48"/>
      <c r="CU13" s="48"/>
      <c r="CV13" s="48"/>
      <c r="CW13" s="48"/>
      <c r="CX13" s="48"/>
      <c r="CY13" s="48"/>
      <c r="CZ13" s="48"/>
      <c r="DA13" s="48"/>
      <c r="DB13" s="48"/>
    </row>
    <row r="14" spans="1:106">
      <c r="A14" s="69" t="str">
        <f t="shared" ca="1" si="1"/>
        <v>Allen Black</v>
      </c>
      <c r="B14" s="69" t="str">
        <f t="shared" ca="1" si="0"/>
        <v>SCFB Insurance</v>
      </c>
      <c r="C14" s="70">
        <f t="shared" ca="1" si="2"/>
        <v>0</v>
      </c>
      <c r="D14" s="69"/>
      <c r="F14" s="116" t="s">
        <v>1123</v>
      </c>
      <c r="CD14" s="48"/>
      <c r="CE14" s="48"/>
      <c r="CF14" s="48"/>
      <c r="CG14" s="48"/>
      <c r="CH14" s="48"/>
      <c r="CI14" s="48"/>
      <c r="CJ14" s="48"/>
      <c r="CK14" s="48"/>
      <c r="CT14" s="48"/>
      <c r="CU14" s="48"/>
      <c r="CV14" s="48"/>
      <c r="CW14" s="48"/>
      <c r="CX14" s="48"/>
      <c r="CY14" s="48"/>
      <c r="CZ14" s="48"/>
      <c r="DA14" s="48"/>
      <c r="DB14" s="48"/>
    </row>
    <row r="15" spans="1:106">
      <c r="A15" s="69" t="str">
        <f t="shared" ca="1" si="1"/>
        <v>Allen Rogers</v>
      </c>
      <c r="B15" s="69" t="str">
        <f t="shared" ca="1" si="0"/>
        <v>SCFB Insurance</v>
      </c>
      <c r="C15" s="70">
        <f t="shared" ca="1" si="2"/>
        <v>0</v>
      </c>
      <c r="D15" s="69"/>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row>
    <row r="16" spans="1:106">
      <c r="A16" s="69" t="str">
        <f t="shared" ca="1" si="1"/>
        <v>Allison Hogue</v>
      </c>
      <c r="B16" s="69" t="str">
        <f t="shared" ca="1" si="0"/>
        <v>NCFB Insurance</v>
      </c>
      <c r="C16" s="70">
        <f t="shared" ca="1" si="2"/>
        <v>0</v>
      </c>
      <c r="D16" s="69"/>
      <c r="F16" s="67" t="s">
        <v>822</v>
      </c>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row>
    <row r="17" spans="1:106">
      <c r="A17" s="69" t="str">
        <f t="shared" ca="1" si="1"/>
        <v>Amanda Bettencourt</v>
      </c>
      <c r="B17" s="69" t="str">
        <f t="shared" ca="1" si="0"/>
        <v>Traveler's Insurance</v>
      </c>
      <c r="C17" s="70">
        <f t="shared" ca="1" si="2"/>
        <v>0</v>
      </c>
      <c r="D17" s="69"/>
      <c r="F17" s="67" t="s">
        <v>823</v>
      </c>
      <c r="CD17" s="48"/>
      <c r="CE17" s="48"/>
      <c r="CF17" s="48"/>
      <c r="CG17" s="48"/>
      <c r="CH17" s="48"/>
      <c r="CI17" s="48"/>
      <c r="CJ17" s="48"/>
      <c r="CK17" s="48"/>
      <c r="CL17" s="48"/>
      <c r="CM17" s="48"/>
      <c r="CN17" s="48"/>
      <c r="CO17" s="48"/>
      <c r="CP17" s="48"/>
      <c r="CQ17" s="48"/>
      <c r="CR17" s="48"/>
      <c r="CS17" s="48"/>
      <c r="CT17" s="48"/>
      <c r="CU17" s="48"/>
      <c r="CV17" s="48"/>
      <c r="CW17" s="48"/>
      <c r="CX17" s="48"/>
      <c r="CY17" s="48"/>
      <c r="CZ17" s="48"/>
      <c r="DA17" s="48"/>
      <c r="DB17" s="48"/>
    </row>
    <row r="18" spans="1:106">
      <c r="A18" s="69" t="str">
        <f t="shared" ca="1" si="1"/>
        <v>Amy Boris</v>
      </c>
      <c r="B18" s="69" t="str">
        <f t="shared" ca="1" si="0"/>
        <v>SCFB Insurance</v>
      </c>
      <c r="C18" s="70">
        <f t="shared" ca="1" si="2"/>
        <v>0</v>
      </c>
      <c r="D18" s="69"/>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row>
    <row r="19" spans="1:106">
      <c r="A19" s="69" t="str">
        <f t="shared" ca="1" si="1"/>
        <v>Amy Waltz</v>
      </c>
      <c r="B19" s="69" t="str">
        <f t="shared" ca="1" si="0"/>
        <v>SCFB Insurance</v>
      </c>
      <c r="C19" s="70">
        <f t="shared" ca="1" si="2"/>
        <v>0</v>
      </c>
      <c r="D19" s="69"/>
      <c r="F19" s="67" t="s">
        <v>824</v>
      </c>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row>
    <row r="20" spans="1:106">
      <c r="A20" s="69" t="str">
        <f t="shared" ca="1" si="1"/>
        <v>Andrea Roten</v>
      </c>
      <c r="B20" s="69" t="str">
        <f t="shared" ca="1" si="0"/>
        <v>Erie Insurance</v>
      </c>
      <c r="C20" s="70">
        <f t="shared" ca="1" si="2"/>
        <v>0</v>
      </c>
      <c r="D20" s="69"/>
      <c r="F20" s="67" t="s">
        <v>825</v>
      </c>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row>
    <row r="21" spans="1:106">
      <c r="A21" s="69" t="str">
        <f t="shared" ca="1" si="1"/>
        <v>Andrew Floyd</v>
      </c>
      <c r="B21" s="69" t="str">
        <f t="shared" ca="1" si="0"/>
        <v>SCFB Insurance</v>
      </c>
      <c r="C21" s="70">
        <f t="shared" ca="1" si="2"/>
        <v>0</v>
      </c>
      <c r="D21" s="69"/>
      <c r="F21" s="67" t="s">
        <v>826</v>
      </c>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row>
    <row r="22" spans="1:106">
      <c r="A22" s="69" t="str">
        <f t="shared" ca="1" si="1"/>
        <v>Andy "Marc" Myers</v>
      </c>
      <c r="B22" s="69" t="str">
        <f t="shared" ca="1" si="0"/>
        <v>Traveler's Insurance</v>
      </c>
      <c r="C22" s="70">
        <f t="shared" ca="1" si="2"/>
        <v>0</v>
      </c>
      <c r="D22" s="69"/>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row>
    <row r="23" spans="1:106">
      <c r="A23" s="69" t="str">
        <f t="shared" ca="1" si="1"/>
        <v>Andy Fields</v>
      </c>
      <c r="B23" s="69" t="str">
        <f t="shared" ca="1" si="0"/>
        <v>NCFB Insurance</v>
      </c>
      <c r="C23" s="70">
        <f t="shared" ca="1" si="2"/>
        <v>0</v>
      </c>
      <c r="D23" s="69"/>
      <c r="F23" s="67" t="s">
        <v>827</v>
      </c>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row>
    <row r="24" spans="1:106">
      <c r="A24" s="69" t="str">
        <f t="shared" ca="1" si="1"/>
        <v>Andy Flanagan</v>
      </c>
      <c r="B24" s="69" t="str">
        <f t="shared" ca="1" si="0"/>
        <v>Nationwide</v>
      </c>
      <c r="C24" s="70">
        <f t="shared" ca="1" si="2"/>
        <v>0</v>
      </c>
      <c r="D24" s="69"/>
      <c r="F24" s="67" t="s">
        <v>828</v>
      </c>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row>
    <row r="25" spans="1:106">
      <c r="A25" s="69" t="str">
        <f t="shared" ca="1" si="1"/>
        <v>Andy Furr</v>
      </c>
      <c r="B25" s="69" t="str">
        <f t="shared" ca="1" si="0"/>
        <v>Erie Insurance</v>
      </c>
      <c r="C25" s="70">
        <f t="shared" ca="1" si="2"/>
        <v>0</v>
      </c>
      <c r="D25" s="69"/>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row>
    <row r="26" spans="1:106">
      <c r="A26" s="69" t="str">
        <f t="shared" ca="1" si="1"/>
        <v>Andy Howell</v>
      </c>
      <c r="B26" s="69" t="str">
        <f t="shared" ca="1" si="0"/>
        <v>NCFB Insurance</v>
      </c>
      <c r="C26" s="70">
        <f t="shared" ca="1" si="2"/>
        <v>0</v>
      </c>
      <c r="D26" s="69"/>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row>
    <row r="27" spans="1:106">
      <c r="A27" s="69" t="str">
        <f t="shared" ca="1" si="1"/>
        <v>Andy Whaley</v>
      </c>
      <c r="B27" s="69" t="str">
        <f t="shared" ca="1" si="0"/>
        <v>NCFB Insurance</v>
      </c>
      <c r="C27" s="70">
        <f t="shared" ca="1" si="2"/>
        <v>0</v>
      </c>
      <c r="D27" s="69"/>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row>
    <row r="28" spans="1:106">
      <c r="A28" s="69" t="str">
        <f t="shared" ca="1" si="1"/>
        <v>Andy Whaley</v>
      </c>
      <c r="B28" s="69" t="str">
        <f t="shared" ca="1" si="0"/>
        <v>NCFB Insurance</v>
      </c>
      <c r="C28" s="70">
        <f t="shared" ca="1" si="2"/>
        <v>0</v>
      </c>
      <c r="D28" s="69"/>
      <c r="F28" s="67" t="s">
        <v>829</v>
      </c>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row>
    <row r="29" spans="1:106">
      <c r="A29" s="69" t="str">
        <f t="shared" ca="1" si="1"/>
        <v>Angela Cashwell</v>
      </c>
      <c r="B29" s="69" t="str">
        <f t="shared" ca="1" si="0"/>
        <v>NCFB Insurance</v>
      </c>
      <c r="C29" s="70">
        <f t="shared" ca="1" si="2"/>
        <v>0</v>
      </c>
      <c r="D29" s="69"/>
      <c r="F29" s="67" t="s">
        <v>830</v>
      </c>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row>
    <row r="30" spans="1:106">
      <c r="A30" s="69" t="str">
        <f t="shared" ca="1" si="1"/>
        <v>Angelus Hill</v>
      </c>
      <c r="B30" s="69" t="str">
        <f t="shared" ca="1" si="0"/>
        <v>SCFB Insurance</v>
      </c>
      <c r="C30" s="70">
        <f t="shared" ca="1" si="2"/>
        <v>0</v>
      </c>
      <c r="D30" s="69"/>
      <c r="F30" s="67" t="s">
        <v>831</v>
      </c>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row>
    <row r="31" spans="1:106">
      <c r="A31" s="69" t="str">
        <f t="shared" ca="1" si="1"/>
        <v>Anne Bosier</v>
      </c>
      <c r="B31" s="69" t="str">
        <f t="shared" ca="1" si="0"/>
        <v>NCFB Insurance</v>
      </c>
      <c r="C31" s="70">
        <f t="shared" ca="1" si="2"/>
        <v>0</v>
      </c>
      <c r="D31" s="69"/>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row>
    <row r="32" spans="1:106">
      <c r="A32" s="69" t="str">
        <f t="shared" ca="1" si="1"/>
        <v>Anne Lee</v>
      </c>
      <c r="B32" s="69" t="str">
        <f t="shared" ca="1" si="0"/>
        <v>NCFB Insurance</v>
      </c>
      <c r="C32" s="70">
        <f t="shared" ca="1" si="2"/>
        <v>0</v>
      </c>
      <c r="D32" s="69"/>
      <c r="F32" s="67" t="s">
        <v>832</v>
      </c>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row>
    <row r="33" spans="1:106">
      <c r="A33" s="69" t="str">
        <f t="shared" ca="1" si="1"/>
        <v>Anne Muir</v>
      </c>
      <c r="B33" s="69" t="str">
        <f t="shared" ca="1" si="0"/>
        <v>SCFB Insurance</v>
      </c>
      <c r="C33" s="70">
        <f t="shared" ca="1" si="2"/>
        <v>0</v>
      </c>
      <c r="D33" s="69"/>
      <c r="F33" s="67" t="s">
        <v>833</v>
      </c>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row>
    <row r="34" spans="1:106">
      <c r="A34" s="69" t="str">
        <f t="shared" ca="1" si="1"/>
        <v>Anthony Little</v>
      </c>
      <c r="B34" s="69" t="str">
        <f t="shared" ca="1" si="0"/>
        <v>Traveler's Insurance</v>
      </c>
      <c r="C34" s="70">
        <f t="shared" ca="1" si="2"/>
        <v>0</v>
      </c>
      <c r="D34" s="69"/>
      <c r="F34" s="67" t="s">
        <v>834</v>
      </c>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row>
    <row r="35" spans="1:106">
      <c r="A35" s="69" t="str">
        <f t="shared" ca="1" si="1"/>
        <v>April Walker</v>
      </c>
      <c r="B35" s="69" t="str">
        <f t="shared" ca="1" si="0"/>
        <v>NCFB Insurance</v>
      </c>
      <c r="C35" s="70">
        <f t="shared" ca="1" si="2"/>
        <v>0</v>
      </c>
      <c r="D35" s="69"/>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row>
    <row r="36" spans="1:106">
      <c r="A36" s="69" t="str">
        <f t="shared" ca="1" si="1"/>
        <v>Ashley Scully</v>
      </c>
      <c r="B36" s="69" t="str">
        <f t="shared" ca="1" si="0"/>
        <v>SCFB Insurance</v>
      </c>
      <c r="C36" s="70">
        <f t="shared" ca="1" si="2"/>
        <v>0</v>
      </c>
      <c r="D36" s="69"/>
      <c r="F36" s="67" t="s">
        <v>835</v>
      </c>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row>
    <row r="37" spans="1:106">
      <c r="A37" s="69" t="str">
        <f t="shared" ca="1" si="1"/>
        <v>Ashley Williams</v>
      </c>
      <c r="B37" s="69" t="str">
        <f t="shared" ca="1" si="0"/>
        <v>NCFB Insurance</v>
      </c>
      <c r="C37" s="70">
        <f t="shared" ca="1" si="2"/>
        <v>0</v>
      </c>
      <c r="D37" s="69"/>
      <c r="F37" s="67" t="s">
        <v>836</v>
      </c>
      <c r="CB37" s="48"/>
      <c r="CC37" s="48"/>
      <c r="CD37" s="48"/>
      <c r="CE37" s="48"/>
      <c r="CF37" s="48"/>
      <c r="CG37" s="48"/>
      <c r="CH37" s="48"/>
      <c r="CI37" s="48"/>
      <c r="CJ37" s="48"/>
      <c r="CK37" s="48"/>
      <c r="CL37" s="48"/>
      <c r="CM37" s="48"/>
      <c r="CN37" s="48"/>
      <c r="CO37" s="48"/>
      <c r="CP37" s="48"/>
      <c r="CQ37" s="48"/>
      <c r="CR37" s="48"/>
      <c r="CS37" s="48"/>
      <c r="CT37" s="48"/>
      <c r="CU37" s="48"/>
      <c r="CV37" s="48"/>
      <c r="CW37" s="48"/>
      <c r="CX37" s="48"/>
      <c r="CY37" s="48"/>
      <c r="CZ37" s="48"/>
      <c r="DA37" s="48"/>
      <c r="DB37" s="48"/>
    </row>
    <row r="38" spans="1:106">
      <c r="A38" s="69" t="str">
        <f t="shared" ca="1" si="1"/>
        <v>Austin Determan</v>
      </c>
      <c r="B38" s="69" t="str">
        <f t="shared" ca="1" si="0"/>
        <v>Cincinnati Insurance</v>
      </c>
      <c r="C38" s="70">
        <f t="shared" ca="1" si="2"/>
        <v>0</v>
      </c>
      <c r="D38" s="69"/>
      <c r="F38" s="67" t="s">
        <v>837</v>
      </c>
      <c r="CB38" s="48"/>
      <c r="CC38" s="48"/>
      <c r="CD38" s="48"/>
      <c r="CE38" s="48"/>
      <c r="CF38" s="48"/>
      <c r="CG38" s="48"/>
      <c r="CH38" s="48"/>
      <c r="CI38" s="48"/>
      <c r="CJ38" s="48"/>
      <c r="CK38" s="48"/>
      <c r="CL38" s="48"/>
      <c r="CM38" s="48"/>
      <c r="CN38" s="48"/>
      <c r="CO38" s="48"/>
      <c r="CP38" s="48"/>
      <c r="CQ38" s="48"/>
      <c r="CR38" s="48"/>
      <c r="CS38" s="48"/>
      <c r="CT38" s="48"/>
      <c r="CU38" s="48"/>
      <c r="CV38" s="48"/>
      <c r="CW38" s="48"/>
      <c r="CX38" s="48"/>
      <c r="CY38" s="48"/>
      <c r="CZ38" s="48"/>
      <c r="DA38" s="48"/>
      <c r="DB38" s="48"/>
    </row>
    <row r="39" spans="1:106">
      <c r="A39" s="69" t="str">
        <f t="shared" ca="1" si="1"/>
        <v>B Watson</v>
      </c>
      <c r="B39" s="69" t="str">
        <f t="shared" ca="1" si="0"/>
        <v>Traveler's Insurance</v>
      </c>
      <c r="C39" s="70">
        <f t="shared" ca="1" si="2"/>
        <v>0</v>
      </c>
      <c r="D39" s="69"/>
      <c r="CB39" s="48"/>
      <c r="CC39" s="48"/>
      <c r="CD39" s="48"/>
      <c r="CE39" s="48"/>
      <c r="CF39" s="48"/>
      <c r="CG39" s="48"/>
      <c r="CH39" s="48"/>
      <c r="CI39" s="48"/>
      <c r="CJ39" s="48"/>
      <c r="CK39" s="48"/>
      <c r="CL39" s="48"/>
      <c r="CM39" s="48"/>
      <c r="CN39" s="48"/>
      <c r="CO39" s="48"/>
      <c r="CP39" s="48"/>
      <c r="CQ39" s="48"/>
      <c r="CR39" s="48"/>
      <c r="CS39" s="48"/>
      <c r="CT39" s="48"/>
      <c r="CU39" s="48"/>
      <c r="CV39" s="48"/>
      <c r="CW39" s="48"/>
      <c r="CX39" s="48"/>
      <c r="CY39" s="48"/>
      <c r="CZ39" s="48"/>
      <c r="DA39" s="48"/>
      <c r="DB39" s="48"/>
    </row>
    <row r="40" spans="1:106">
      <c r="A40" s="69" t="str">
        <f t="shared" ca="1" si="1"/>
        <v>Barbara McKee</v>
      </c>
      <c r="B40" s="69" t="str">
        <f t="shared" ca="1" si="0"/>
        <v>Traveler's Insurance</v>
      </c>
      <c r="C40" s="70">
        <f t="shared" ca="1" si="2"/>
        <v>0</v>
      </c>
      <c r="D40" s="69"/>
      <c r="F40" s="67" t="s">
        <v>838</v>
      </c>
      <c r="CB40" s="48"/>
      <c r="CC40" s="48"/>
      <c r="CD40" s="48"/>
      <c r="CE40" s="48"/>
      <c r="CF40" s="48"/>
      <c r="CG40" s="48"/>
      <c r="CH40" s="48"/>
      <c r="CI40" s="48"/>
      <c r="CJ40" s="48"/>
      <c r="CK40" s="48"/>
      <c r="CL40" s="48"/>
      <c r="CM40" s="48"/>
      <c r="CN40" s="48"/>
      <c r="CO40" s="48"/>
      <c r="CP40" s="48"/>
      <c r="CQ40" s="48"/>
      <c r="CR40" s="48"/>
      <c r="CS40" s="48"/>
      <c r="CT40" s="48"/>
      <c r="CU40" s="48"/>
      <c r="CV40" s="48"/>
      <c r="CW40" s="48"/>
      <c r="CX40" s="48"/>
      <c r="CY40" s="48"/>
      <c r="CZ40" s="48"/>
      <c r="DA40" s="48"/>
      <c r="DB40" s="48"/>
    </row>
    <row r="41" spans="1:106">
      <c r="A41" s="69" t="str">
        <f t="shared" ca="1" si="1"/>
        <v>Barry Fountain</v>
      </c>
      <c r="B41" s="69" t="str">
        <f t="shared" ca="1" si="0"/>
        <v>NCFB Insurance</v>
      </c>
      <c r="C41" s="70">
        <f t="shared" ca="1" si="2"/>
        <v>250</v>
      </c>
      <c r="D41" s="69"/>
      <c r="F41" s="67" t="s">
        <v>839</v>
      </c>
      <c r="CB41" s="48"/>
      <c r="CC41" s="48"/>
      <c r="CD41" s="48"/>
      <c r="CE41" s="48"/>
      <c r="CF41" s="48"/>
      <c r="CG41" s="48"/>
      <c r="CH41" s="48"/>
      <c r="CI41" s="48"/>
      <c r="CJ41" s="48"/>
      <c r="CK41" s="48"/>
      <c r="CL41" s="48"/>
      <c r="CM41" s="48"/>
      <c r="CN41" s="48"/>
      <c r="CO41" s="48"/>
      <c r="CP41" s="48"/>
      <c r="CQ41" s="48"/>
      <c r="CR41" s="48"/>
      <c r="CS41" s="48"/>
      <c r="CT41" s="48"/>
      <c r="CU41" s="48"/>
      <c r="CV41" s="48"/>
      <c r="CW41" s="48"/>
      <c r="CX41" s="48"/>
      <c r="CY41" s="48"/>
      <c r="CZ41" s="48"/>
      <c r="DA41" s="48"/>
      <c r="DB41" s="48"/>
    </row>
    <row r="42" spans="1:106">
      <c r="A42" s="69" t="str">
        <f t="shared" ca="1" si="1"/>
        <v>Barry Harrell</v>
      </c>
      <c r="B42" s="69" t="str">
        <f t="shared" ca="1" si="0"/>
        <v>NCFB Insurance</v>
      </c>
      <c r="C42" s="70">
        <f t="shared" ca="1" si="2"/>
        <v>250</v>
      </c>
      <c r="D42" s="69"/>
      <c r="CB42" s="48"/>
      <c r="CC42" s="48"/>
      <c r="CD42" s="48"/>
      <c r="CE42" s="48"/>
      <c r="CF42" s="48"/>
      <c r="CG42" s="48"/>
      <c r="CH42" s="48"/>
      <c r="CI42" s="48"/>
      <c r="CJ42" s="48"/>
      <c r="CK42" s="48"/>
      <c r="CL42" s="48"/>
      <c r="CM42" s="48"/>
      <c r="CN42" s="48"/>
      <c r="CO42" s="48"/>
      <c r="CP42" s="48"/>
      <c r="CQ42" s="48"/>
      <c r="CR42" s="48"/>
      <c r="CS42" s="48"/>
      <c r="CT42" s="48"/>
      <c r="CU42" s="48"/>
      <c r="CV42" s="48"/>
      <c r="CW42" s="48"/>
      <c r="CX42" s="48"/>
      <c r="CY42" s="48"/>
      <c r="CZ42" s="48"/>
      <c r="DA42" s="48"/>
      <c r="DB42" s="48"/>
    </row>
    <row r="43" spans="1:106">
      <c r="A43" s="69" t="str">
        <f t="shared" ca="1" si="1"/>
        <v>Barry Reynolds</v>
      </c>
      <c r="B43" s="69" t="str">
        <f t="shared" ca="1" si="0"/>
        <v>SCFB Insurance</v>
      </c>
      <c r="C43" s="70">
        <f t="shared" ca="1" si="2"/>
        <v>250</v>
      </c>
      <c r="D43" s="69"/>
      <c r="F43" s="67" t="s">
        <v>840</v>
      </c>
      <c r="CB43" s="48"/>
      <c r="CC43" s="48"/>
      <c r="CD43" s="48"/>
      <c r="CE43" s="48"/>
      <c r="CF43" s="48"/>
      <c r="CG43" s="48"/>
      <c r="CH43" s="48"/>
      <c r="CI43" s="48"/>
      <c r="CJ43" s="48"/>
      <c r="CK43" s="48"/>
      <c r="CL43" s="48"/>
      <c r="CM43" s="48"/>
      <c r="CN43" s="48"/>
      <c r="CO43" s="48"/>
      <c r="CP43" s="48"/>
      <c r="CQ43" s="48"/>
      <c r="CR43" s="48"/>
      <c r="CS43" s="48"/>
      <c r="CT43" s="48"/>
      <c r="CU43" s="48"/>
      <c r="CV43" s="48"/>
      <c r="CW43" s="48"/>
      <c r="CX43" s="48"/>
      <c r="CY43" s="48"/>
      <c r="CZ43" s="48"/>
      <c r="DA43" s="48"/>
      <c r="DB43" s="48"/>
    </row>
    <row r="44" spans="1:106">
      <c r="A44" s="69" t="str">
        <f t="shared" ca="1" si="1"/>
        <v>Bart Buie</v>
      </c>
      <c r="B44" s="69" t="str">
        <f t="shared" ca="1" si="0"/>
        <v>Traveler's Insurance</v>
      </c>
      <c r="C44" s="70">
        <f t="shared" ca="1" si="2"/>
        <v>250</v>
      </c>
      <c r="D44" s="69"/>
      <c r="F44" s="67" t="s">
        <v>841</v>
      </c>
      <c r="CD44" s="48"/>
      <c r="CE44" s="48"/>
      <c r="CF44" s="48"/>
      <c r="CG44" s="48"/>
      <c r="CH44" s="48"/>
      <c r="CI44" s="48"/>
      <c r="CJ44" s="48"/>
      <c r="CK44" s="48"/>
      <c r="CL44" s="48"/>
      <c r="CM44" s="48"/>
      <c r="CN44" s="48"/>
      <c r="CO44" s="48"/>
      <c r="CP44" s="48"/>
      <c r="CQ44" s="48"/>
      <c r="CR44" s="48"/>
      <c r="CS44" s="48"/>
      <c r="CT44" s="48"/>
      <c r="CU44" s="48"/>
      <c r="CV44" s="48"/>
      <c r="CW44" s="48"/>
      <c r="CX44" s="48"/>
      <c r="CY44" s="48"/>
      <c r="CZ44" s="48"/>
      <c r="DA44" s="48"/>
      <c r="DB44" s="48"/>
    </row>
    <row r="45" spans="1:106">
      <c r="A45" s="69" t="str">
        <f t="shared" ca="1" si="1"/>
        <v>Ben Izard</v>
      </c>
      <c r="B45" s="69" t="str">
        <f t="shared" ca="1" si="0"/>
        <v>Traveler's Insurance</v>
      </c>
      <c r="C45" s="70">
        <f t="shared" ca="1" si="2"/>
        <v>250</v>
      </c>
      <c r="D45" s="69"/>
      <c r="CD45" s="48"/>
      <c r="CE45" s="48"/>
      <c r="CF45" s="48"/>
      <c r="CG45" s="48"/>
      <c r="CH45" s="48"/>
      <c r="CI45" s="48"/>
      <c r="CJ45" s="48"/>
      <c r="CK45" s="48"/>
      <c r="CL45" s="48"/>
      <c r="CM45" s="48"/>
      <c r="CN45" s="48"/>
      <c r="CO45" s="48"/>
      <c r="CP45" s="48"/>
      <c r="CQ45" s="48"/>
      <c r="CR45" s="48"/>
      <c r="CS45" s="48"/>
      <c r="CT45" s="48"/>
      <c r="CU45" s="48"/>
      <c r="CV45" s="48"/>
      <c r="CW45" s="48"/>
      <c r="CX45" s="48"/>
      <c r="CY45" s="48"/>
      <c r="CZ45" s="48"/>
      <c r="DA45" s="48"/>
      <c r="DB45" s="48"/>
    </row>
    <row r="46" spans="1:106">
      <c r="A46" s="69" t="str">
        <f t="shared" ca="1" si="1"/>
        <v>Ben Knapp</v>
      </c>
      <c r="B46" s="69" t="str">
        <f t="shared" ca="1" si="0"/>
        <v>Traveler's Insurance</v>
      </c>
      <c r="C46" s="70">
        <f t="shared" ca="1" si="2"/>
        <v>250</v>
      </c>
      <c r="D46" s="69"/>
      <c r="F46" s="67" t="s">
        <v>842</v>
      </c>
      <c r="CD46" s="48"/>
      <c r="CE46" s="48"/>
      <c r="CF46" s="48"/>
      <c r="CG46" s="48"/>
      <c r="CH46" s="48"/>
      <c r="CI46" s="48"/>
      <c r="CJ46" s="48"/>
      <c r="CK46" s="48"/>
      <c r="CL46" s="48"/>
      <c r="CM46" s="48"/>
      <c r="CN46" s="48"/>
      <c r="CO46" s="48"/>
      <c r="CP46" s="48"/>
      <c r="CQ46" s="48"/>
      <c r="CR46" s="48"/>
      <c r="CS46" s="48"/>
      <c r="CT46" s="48"/>
      <c r="CU46" s="48"/>
      <c r="CV46" s="48"/>
      <c r="CW46" s="48"/>
      <c r="CX46" s="48"/>
      <c r="CY46" s="48"/>
      <c r="CZ46" s="48"/>
      <c r="DA46" s="48"/>
      <c r="DB46" s="48"/>
    </row>
    <row r="47" spans="1:106">
      <c r="A47" s="69" t="str">
        <f t="shared" ca="1" si="1"/>
        <v>Ben Weeks</v>
      </c>
      <c r="B47" s="69" t="str">
        <f t="shared" ca="1" si="0"/>
        <v>SCFB Insurance</v>
      </c>
      <c r="C47" s="70">
        <f t="shared" ca="1" si="2"/>
        <v>250</v>
      </c>
      <c r="D47" s="69"/>
      <c r="F47" s="67" t="s">
        <v>843</v>
      </c>
      <c r="CD47" s="48"/>
      <c r="CE47" s="48"/>
      <c r="CF47" s="48"/>
      <c r="CG47" s="48"/>
      <c r="CH47" s="48"/>
      <c r="CI47" s="48"/>
      <c r="CJ47" s="48"/>
      <c r="CK47" s="48"/>
      <c r="CL47" s="48"/>
      <c r="CM47" s="48"/>
      <c r="CN47" s="48"/>
      <c r="CO47" s="48"/>
      <c r="CP47" s="48"/>
      <c r="CQ47" s="48"/>
      <c r="CR47" s="48"/>
      <c r="CS47" s="48"/>
      <c r="CT47" s="48"/>
      <c r="CU47" s="48"/>
      <c r="CV47" s="48"/>
      <c r="CW47" s="48"/>
      <c r="CX47" s="48"/>
      <c r="CY47" s="48"/>
      <c r="CZ47" s="48"/>
      <c r="DA47" s="48"/>
      <c r="DB47" s="48"/>
    </row>
    <row r="48" spans="1:106">
      <c r="A48" s="69" t="str">
        <f t="shared" ca="1" si="1"/>
        <v>Ben White</v>
      </c>
      <c r="B48" s="69" t="str">
        <f t="shared" ca="1" si="0"/>
        <v>Erie Insurance</v>
      </c>
      <c r="C48" s="70">
        <f t="shared" ca="1" si="2"/>
        <v>250</v>
      </c>
      <c r="D48" s="69"/>
      <c r="F48" s="67" t="s">
        <v>844</v>
      </c>
      <c r="CD48" s="48"/>
      <c r="CE48" s="48"/>
      <c r="CF48" s="48"/>
      <c r="CG48" s="48"/>
      <c r="CH48" s="48"/>
      <c r="CI48" s="48"/>
      <c r="CJ48" s="48"/>
      <c r="CK48" s="48"/>
      <c r="CL48" s="48"/>
      <c r="CM48" s="48"/>
      <c r="CN48" s="48"/>
      <c r="CO48" s="48"/>
      <c r="CP48" s="48"/>
      <c r="CQ48" s="48"/>
      <c r="CR48" s="48"/>
      <c r="CS48" s="48"/>
      <c r="CT48" s="48"/>
      <c r="CU48" s="48"/>
      <c r="CV48" s="48"/>
      <c r="CW48" s="48"/>
      <c r="CX48" s="48"/>
      <c r="CY48" s="48"/>
      <c r="CZ48" s="48"/>
      <c r="DA48" s="48"/>
      <c r="DB48" s="48"/>
    </row>
    <row r="49" spans="1:106">
      <c r="A49" s="69" t="str">
        <f t="shared" ca="1" si="1"/>
        <v>Benita Jay</v>
      </c>
      <c r="B49" s="69" t="str">
        <f t="shared" ca="1" si="0"/>
        <v>Traveler's Insurance</v>
      </c>
      <c r="C49" s="70">
        <f t="shared" ca="1" si="2"/>
        <v>250</v>
      </c>
      <c r="D49" s="67"/>
      <c r="CD49" s="48"/>
      <c r="CE49" s="48"/>
      <c r="CF49" s="48"/>
      <c r="CG49" s="48"/>
      <c r="CH49" s="48"/>
      <c r="CI49" s="48"/>
      <c r="CJ49" s="48"/>
      <c r="CK49" s="48"/>
      <c r="CL49" s="48"/>
      <c r="CM49" s="48"/>
      <c r="CN49" s="48"/>
      <c r="CO49" s="48"/>
      <c r="CP49" s="48"/>
      <c r="CQ49" s="48"/>
      <c r="CR49" s="48"/>
      <c r="CS49" s="48"/>
      <c r="CT49" s="48"/>
      <c r="CU49" s="48"/>
      <c r="CV49" s="48"/>
      <c r="CW49" s="48"/>
      <c r="CX49" s="48"/>
      <c r="CY49" s="48"/>
      <c r="CZ49" s="48"/>
      <c r="DA49" s="48"/>
      <c r="DB49" s="48"/>
    </row>
    <row r="50" spans="1:106">
      <c r="A50" s="69" t="str">
        <f t="shared" ca="1" si="1"/>
        <v>Benjamin Harter</v>
      </c>
      <c r="B50" s="69" t="str">
        <f t="shared" ca="1" si="0"/>
        <v>Traveler's Insurance</v>
      </c>
      <c r="C50" s="70">
        <f t="shared" ca="1" si="2"/>
        <v>250</v>
      </c>
      <c r="D50" s="67"/>
      <c r="F50" s="116" t="s">
        <v>1138</v>
      </c>
      <c r="CD50" s="48"/>
      <c r="CE50" s="48"/>
      <c r="CF50" s="48"/>
      <c r="CG50" s="48"/>
      <c r="CH50" s="48"/>
      <c r="CI50" s="48"/>
      <c r="CJ50" s="48"/>
      <c r="CK50" s="48"/>
      <c r="CL50" s="48"/>
      <c r="CM50" s="48"/>
      <c r="CN50" s="48"/>
      <c r="CO50" s="48"/>
      <c r="CP50" s="48"/>
      <c r="CQ50" s="48"/>
      <c r="CR50" s="48"/>
      <c r="CS50" s="48"/>
      <c r="CT50" s="48"/>
      <c r="CU50" s="48"/>
      <c r="CV50" s="48"/>
      <c r="CW50" s="48"/>
      <c r="CX50" s="48"/>
      <c r="CY50" s="48"/>
      <c r="CZ50" s="48"/>
      <c r="DA50" s="48"/>
      <c r="DB50" s="48"/>
    </row>
    <row r="51" spans="1:106">
      <c r="A51" s="69" t="str">
        <f t="shared" ca="1" si="1"/>
        <v>Berda Thomas</v>
      </c>
      <c r="B51" s="69" t="str">
        <f t="shared" ca="1" si="0"/>
        <v>NCFB Insurance</v>
      </c>
      <c r="C51" s="70">
        <f t="shared" ca="1" si="2"/>
        <v>250</v>
      </c>
      <c r="D51" s="67"/>
      <c r="F51" s="116" t="s">
        <v>1139</v>
      </c>
      <c r="CD51" s="48"/>
      <c r="CE51" s="48"/>
      <c r="CF51" s="48"/>
      <c r="CG51" s="48"/>
      <c r="CH51" s="48"/>
      <c r="CI51" s="48"/>
      <c r="CJ51" s="48"/>
      <c r="CK51" s="48"/>
      <c r="CL51" s="48"/>
      <c r="CM51" s="48"/>
      <c r="CN51" s="48"/>
      <c r="CO51" s="48"/>
      <c r="CP51" s="48"/>
      <c r="CQ51" s="48"/>
      <c r="CR51" s="48"/>
      <c r="CS51" s="48"/>
      <c r="CT51" s="48"/>
      <c r="CU51" s="48"/>
      <c r="CV51" s="48"/>
      <c r="CW51" s="48"/>
      <c r="CX51" s="48"/>
      <c r="CY51" s="48"/>
      <c r="CZ51" s="48"/>
      <c r="DA51" s="48"/>
      <c r="DB51" s="48"/>
    </row>
    <row r="52" spans="1:106">
      <c r="A52" s="69" t="str">
        <f t="shared" ca="1" si="1"/>
        <v>Beth Long</v>
      </c>
      <c r="B52" s="69" t="str">
        <f t="shared" ca="1" si="0"/>
        <v>NCFB Insurance</v>
      </c>
      <c r="C52" s="70">
        <f t="shared" ca="1" si="2"/>
        <v>250</v>
      </c>
      <c r="D52" s="67"/>
      <c r="F52" s="116" t="s">
        <v>1140</v>
      </c>
      <c r="CD52" s="48"/>
      <c r="CE52" s="48"/>
      <c r="CF52" s="48"/>
      <c r="CG52" s="48"/>
      <c r="CH52" s="48"/>
      <c r="CI52" s="48"/>
      <c r="CJ52" s="48"/>
      <c r="CK52" s="48"/>
      <c r="CL52" s="48"/>
      <c r="CM52" s="48"/>
      <c r="CN52" s="48"/>
      <c r="CO52" s="48"/>
      <c r="CP52" s="48"/>
      <c r="CQ52" s="48"/>
      <c r="CR52" s="48"/>
      <c r="CS52" s="48"/>
      <c r="CT52" s="48"/>
      <c r="CU52" s="48"/>
      <c r="CV52" s="48"/>
      <c r="CW52" s="48"/>
      <c r="CX52" s="48"/>
      <c r="CY52" s="48"/>
      <c r="CZ52" s="48"/>
      <c r="DA52" s="48"/>
      <c r="DB52" s="48"/>
    </row>
    <row r="53" spans="1:106">
      <c r="A53" s="69" t="str">
        <f t="shared" ca="1" si="1"/>
        <v>Bethea Foster</v>
      </c>
      <c r="B53" s="69" t="str">
        <f t="shared" ca="1" si="0"/>
        <v>SCFB Insurance</v>
      </c>
      <c r="C53" s="70">
        <f t="shared" ca="1" si="2"/>
        <v>250</v>
      </c>
      <c r="D53" s="67"/>
      <c r="F53" s="116" t="s">
        <v>1143</v>
      </c>
      <c r="CD53" s="48"/>
      <c r="CE53" s="48"/>
      <c r="CF53" s="48"/>
      <c r="CG53" s="48"/>
      <c r="CH53" s="48"/>
      <c r="CI53" s="48"/>
      <c r="CJ53" s="48"/>
      <c r="CK53" s="48"/>
      <c r="CL53" s="48"/>
      <c r="CM53" s="48"/>
      <c r="CN53" s="48"/>
      <c r="CO53" s="48"/>
      <c r="CP53" s="48"/>
      <c r="CQ53" s="48"/>
      <c r="CR53" s="48"/>
      <c r="CS53" s="48"/>
      <c r="CT53" s="48"/>
      <c r="CU53" s="48"/>
      <c r="CV53" s="48"/>
      <c r="CW53" s="48"/>
      <c r="CX53" s="48"/>
      <c r="CY53" s="48"/>
      <c r="CZ53" s="48"/>
      <c r="DA53" s="48"/>
      <c r="DB53" s="48"/>
    </row>
    <row r="54" spans="1:106">
      <c r="A54" s="69" t="str">
        <f t="shared" ca="1" si="1"/>
        <v>Beverly Rafferty</v>
      </c>
      <c r="B54" s="69" t="str">
        <f t="shared" ca="1" si="0"/>
        <v>Traveler's Insurance</v>
      </c>
      <c r="C54" s="70">
        <f t="shared" ca="1" si="2"/>
        <v>250</v>
      </c>
      <c r="D54" s="67"/>
      <c r="F54" s="116" t="s">
        <v>1142</v>
      </c>
      <c r="CD54" s="48"/>
      <c r="CE54" s="48"/>
      <c r="CF54" s="48"/>
      <c r="CG54" s="48"/>
      <c r="CH54" s="48"/>
      <c r="CI54" s="48"/>
      <c r="CJ54" s="48"/>
      <c r="CK54" s="48"/>
      <c r="CL54" s="48"/>
      <c r="CM54" s="48"/>
      <c r="CN54" s="48"/>
      <c r="CO54" s="48"/>
      <c r="CP54" s="48"/>
      <c r="CQ54" s="48"/>
      <c r="CR54" s="48"/>
      <c r="CS54" s="48"/>
      <c r="CT54" s="48"/>
      <c r="CU54" s="48"/>
      <c r="CV54" s="48"/>
      <c r="CW54" s="48"/>
      <c r="CX54" s="48"/>
      <c r="CY54" s="48"/>
      <c r="CZ54" s="48"/>
      <c r="DA54" s="48"/>
      <c r="DB54" s="48"/>
    </row>
    <row r="55" spans="1:106">
      <c r="A55" s="69" t="str">
        <f t="shared" ca="1" si="1"/>
        <v>Bill Barrows</v>
      </c>
      <c r="B55" s="69" t="str">
        <f t="shared" ca="1" si="0"/>
        <v>SCFB Insurance</v>
      </c>
      <c r="C55" s="70">
        <f t="shared" ca="1" si="2"/>
        <v>250</v>
      </c>
      <c r="D55" s="67"/>
      <c r="F55" s="116" t="s">
        <v>1141</v>
      </c>
      <c r="CD55" s="48"/>
      <c r="CE55" s="48"/>
      <c r="CF55" s="48"/>
      <c r="CG55" s="48"/>
      <c r="CH55" s="48"/>
      <c r="CI55" s="48"/>
      <c r="CJ55" s="48"/>
      <c r="CK55" s="48"/>
      <c r="CL55" s="48"/>
      <c r="CM55" s="48"/>
      <c r="CN55" s="48"/>
      <c r="CO55" s="48"/>
      <c r="CP55" s="48"/>
      <c r="CQ55" s="48"/>
      <c r="CR55" s="48"/>
      <c r="CS55" s="48"/>
      <c r="CT55" s="48"/>
      <c r="CU55" s="48"/>
      <c r="CV55" s="48"/>
      <c r="CW55" s="48"/>
      <c r="CX55" s="48"/>
      <c r="CY55" s="48"/>
      <c r="CZ55" s="48"/>
      <c r="DA55" s="48"/>
      <c r="DB55" s="48"/>
    </row>
    <row r="56" spans="1:106">
      <c r="A56" s="69" t="str">
        <f t="shared" ca="1" si="1"/>
        <v>Bill Roulston</v>
      </c>
      <c r="B56" s="69" t="str">
        <f t="shared" ca="1" si="0"/>
        <v>SCFB Insurance</v>
      </c>
      <c r="C56" s="70">
        <f t="shared" ca="1" si="2"/>
        <v>250</v>
      </c>
      <c r="D56" s="67"/>
      <c r="CD56" s="48"/>
      <c r="CE56" s="48"/>
      <c r="CF56" s="48"/>
      <c r="CG56" s="48"/>
      <c r="CH56" s="48"/>
      <c r="CI56" s="48"/>
      <c r="CJ56" s="48"/>
      <c r="CK56" s="48"/>
      <c r="CL56" s="48"/>
      <c r="CM56" s="48"/>
      <c r="CN56" s="48"/>
      <c r="CO56" s="48"/>
      <c r="CP56" s="48"/>
      <c r="CQ56" s="48"/>
      <c r="CR56" s="48"/>
      <c r="CS56" s="48"/>
      <c r="CT56" s="48"/>
      <c r="CU56" s="48"/>
      <c r="CV56" s="48"/>
      <c r="CW56" s="48"/>
      <c r="CX56" s="48"/>
      <c r="CY56" s="48"/>
      <c r="CZ56" s="48"/>
      <c r="DA56" s="48"/>
      <c r="DB56" s="48"/>
    </row>
    <row r="57" spans="1:106">
      <c r="A57" s="69" t="str">
        <f t="shared" ca="1" si="1"/>
        <v>Bill Williamson</v>
      </c>
      <c r="B57" s="69" t="str">
        <f t="shared" ca="1" si="0"/>
        <v>SCFB Insurance</v>
      </c>
      <c r="C57" s="70">
        <f t="shared" ca="1" si="2"/>
        <v>250</v>
      </c>
      <c r="D57" s="67"/>
      <c r="F57" s="183" t="s">
        <v>1148</v>
      </c>
      <c r="CD57" s="48"/>
      <c r="CE57" s="48"/>
      <c r="CF57" s="48"/>
      <c r="CG57" s="48"/>
      <c r="CH57" s="48"/>
      <c r="CI57" s="48"/>
      <c r="CJ57" s="48"/>
      <c r="CK57" s="48"/>
      <c r="CL57" s="48"/>
      <c r="CM57" s="48"/>
      <c r="CN57" s="48"/>
      <c r="CO57" s="48"/>
      <c r="CP57" s="48"/>
      <c r="CQ57" s="48"/>
      <c r="CR57" s="48"/>
      <c r="CS57" s="48"/>
      <c r="CT57" s="48"/>
      <c r="CU57" s="48"/>
      <c r="CV57" s="48"/>
      <c r="CW57" s="48"/>
      <c r="CX57" s="48"/>
      <c r="CY57" s="48"/>
      <c r="CZ57" s="48"/>
      <c r="DA57" s="48"/>
      <c r="DB57" s="48"/>
    </row>
    <row r="58" spans="1:106">
      <c r="A58" s="69" t="str">
        <f t="shared" ca="1" si="1"/>
        <v>Billy Dean</v>
      </c>
      <c r="B58" s="69" t="str">
        <f t="shared" ca="1" si="0"/>
        <v>NCFB Insurance</v>
      </c>
      <c r="C58" s="70">
        <f t="shared" ca="1" si="2"/>
        <v>250</v>
      </c>
      <c r="D58" s="67"/>
      <c r="F58" s="116" t="s">
        <v>1094</v>
      </c>
      <c r="CD58" s="48"/>
      <c r="CE58" s="48"/>
      <c r="CF58" s="48"/>
      <c r="CG58" s="48"/>
      <c r="CH58" s="48"/>
      <c r="CI58" s="48"/>
      <c r="CJ58" s="48"/>
      <c r="CK58" s="48"/>
      <c r="CL58" s="48"/>
      <c r="CM58" s="48"/>
      <c r="CN58" s="48"/>
      <c r="CO58" s="48"/>
      <c r="CP58" s="48"/>
      <c r="CQ58" s="48"/>
      <c r="CR58" s="48"/>
      <c r="CS58" s="48"/>
      <c r="CT58" s="48"/>
      <c r="CU58" s="48"/>
      <c r="CV58" s="48"/>
      <c r="CW58" s="48"/>
      <c r="CX58" s="48"/>
      <c r="CY58" s="48"/>
      <c r="CZ58" s="48"/>
      <c r="DA58" s="48"/>
      <c r="DB58" s="48"/>
    </row>
    <row r="59" spans="1:106">
      <c r="A59" s="69" t="str">
        <f t="shared" ca="1" si="1"/>
        <v>Billy Higginbotham</v>
      </c>
      <c r="B59" s="69" t="str">
        <f t="shared" ca="1" si="0"/>
        <v>SCFB Insurance</v>
      </c>
      <c r="C59" s="70">
        <f t="shared" ca="1" si="2"/>
        <v>250</v>
      </c>
      <c r="D59" s="67"/>
      <c r="F59" s="116" t="s">
        <v>1095</v>
      </c>
      <c r="CD59" s="48"/>
      <c r="CE59" s="48"/>
      <c r="CF59" s="48"/>
      <c r="CG59" s="48"/>
      <c r="CH59" s="48"/>
      <c r="CI59" s="48"/>
      <c r="CJ59" s="48"/>
      <c r="CK59" s="48"/>
      <c r="CL59" s="48"/>
      <c r="CM59" s="48"/>
      <c r="CN59" s="48"/>
      <c r="CO59" s="48"/>
      <c r="CP59" s="48"/>
      <c r="CQ59" s="48"/>
      <c r="CR59" s="48"/>
      <c r="CS59" s="48"/>
      <c r="CT59" s="48"/>
      <c r="CU59" s="48"/>
      <c r="CV59" s="48"/>
      <c r="CW59" s="48"/>
      <c r="CX59" s="48"/>
      <c r="CY59" s="48"/>
      <c r="CZ59" s="48"/>
      <c r="DA59" s="48"/>
      <c r="DB59" s="48"/>
    </row>
    <row r="60" spans="1:106">
      <c r="A60" s="69" t="str">
        <f t="shared" ca="1" si="1"/>
        <v>Billy Saxon</v>
      </c>
      <c r="B60" s="69" t="str">
        <f t="shared" ca="1" si="0"/>
        <v>Traveler's Insurance</v>
      </c>
      <c r="C60" s="70">
        <f t="shared" ca="1" si="2"/>
        <v>250</v>
      </c>
      <c r="D60" s="67"/>
      <c r="F60" s="116" t="s">
        <v>1096</v>
      </c>
      <c r="CD60" s="48"/>
      <c r="CE60" s="48"/>
      <c r="CF60" s="48"/>
      <c r="CG60" s="48"/>
      <c r="CH60" s="48"/>
      <c r="CI60" s="48"/>
      <c r="CJ60" s="48"/>
      <c r="CK60" s="48"/>
      <c r="CL60" s="48"/>
      <c r="CM60" s="48"/>
      <c r="CN60" s="48"/>
      <c r="CO60" s="48"/>
      <c r="CP60" s="48"/>
      <c r="CQ60" s="48"/>
      <c r="CR60" s="48"/>
      <c r="CS60" s="48"/>
      <c r="CT60" s="48"/>
      <c r="CU60" s="48"/>
      <c r="CV60" s="48"/>
      <c r="CW60" s="48"/>
      <c r="CX60" s="48"/>
      <c r="CY60" s="48"/>
      <c r="CZ60" s="48"/>
      <c r="DA60" s="48"/>
      <c r="DB60" s="48"/>
    </row>
    <row r="61" spans="1:106">
      <c r="A61" s="69" t="str">
        <f t="shared" ca="1" si="1"/>
        <v>Bob Geiger</v>
      </c>
      <c r="B61" s="69" t="str">
        <f t="shared" ca="1" si="0"/>
        <v>Traveler's Insurance</v>
      </c>
      <c r="C61" s="70">
        <f t="shared" ca="1" si="2"/>
        <v>250</v>
      </c>
      <c r="D61" s="67"/>
      <c r="F61" s="116" t="s">
        <v>1098</v>
      </c>
      <c r="CD61" s="48"/>
      <c r="CE61" s="48"/>
      <c r="CF61" s="48"/>
      <c r="CG61" s="48"/>
      <c r="CH61" s="48"/>
      <c r="CI61" s="48"/>
      <c r="CJ61" s="48"/>
      <c r="CK61" s="48"/>
      <c r="CL61" s="48"/>
      <c r="CM61" s="48"/>
      <c r="CN61" s="48"/>
      <c r="CO61" s="48"/>
      <c r="CP61" s="48"/>
      <c r="CQ61" s="48"/>
      <c r="CR61" s="48"/>
      <c r="CS61" s="48"/>
      <c r="CT61" s="48"/>
      <c r="CU61" s="48"/>
      <c r="CV61" s="48"/>
      <c r="CW61" s="48"/>
      <c r="CX61" s="48"/>
      <c r="CY61" s="48"/>
      <c r="CZ61" s="48"/>
      <c r="DA61" s="48"/>
      <c r="DB61" s="48"/>
    </row>
    <row r="62" spans="1:106">
      <c r="A62" s="69" t="str">
        <f t="shared" ca="1" si="1"/>
        <v>Bobby Avery</v>
      </c>
      <c r="B62" s="69" t="str">
        <f t="shared" ca="1" si="0"/>
        <v>NCFB Insurance</v>
      </c>
      <c r="C62" s="70">
        <f t="shared" ca="1" si="2"/>
        <v>250</v>
      </c>
      <c r="D62" s="67"/>
      <c r="F62" s="116" t="s">
        <v>1097</v>
      </c>
      <c r="CD62" s="48"/>
      <c r="CE62" s="48"/>
      <c r="CF62" s="48"/>
      <c r="CG62" s="48"/>
      <c r="CH62" s="48"/>
      <c r="CI62" s="48"/>
      <c r="CJ62" s="48"/>
      <c r="CK62" s="48"/>
      <c r="CL62" s="48"/>
      <c r="CM62" s="48"/>
      <c r="CN62" s="48"/>
      <c r="CO62" s="48"/>
      <c r="CP62" s="48"/>
      <c r="CQ62" s="48"/>
      <c r="CR62" s="48"/>
      <c r="CS62" s="48"/>
      <c r="CT62" s="48"/>
      <c r="CU62" s="48"/>
      <c r="CV62" s="48"/>
      <c r="CW62" s="48"/>
      <c r="CX62" s="48"/>
      <c r="CY62" s="48"/>
      <c r="CZ62" s="48"/>
      <c r="DA62" s="48"/>
      <c r="DB62" s="48"/>
    </row>
    <row r="63" spans="1:106">
      <c r="A63" s="69" t="str">
        <f t="shared" ca="1" si="1"/>
        <v>Brad Christensen</v>
      </c>
      <c r="B63" s="69" t="str">
        <f t="shared" ca="1" si="0"/>
        <v>NCFB Insurance</v>
      </c>
      <c r="C63" s="70">
        <f t="shared" ca="1" si="2"/>
        <v>250</v>
      </c>
      <c r="D63" s="67"/>
      <c r="F63" s="116" t="s">
        <v>1099</v>
      </c>
      <c r="CD63" s="48"/>
      <c r="CE63" s="48"/>
      <c r="CF63" s="48"/>
      <c r="CG63" s="48"/>
      <c r="CH63" s="48"/>
      <c r="CI63" s="48"/>
      <c r="CJ63" s="48"/>
      <c r="CK63" s="48"/>
      <c r="CL63" s="48"/>
      <c r="CM63" s="48"/>
      <c r="CN63" s="48"/>
      <c r="CO63" s="48"/>
      <c r="CP63" s="48"/>
      <c r="CQ63" s="48"/>
      <c r="CR63" s="48"/>
      <c r="CS63" s="48"/>
      <c r="CT63" s="48"/>
      <c r="CU63" s="48"/>
      <c r="CV63" s="48"/>
      <c r="CW63" s="48"/>
      <c r="CX63" s="48"/>
      <c r="CY63" s="48"/>
      <c r="CZ63" s="48"/>
      <c r="DA63" s="48"/>
      <c r="DB63" s="48"/>
    </row>
    <row r="64" spans="1:106">
      <c r="A64" s="69" t="str">
        <f t="shared" ca="1" si="1"/>
        <v>Brad Crow</v>
      </c>
      <c r="B64" s="69" t="str">
        <f t="shared" ca="1" si="0"/>
        <v>SCFB Insurance</v>
      </c>
      <c r="C64" s="70">
        <f t="shared" ca="1" si="2"/>
        <v>250</v>
      </c>
      <c r="D64" s="67"/>
      <c r="F64" s="116" t="s">
        <v>1100</v>
      </c>
      <c r="CD64" s="48"/>
      <c r="CE64" s="48"/>
      <c r="CF64" s="48"/>
      <c r="CG64" s="48"/>
      <c r="CH64" s="48"/>
      <c r="CI64" s="48"/>
      <c r="CJ64" s="48"/>
      <c r="CK64" s="48"/>
      <c r="CL64" s="48"/>
      <c r="CM64" s="48"/>
      <c r="CN64" s="48"/>
      <c r="CO64" s="48"/>
      <c r="CP64" s="48"/>
      <c r="CQ64" s="48"/>
      <c r="CR64" s="48"/>
      <c r="CS64" s="48"/>
      <c r="CT64" s="48"/>
      <c r="CU64" s="48"/>
      <c r="CV64" s="48"/>
      <c r="CW64" s="48"/>
      <c r="CX64" s="48"/>
      <c r="CY64" s="48"/>
      <c r="CZ64" s="48"/>
      <c r="DA64" s="48"/>
      <c r="DB64" s="48"/>
    </row>
    <row r="65" spans="1:106">
      <c r="A65" s="69" t="str">
        <f t="shared" ca="1" si="1"/>
        <v>Brad Robertson</v>
      </c>
      <c r="B65" s="69" t="str">
        <f t="shared" ca="1" si="0"/>
        <v>NCFB Insurance</v>
      </c>
      <c r="C65" s="70">
        <f t="shared" ca="1" si="2"/>
        <v>250</v>
      </c>
      <c r="D65" s="67"/>
      <c r="CD65" s="48"/>
      <c r="CE65" s="48"/>
      <c r="CF65" s="48"/>
      <c r="CG65" s="48"/>
      <c r="CH65" s="48"/>
      <c r="CI65" s="48"/>
      <c r="CJ65" s="48"/>
      <c r="CK65" s="48"/>
      <c r="CL65" s="48"/>
      <c r="CM65" s="48"/>
      <c r="CN65" s="48"/>
      <c r="CO65" s="48"/>
      <c r="CP65" s="48"/>
      <c r="CQ65" s="48"/>
      <c r="CR65" s="48"/>
      <c r="CS65" s="48"/>
      <c r="CT65" s="48"/>
      <c r="CU65" s="48"/>
      <c r="CV65" s="48"/>
      <c r="CW65" s="48"/>
      <c r="CX65" s="48"/>
      <c r="CY65" s="48"/>
      <c r="CZ65" s="48"/>
      <c r="DA65" s="48"/>
      <c r="DB65" s="48"/>
    </row>
    <row r="66" spans="1:106">
      <c r="A66" s="69" t="str">
        <f t="shared" ca="1" si="1"/>
        <v>Bradley Frankin</v>
      </c>
      <c r="B66" s="69" t="str">
        <f t="shared" ref="B66:B129" ca="1" si="3">INDIRECT(ADDRESS(ROW(),5,,,"Contact List"))</f>
        <v>NCFB Insurance</v>
      </c>
      <c r="C66" s="70">
        <f t="shared" ca="1" si="2"/>
        <v>250</v>
      </c>
      <c r="D66" s="67"/>
      <c r="F66" s="116" t="s">
        <v>1152</v>
      </c>
      <c r="CD66" s="48"/>
      <c r="CE66" s="48"/>
      <c r="CF66" s="48"/>
      <c r="CG66" s="48"/>
      <c r="CH66" s="48"/>
      <c r="CI66" s="48"/>
      <c r="CJ66" s="48"/>
      <c r="CK66" s="48"/>
      <c r="CL66" s="48"/>
      <c r="CM66" s="48"/>
      <c r="CN66" s="48"/>
      <c r="CO66" s="48"/>
      <c r="CP66" s="48"/>
      <c r="CQ66" s="48"/>
      <c r="CR66" s="48"/>
      <c r="CS66" s="48"/>
      <c r="CT66" s="48"/>
      <c r="CU66" s="48"/>
      <c r="CV66" s="48"/>
      <c r="CW66" s="48"/>
      <c r="CX66" s="48"/>
      <c r="CY66" s="48"/>
      <c r="CZ66" s="48"/>
      <c r="DA66" s="48"/>
      <c r="DB66" s="48"/>
    </row>
    <row r="67" spans="1:106">
      <c r="A67" s="69" t="str">
        <f t="shared" ref="A67:A130" ca="1" si="4">INDIRECT(ADDRESS(ROW(),COLUMN()+1,,,"Contact List"))</f>
        <v xml:space="preserve">Brandon Davis </v>
      </c>
      <c r="B67" s="69" t="str">
        <f t="shared" ca="1" si="3"/>
        <v>NCFB Insurance</v>
      </c>
      <c r="C67" s="70">
        <f t="shared" ref="C67:C130" ca="1" si="5">INDIRECT(ADDRESS(ROW(),6,,,"Contact List"))</f>
        <v>250</v>
      </c>
      <c r="D67" s="67"/>
      <c r="F67" s="116" t="s">
        <v>1153</v>
      </c>
    </row>
    <row r="68" spans="1:106">
      <c r="A68" s="69" t="str">
        <f t="shared" ca="1" si="4"/>
        <v>Brandon Geter</v>
      </c>
      <c r="B68" s="69" t="str">
        <f t="shared" ca="1" si="3"/>
        <v>Traveler's Insurance</v>
      </c>
      <c r="C68" s="70">
        <f t="shared" ca="1" si="5"/>
        <v>250</v>
      </c>
      <c r="D68" s="67"/>
      <c r="F68" s="260" t="s">
        <v>1154</v>
      </c>
    </row>
    <row r="69" spans="1:106">
      <c r="A69" s="69" t="str">
        <f t="shared" ca="1" si="4"/>
        <v>Brant Merrill</v>
      </c>
      <c r="B69" s="69" t="str">
        <f t="shared" ca="1" si="3"/>
        <v>Cincinnati Insurance</v>
      </c>
      <c r="C69" s="70">
        <f t="shared" ca="1" si="5"/>
        <v>250</v>
      </c>
      <c r="D69" s="67"/>
      <c r="F69" s="116" t="s">
        <v>1158</v>
      </c>
    </row>
    <row r="70" spans="1:106">
      <c r="A70" s="69" t="str">
        <f t="shared" ca="1" si="4"/>
        <v>Brenda Horne</v>
      </c>
      <c r="B70" s="69" t="str">
        <f t="shared" ca="1" si="3"/>
        <v>Erie Insurance</v>
      </c>
      <c r="C70" s="70">
        <f t="shared" ca="1" si="5"/>
        <v>250</v>
      </c>
      <c r="D70" s="67"/>
    </row>
    <row r="71" spans="1:106">
      <c r="A71" s="69" t="str">
        <f t="shared" ca="1" si="4"/>
        <v>Brent Boyleston</v>
      </c>
      <c r="B71" s="69" t="str">
        <f t="shared" ca="1" si="3"/>
        <v>SCFB Insurance</v>
      </c>
      <c r="C71" s="70">
        <f t="shared" ca="1" si="5"/>
        <v>250</v>
      </c>
      <c r="D71" s="67"/>
      <c r="F71" s="116" t="s">
        <v>1104</v>
      </c>
      <c r="AJ71" s="48"/>
      <c r="AK71" s="48"/>
      <c r="AL71" s="48"/>
      <c r="AM71" s="48"/>
      <c r="AN71" s="48"/>
      <c r="AO71" s="48"/>
      <c r="AP71" s="48"/>
      <c r="AQ71" s="48"/>
      <c r="AR71" s="48"/>
      <c r="AS71" s="48"/>
      <c r="AT71" s="48"/>
      <c r="AU71" s="48"/>
      <c r="BY71" s="48"/>
      <c r="BZ71" s="48"/>
      <c r="CA71" s="48"/>
      <c r="CB71" s="48"/>
      <c r="CC71" s="48"/>
      <c r="CD71" s="48"/>
      <c r="CE71" s="48"/>
      <c r="CF71" s="48"/>
      <c r="CG71" s="48"/>
      <c r="CH71" s="48"/>
      <c r="CI71" s="48"/>
      <c r="CJ71" s="48"/>
      <c r="CK71" s="48"/>
      <c r="CL71" s="48"/>
      <c r="CM71" s="48"/>
      <c r="CN71" s="48"/>
      <c r="CO71" s="48"/>
      <c r="CP71" s="48"/>
      <c r="CQ71" s="48"/>
      <c r="CR71" s="48"/>
      <c r="CS71" s="48"/>
      <c r="CT71" s="48"/>
      <c r="CU71" s="48"/>
      <c r="CV71" s="48"/>
      <c r="CW71" s="48"/>
      <c r="CX71" s="48"/>
      <c r="CY71" s="48"/>
      <c r="CZ71" s="48"/>
      <c r="DA71" s="48"/>
      <c r="DB71" s="48"/>
    </row>
    <row r="72" spans="1:106">
      <c r="A72" s="69" t="str">
        <f t="shared" ca="1" si="4"/>
        <v>Brett Butler</v>
      </c>
      <c r="B72" s="69" t="str">
        <f t="shared" ca="1" si="3"/>
        <v>NCFB Insurance</v>
      </c>
      <c r="C72" s="70">
        <f t="shared" ca="1" si="5"/>
        <v>250</v>
      </c>
      <c r="D72" s="67"/>
      <c r="F72" s="116" t="s">
        <v>1105</v>
      </c>
      <c r="AJ72" s="48"/>
      <c r="AK72" s="48"/>
      <c r="AL72" s="48"/>
      <c r="AM72" s="48"/>
      <c r="AN72" s="48"/>
      <c r="AO72" s="48"/>
      <c r="AP72" s="48"/>
      <c r="AQ72" s="48"/>
      <c r="AR72" s="48"/>
      <c r="AS72" s="48"/>
      <c r="AT72" s="48"/>
      <c r="AU72" s="48"/>
      <c r="BY72" s="48"/>
      <c r="BZ72" s="48"/>
      <c r="CA72" s="48"/>
      <c r="CB72" s="48"/>
      <c r="CC72" s="48"/>
      <c r="CD72" s="48"/>
      <c r="CE72" s="48"/>
      <c r="CF72" s="48"/>
      <c r="CG72" s="48"/>
      <c r="CH72" s="48"/>
      <c r="CI72" s="48"/>
      <c r="CJ72" s="48"/>
      <c r="CK72" s="48"/>
      <c r="CL72" s="48"/>
      <c r="CM72" s="48"/>
      <c r="CN72" s="48"/>
      <c r="CO72" s="48"/>
      <c r="CP72" s="48"/>
      <c r="CQ72" s="48"/>
      <c r="CR72" s="48"/>
      <c r="CS72" s="48"/>
      <c r="CT72" s="48"/>
      <c r="CU72" s="48"/>
      <c r="CV72" s="48"/>
      <c r="CW72" s="48"/>
      <c r="CX72" s="48"/>
      <c r="CY72" s="48"/>
      <c r="CZ72" s="48"/>
      <c r="DA72" s="48"/>
      <c r="DB72" s="48"/>
    </row>
    <row r="73" spans="1:106">
      <c r="A73" s="69" t="str">
        <f t="shared" ca="1" si="4"/>
        <v>Brian Alewine</v>
      </c>
      <c r="B73" s="69" t="str">
        <f t="shared" ca="1" si="3"/>
        <v>Nationwide</v>
      </c>
      <c r="C73" s="70">
        <f t="shared" ca="1" si="5"/>
        <v>250</v>
      </c>
      <c r="D73" s="67"/>
      <c r="BB73" s="48"/>
      <c r="BC73" s="48"/>
      <c r="BD73" s="48"/>
      <c r="BE73" s="48"/>
      <c r="BF73" s="48"/>
      <c r="BG73" s="48"/>
      <c r="BY73" s="48"/>
      <c r="BZ73" s="48"/>
      <c r="CA73" s="48"/>
      <c r="CB73" s="48"/>
      <c r="CC73" s="48"/>
      <c r="CD73" s="48"/>
      <c r="CE73" s="48"/>
      <c r="CF73" s="48"/>
      <c r="CG73" s="48"/>
      <c r="CH73" s="48"/>
      <c r="CI73" s="48"/>
      <c r="CJ73" s="48"/>
      <c r="CK73" s="48"/>
      <c r="CL73" s="48"/>
      <c r="CM73" s="48"/>
      <c r="CN73" s="48"/>
      <c r="CO73" s="48"/>
      <c r="CP73" s="48"/>
      <c r="CQ73" s="48"/>
      <c r="CR73" s="48"/>
      <c r="CS73" s="48"/>
      <c r="CT73" s="48"/>
      <c r="CU73" s="48"/>
      <c r="CV73" s="48"/>
      <c r="CW73" s="48"/>
      <c r="CX73" s="48"/>
      <c r="CY73" s="48"/>
      <c r="CZ73" s="48"/>
      <c r="DA73" s="48"/>
      <c r="DB73" s="48"/>
    </row>
    <row r="74" spans="1:106">
      <c r="A74" s="69" t="str">
        <f t="shared" ca="1" si="4"/>
        <v>Brian Chandler</v>
      </c>
      <c r="B74" s="69" t="str">
        <f t="shared" ca="1" si="3"/>
        <v>Nationwide</v>
      </c>
      <c r="C74" s="70">
        <f t="shared" ca="1" si="5"/>
        <v>250</v>
      </c>
      <c r="D74" s="67"/>
      <c r="BB74" s="48"/>
      <c r="BC74" s="48"/>
      <c r="BD74" s="48"/>
      <c r="BE74" s="48"/>
      <c r="BF74" s="48"/>
      <c r="BG74" s="48"/>
      <c r="BY74" s="48"/>
      <c r="BZ74" s="48"/>
      <c r="CA74" s="48"/>
      <c r="CB74" s="48"/>
      <c r="CC74" s="48"/>
      <c r="CD74" s="48"/>
      <c r="CE74" s="48"/>
      <c r="CF74" s="48"/>
      <c r="CG74" s="48"/>
      <c r="CH74" s="48"/>
      <c r="CI74" s="48"/>
      <c r="CJ74" s="48"/>
      <c r="CK74" s="48"/>
      <c r="CL74" s="48"/>
      <c r="CM74" s="48"/>
      <c r="CN74" s="48"/>
      <c r="CO74" s="48"/>
      <c r="CP74" s="48"/>
      <c r="CQ74" s="48"/>
      <c r="CR74" s="48"/>
      <c r="CS74" s="48"/>
      <c r="CT74" s="48"/>
      <c r="CU74" s="48"/>
      <c r="CV74" s="48"/>
      <c r="CW74" s="48"/>
      <c r="CX74" s="48"/>
      <c r="CY74" s="48"/>
      <c r="CZ74" s="48"/>
      <c r="DA74" s="48"/>
      <c r="DB74" s="48"/>
    </row>
    <row r="75" spans="1:106">
      <c r="A75" s="69" t="str">
        <f t="shared" ca="1" si="4"/>
        <v>Brian Church</v>
      </c>
      <c r="B75" s="69" t="str">
        <f t="shared" ca="1" si="3"/>
        <v>NCFB Insurance</v>
      </c>
      <c r="C75" s="70">
        <f t="shared" ca="1" si="5"/>
        <v>250</v>
      </c>
      <c r="D75" s="67"/>
      <c r="F75" s="116" t="s">
        <v>1114</v>
      </c>
      <c r="AK75" s="48"/>
      <c r="AL75" s="48"/>
      <c r="AM75" s="48"/>
      <c r="AN75" s="48"/>
      <c r="AO75" s="48"/>
      <c r="AP75" s="48"/>
      <c r="AQ75" s="48"/>
      <c r="AR75" s="48"/>
      <c r="AS75" s="48"/>
      <c r="AT75" s="48"/>
      <c r="AU75" s="48"/>
      <c r="AV75" s="48"/>
      <c r="AZ75" s="48"/>
      <c r="BA75" s="48"/>
      <c r="BB75" s="48"/>
      <c r="BC75" s="48"/>
      <c r="BD75" s="48"/>
      <c r="BE75" s="48"/>
      <c r="BF75" s="48"/>
      <c r="BH75" s="48"/>
      <c r="BI75" s="48"/>
      <c r="BJ75" s="48"/>
      <c r="BK75" s="48"/>
      <c r="BL75" s="48"/>
      <c r="BM75" s="48"/>
      <c r="BN75" s="48"/>
      <c r="BP75" s="48"/>
      <c r="BQ75" s="48"/>
      <c r="BS75" s="48"/>
      <c r="BT75" s="48"/>
      <c r="BU75" s="48"/>
      <c r="BV75" s="48"/>
      <c r="BW75" s="48"/>
      <c r="BY75" s="48"/>
      <c r="BZ75" s="48"/>
      <c r="CA75" s="48"/>
      <c r="CB75" s="48"/>
      <c r="CC75" s="48"/>
      <c r="CD75" s="48"/>
      <c r="CE75" s="48"/>
      <c r="CF75" s="48"/>
      <c r="CG75" s="48"/>
      <c r="CH75" s="48"/>
      <c r="CI75" s="48"/>
      <c r="CJ75" s="48"/>
      <c r="CK75" s="48"/>
      <c r="CL75" s="48"/>
      <c r="CM75" s="48"/>
      <c r="CN75" s="48"/>
      <c r="CO75" s="48"/>
      <c r="CP75" s="48"/>
      <c r="CQ75" s="48"/>
      <c r="CR75" s="48"/>
      <c r="CS75" s="48"/>
      <c r="CT75" s="48"/>
      <c r="CU75" s="48"/>
      <c r="CV75" s="48"/>
      <c r="CW75" s="48"/>
      <c r="CX75" s="48"/>
      <c r="CY75" s="48"/>
      <c r="CZ75" s="48"/>
      <c r="DA75" s="48"/>
      <c r="DB75" s="48"/>
    </row>
    <row r="76" spans="1:106">
      <c r="A76" s="69" t="str">
        <f t="shared" ca="1" si="4"/>
        <v>Brian Deal</v>
      </c>
      <c r="B76" s="69" t="str">
        <f t="shared" ca="1" si="3"/>
        <v>Traveler's Insurance</v>
      </c>
      <c r="C76" s="70">
        <f t="shared" ca="1" si="5"/>
        <v>250</v>
      </c>
      <c r="D76" s="67"/>
      <c r="F76" s="67" t="s">
        <v>1110</v>
      </c>
      <c r="AK76" s="48"/>
      <c r="AL76" s="48"/>
      <c r="AM76" s="48"/>
      <c r="AN76" s="48"/>
      <c r="AO76" s="48"/>
      <c r="AP76" s="48"/>
      <c r="AQ76" s="48"/>
      <c r="AR76" s="48"/>
      <c r="AS76" s="48"/>
      <c r="AT76" s="48"/>
      <c r="AU76" s="48"/>
      <c r="AV76" s="48"/>
      <c r="AZ76" s="48"/>
      <c r="BA76" s="48"/>
      <c r="BB76" s="48"/>
      <c r="BC76" s="48"/>
      <c r="BD76" s="48"/>
      <c r="BE76" s="48"/>
      <c r="BF76" s="48"/>
      <c r="BH76" s="48"/>
      <c r="BI76" s="48"/>
      <c r="BJ76" s="48"/>
      <c r="BK76" s="48"/>
      <c r="BL76" s="48"/>
      <c r="BM76" s="48"/>
      <c r="BN76" s="48"/>
      <c r="BP76" s="48"/>
      <c r="BQ76" s="48"/>
      <c r="BS76" s="48"/>
      <c r="BT76" s="48"/>
      <c r="BU76" s="48"/>
      <c r="BV76" s="48"/>
      <c r="BW76" s="48"/>
      <c r="BY76" s="48"/>
      <c r="BZ76" s="48"/>
      <c r="CA76" s="48"/>
      <c r="CB76" s="48"/>
      <c r="CC76" s="48"/>
      <c r="CD76" s="48"/>
      <c r="CE76" s="48"/>
      <c r="CF76" s="48"/>
      <c r="CG76" s="48"/>
      <c r="CH76" s="48"/>
      <c r="CI76" s="48"/>
      <c r="CJ76" s="48"/>
      <c r="CK76" s="48"/>
      <c r="CL76" s="48"/>
      <c r="CM76" s="48"/>
      <c r="CN76" s="48"/>
      <c r="CO76" s="48"/>
      <c r="CP76" s="48"/>
      <c r="CQ76" s="48"/>
      <c r="CR76" s="48"/>
      <c r="CS76" s="48"/>
      <c r="CT76" s="48"/>
      <c r="CU76" s="48"/>
      <c r="CV76" s="48"/>
      <c r="CW76" s="48"/>
      <c r="CX76" s="48"/>
      <c r="CY76" s="48"/>
      <c r="CZ76" s="48"/>
      <c r="DA76" s="48"/>
      <c r="DB76" s="48"/>
    </row>
    <row r="77" spans="1:106">
      <c r="A77" s="69" t="str">
        <f t="shared" ca="1" si="4"/>
        <v>Brian Dockery</v>
      </c>
      <c r="B77" s="69" t="str">
        <f t="shared" ca="1" si="3"/>
        <v>Traveler's Insurance</v>
      </c>
      <c r="C77" s="70">
        <f t="shared" ca="1" si="5"/>
        <v>250</v>
      </c>
      <c r="D77" s="67"/>
      <c r="BJ77" s="48"/>
      <c r="BK77" s="48"/>
      <c r="BL77" s="48"/>
      <c r="BM77" s="48"/>
      <c r="BN77" s="48"/>
      <c r="BS77" s="48"/>
      <c r="BT77" s="48"/>
      <c r="BU77" s="48"/>
      <c r="BV77" s="48"/>
      <c r="BW77" s="48"/>
      <c r="BY77" s="48"/>
      <c r="BZ77" s="48"/>
      <c r="CA77" s="48"/>
      <c r="CB77" s="48"/>
      <c r="CC77" s="48"/>
      <c r="CD77" s="48"/>
      <c r="CE77" s="48"/>
      <c r="CF77" s="48"/>
      <c r="CG77" s="48"/>
      <c r="CH77" s="48"/>
      <c r="CI77" s="48"/>
      <c r="CJ77" s="48"/>
      <c r="CK77" s="48"/>
      <c r="CL77" s="48"/>
      <c r="CM77" s="48"/>
      <c r="CN77" s="48"/>
      <c r="CO77" s="48"/>
      <c r="CP77" s="48"/>
      <c r="CQ77" s="48"/>
      <c r="CR77" s="48"/>
      <c r="CS77" s="48"/>
      <c r="CT77" s="48"/>
      <c r="CU77" s="48"/>
      <c r="CV77" s="48"/>
      <c r="CW77" s="48"/>
      <c r="CX77" s="48"/>
      <c r="CY77" s="48"/>
      <c r="CZ77" s="48"/>
      <c r="DA77" s="48"/>
      <c r="DB77" s="48"/>
    </row>
    <row r="78" spans="1:106">
      <c r="A78" s="69" t="str">
        <f t="shared" ca="1" si="4"/>
        <v>Brian Matta</v>
      </c>
      <c r="B78" s="69" t="str">
        <f t="shared" ca="1" si="3"/>
        <v>NCFB Insurance</v>
      </c>
      <c r="C78" s="70">
        <f t="shared" ca="1" si="5"/>
        <v>250</v>
      </c>
      <c r="D78" s="67"/>
      <c r="AK78" s="48"/>
      <c r="AL78" s="48"/>
      <c r="AM78" s="48"/>
      <c r="AN78" s="48"/>
      <c r="AO78" s="48"/>
      <c r="AP78" s="48"/>
      <c r="AQ78" s="48"/>
      <c r="AR78" s="48"/>
      <c r="AS78" s="48"/>
      <c r="AT78" s="48"/>
      <c r="AU78" s="48"/>
      <c r="AV78" s="48"/>
      <c r="AX78" s="48"/>
      <c r="AY78" s="48"/>
      <c r="AZ78" s="48"/>
      <c r="BA78" s="48"/>
      <c r="BB78" s="48"/>
      <c r="BC78" s="48"/>
      <c r="BD78" s="48"/>
      <c r="BE78" s="48"/>
      <c r="BF78" s="48"/>
      <c r="BH78" s="48"/>
      <c r="BI78" s="48"/>
      <c r="BJ78" s="48"/>
      <c r="BK78" s="48"/>
      <c r="BL78" s="48"/>
      <c r="BM78" s="48"/>
      <c r="BN78" s="48"/>
      <c r="BP78" s="48"/>
      <c r="BQ78" s="48"/>
      <c r="BS78" s="48"/>
      <c r="BT78" s="48"/>
      <c r="BU78" s="48"/>
      <c r="BV78" s="48"/>
      <c r="BW78" s="48"/>
      <c r="BY78" s="48"/>
      <c r="BZ78" s="48"/>
      <c r="CA78" s="48"/>
      <c r="CB78" s="48"/>
      <c r="CC78" s="48"/>
      <c r="CD78" s="48"/>
      <c r="CE78" s="48"/>
      <c r="CF78" s="48"/>
      <c r="CG78" s="48"/>
      <c r="CH78" s="48"/>
      <c r="CI78" s="48"/>
      <c r="CJ78" s="48"/>
      <c r="CK78" s="48"/>
      <c r="CL78" s="48"/>
      <c r="CM78" s="48"/>
      <c r="CN78" s="48"/>
      <c r="CO78" s="48"/>
      <c r="CP78" s="48"/>
      <c r="CQ78" s="48"/>
      <c r="CR78" s="48"/>
      <c r="CS78" s="48"/>
      <c r="CT78" s="48"/>
      <c r="CU78" s="48"/>
      <c r="CV78" s="48"/>
      <c r="CW78" s="48"/>
      <c r="CX78" s="48"/>
      <c r="CY78" s="48"/>
      <c r="CZ78" s="48"/>
      <c r="DA78" s="48"/>
      <c r="DB78" s="48"/>
    </row>
    <row r="79" spans="1:106">
      <c r="A79" s="69" t="str">
        <f t="shared" ca="1" si="4"/>
        <v>Brian Mullins</v>
      </c>
      <c r="B79" s="69" t="str">
        <f t="shared" ca="1" si="3"/>
        <v>NCFB Insurance</v>
      </c>
      <c r="C79" s="70">
        <f t="shared" ca="1" si="5"/>
        <v>250</v>
      </c>
      <c r="D79" s="67"/>
      <c r="AK79" s="48"/>
      <c r="AL79" s="48"/>
      <c r="AM79" s="48"/>
      <c r="AN79" s="48"/>
      <c r="AO79" s="48"/>
      <c r="AP79" s="48"/>
      <c r="AQ79" s="48"/>
      <c r="AR79" s="48"/>
      <c r="AS79" s="48"/>
      <c r="AT79" s="48"/>
      <c r="AU79" s="48"/>
      <c r="AV79" s="48"/>
      <c r="AX79" s="48"/>
      <c r="AY79" s="48"/>
      <c r="AZ79" s="48"/>
      <c r="BA79" s="48"/>
      <c r="BB79" s="48"/>
      <c r="BC79" s="48"/>
      <c r="BD79" s="48"/>
      <c r="BE79" s="48"/>
      <c r="BF79" s="48"/>
      <c r="BH79" s="48"/>
      <c r="BI79" s="48"/>
      <c r="BJ79" s="48"/>
      <c r="BK79" s="48"/>
      <c r="BL79" s="48"/>
      <c r="BM79" s="48"/>
      <c r="BN79" s="48"/>
      <c r="BP79" s="48"/>
      <c r="BQ79" s="48"/>
      <c r="BS79" s="48"/>
      <c r="BT79" s="48"/>
      <c r="BU79" s="48"/>
      <c r="BV79" s="48"/>
      <c r="BW79" s="48"/>
      <c r="BY79" s="48"/>
      <c r="BZ79" s="48"/>
      <c r="CA79" s="48"/>
      <c r="CB79" s="48"/>
      <c r="CC79" s="48"/>
      <c r="CD79" s="48"/>
      <c r="CE79" s="48"/>
      <c r="CF79" s="48"/>
      <c r="CG79" s="48"/>
      <c r="CH79" s="48"/>
      <c r="CI79" s="48"/>
      <c r="CJ79" s="48"/>
      <c r="CK79" s="48"/>
      <c r="CL79" s="48"/>
      <c r="CM79" s="48"/>
      <c r="CN79" s="48"/>
      <c r="CO79" s="48"/>
      <c r="CP79" s="48"/>
      <c r="CQ79" s="48"/>
      <c r="CR79" s="48"/>
      <c r="CS79" s="48"/>
      <c r="CT79" s="48"/>
      <c r="CU79" s="48"/>
      <c r="CV79" s="48"/>
      <c r="CW79" s="48"/>
      <c r="CX79" s="48"/>
      <c r="CY79" s="48"/>
      <c r="CZ79" s="48"/>
      <c r="DA79" s="48"/>
      <c r="DB79" s="48"/>
    </row>
    <row r="80" spans="1:106">
      <c r="A80" s="69" t="str">
        <f t="shared" ca="1" si="4"/>
        <v>Brian Ramsey</v>
      </c>
      <c r="B80" s="69" t="str">
        <f t="shared" ca="1" si="3"/>
        <v>Cincinnati Insurance</v>
      </c>
      <c r="C80" s="70">
        <f t="shared" ca="1" si="5"/>
        <v>0</v>
      </c>
      <c r="D80" s="67"/>
      <c r="AK80" s="48"/>
      <c r="AL80" s="48"/>
      <c r="AM80" s="48"/>
      <c r="AN80" s="48"/>
      <c r="AO80" s="48"/>
      <c r="AP80" s="48"/>
      <c r="AQ80" s="48"/>
      <c r="AR80" s="48"/>
      <c r="AS80" s="48"/>
      <c r="AT80" s="48"/>
      <c r="AU80" s="48"/>
      <c r="AV80" s="48"/>
      <c r="BJ80" s="48"/>
      <c r="BK80" s="48"/>
      <c r="BL80" s="48"/>
      <c r="BM80" s="48"/>
      <c r="BN80" s="48"/>
      <c r="BS80" s="48"/>
      <c r="BT80" s="48"/>
      <c r="BU80" s="48"/>
      <c r="BV80" s="48"/>
      <c r="BW80" s="48"/>
      <c r="BY80" s="48"/>
      <c r="BZ80" s="48"/>
      <c r="CA80" s="48"/>
      <c r="CB80" s="48"/>
      <c r="CC80" s="48"/>
      <c r="CD80" s="48"/>
      <c r="CE80" s="48"/>
      <c r="CF80" s="48"/>
      <c r="CG80" s="48"/>
      <c r="CH80" s="48"/>
      <c r="CI80" s="48"/>
      <c r="CJ80" s="48"/>
      <c r="CK80" s="48"/>
      <c r="CL80" s="48"/>
      <c r="CM80" s="48"/>
      <c r="CN80" s="48"/>
      <c r="CO80" s="48"/>
      <c r="CP80" s="48"/>
      <c r="CQ80" s="48"/>
      <c r="CR80" s="48"/>
      <c r="CS80" s="48"/>
      <c r="CT80" s="48"/>
      <c r="CU80" s="48"/>
      <c r="CV80" s="48"/>
      <c r="CW80" s="48"/>
      <c r="CX80" s="48"/>
      <c r="CY80" s="48"/>
      <c r="CZ80" s="48"/>
      <c r="DA80" s="48"/>
      <c r="DB80" s="48"/>
    </row>
    <row r="81" spans="1:106">
      <c r="A81" s="69" t="str">
        <f t="shared" ca="1" si="4"/>
        <v>Brian Vardo</v>
      </c>
      <c r="B81" s="69" t="str">
        <f t="shared" ca="1" si="3"/>
        <v>NCFB Insurance</v>
      </c>
      <c r="C81" s="70">
        <f t="shared" ca="1" si="5"/>
        <v>0</v>
      </c>
      <c r="D81" s="67"/>
      <c r="AK81" s="48"/>
      <c r="AL81" s="48"/>
      <c r="AM81" s="48"/>
      <c r="AN81" s="48"/>
      <c r="AO81" s="48"/>
      <c r="AP81" s="48"/>
      <c r="AQ81" s="48"/>
      <c r="AR81" s="48"/>
      <c r="AS81" s="48"/>
      <c r="AT81" s="48"/>
      <c r="AU81" s="48"/>
      <c r="AV81" s="48"/>
      <c r="AX81" s="48"/>
      <c r="AY81" s="48"/>
      <c r="AZ81" s="48"/>
      <c r="BA81" s="48"/>
      <c r="BB81" s="48"/>
      <c r="BC81" s="48"/>
      <c r="BD81" s="48"/>
      <c r="BE81" s="48"/>
      <c r="BF81" s="48"/>
      <c r="BH81" s="48"/>
      <c r="BI81" s="48"/>
      <c r="BJ81" s="48"/>
      <c r="BK81" s="48"/>
      <c r="BL81" s="48"/>
      <c r="BM81" s="48"/>
      <c r="BN81" s="48"/>
      <c r="BP81" s="48"/>
      <c r="BQ81" s="48"/>
      <c r="BS81" s="48"/>
      <c r="BT81" s="48"/>
      <c r="BU81" s="48"/>
      <c r="BV81" s="48"/>
      <c r="BW81" s="48"/>
      <c r="BY81" s="48"/>
      <c r="BZ81" s="48"/>
      <c r="CA81" s="48"/>
      <c r="CB81" s="48"/>
      <c r="CC81" s="48"/>
      <c r="CD81" s="48"/>
      <c r="CE81" s="48"/>
      <c r="CF81" s="48"/>
      <c r="CG81" s="48"/>
      <c r="CH81" s="48"/>
      <c r="CI81" s="48"/>
      <c r="CJ81" s="48"/>
      <c r="CK81" s="48"/>
      <c r="CL81" s="48"/>
      <c r="CM81" s="48"/>
      <c r="CN81" s="48"/>
      <c r="CO81" s="48"/>
      <c r="CP81" s="48"/>
      <c r="CQ81" s="48"/>
      <c r="CR81" s="48"/>
      <c r="CS81" s="48"/>
      <c r="CT81" s="48"/>
      <c r="CU81" s="48"/>
      <c r="CV81" s="48"/>
      <c r="CW81" s="48"/>
      <c r="CX81" s="48"/>
      <c r="CY81" s="48"/>
      <c r="CZ81" s="48"/>
      <c r="DA81" s="48"/>
      <c r="DB81" s="48"/>
    </row>
    <row r="82" spans="1:106">
      <c r="A82" s="69" t="str">
        <f t="shared" ca="1" si="4"/>
        <v>Brian Watson</v>
      </c>
      <c r="B82" s="69" t="str">
        <f t="shared" ca="1" si="3"/>
        <v>Traveler's Insurance</v>
      </c>
      <c r="C82" s="70">
        <f t="shared" ca="1" si="5"/>
        <v>0</v>
      </c>
      <c r="D82" s="67"/>
      <c r="AK82" s="48"/>
      <c r="AL82" s="48"/>
      <c r="AM82" s="48"/>
      <c r="AN82" s="48"/>
      <c r="AO82" s="48"/>
      <c r="AP82" s="48"/>
      <c r="AQ82" s="48"/>
      <c r="AR82" s="48"/>
      <c r="AS82" s="48"/>
      <c r="AT82" s="48"/>
      <c r="AU82" s="48"/>
      <c r="AV82" s="48"/>
      <c r="AX82" s="48"/>
      <c r="AY82" s="48"/>
      <c r="AZ82" s="48"/>
      <c r="BA82" s="48"/>
      <c r="BB82" s="48"/>
      <c r="BC82" s="48"/>
      <c r="BD82" s="48"/>
      <c r="BE82" s="48"/>
      <c r="BF82" s="48"/>
      <c r="BH82" s="48"/>
      <c r="BI82" s="48"/>
      <c r="BJ82" s="48"/>
      <c r="BK82" s="48"/>
      <c r="BL82" s="48"/>
      <c r="BM82" s="48"/>
      <c r="BN82" s="48"/>
      <c r="BP82" s="48"/>
      <c r="BQ82" s="48"/>
      <c r="BS82" s="48"/>
      <c r="BT82" s="48"/>
      <c r="BU82" s="48"/>
      <c r="BV82" s="48"/>
      <c r="BW82" s="48"/>
      <c r="BY82" s="48"/>
      <c r="BZ82" s="48"/>
      <c r="CA82" s="48"/>
      <c r="CB82" s="48"/>
      <c r="CC82" s="48"/>
      <c r="CD82" s="48"/>
      <c r="CE82" s="48"/>
      <c r="CF82" s="48"/>
      <c r="CG82" s="48"/>
      <c r="CH82" s="48"/>
      <c r="CI82" s="48"/>
      <c r="CJ82" s="48"/>
      <c r="CK82" s="48"/>
      <c r="CL82" s="48"/>
      <c r="CM82" s="48"/>
      <c r="CN82" s="48"/>
      <c r="CO82" s="48"/>
      <c r="CP82" s="48"/>
      <c r="CQ82" s="48"/>
      <c r="CR82" s="48"/>
      <c r="CS82" s="48"/>
      <c r="CT82" s="48"/>
      <c r="CU82" s="48"/>
      <c r="CV82" s="48"/>
      <c r="CW82" s="48"/>
      <c r="CX82" s="48"/>
      <c r="CY82" s="48"/>
      <c r="CZ82" s="48"/>
      <c r="DA82" s="48"/>
      <c r="DB82" s="48"/>
    </row>
    <row r="83" spans="1:106">
      <c r="A83" s="69" t="str">
        <f t="shared" ca="1" si="4"/>
        <v>Brigette Parsons</v>
      </c>
      <c r="B83" s="69" t="str">
        <f t="shared" ca="1" si="3"/>
        <v>Nationwide</v>
      </c>
      <c r="C83" s="70">
        <f t="shared" ca="1" si="5"/>
        <v>0</v>
      </c>
      <c r="D83" s="67"/>
      <c r="AK83" s="48"/>
      <c r="AL83" s="48"/>
      <c r="AM83" s="48"/>
      <c r="AN83" s="48"/>
      <c r="AO83" s="48"/>
      <c r="AP83" s="48"/>
      <c r="AQ83" s="48"/>
      <c r="AR83" s="48"/>
      <c r="AS83" s="48"/>
      <c r="AT83" s="48"/>
      <c r="AU83" s="48"/>
      <c r="AV83" s="48"/>
      <c r="BY83" s="48"/>
      <c r="BZ83" s="48"/>
      <c r="CA83" s="48"/>
      <c r="CB83" s="48"/>
      <c r="CC83" s="48"/>
      <c r="CD83" s="48"/>
      <c r="CE83" s="48"/>
      <c r="CF83" s="48"/>
      <c r="CG83" s="48"/>
      <c r="CH83" s="48"/>
      <c r="CI83" s="48"/>
      <c r="CJ83" s="48"/>
      <c r="CK83" s="48"/>
      <c r="CL83" s="48"/>
      <c r="CM83" s="48"/>
      <c r="CN83" s="48"/>
      <c r="CO83" s="48"/>
      <c r="CP83" s="48"/>
      <c r="CQ83" s="48"/>
      <c r="CR83" s="48"/>
      <c r="CS83" s="48"/>
      <c r="CT83" s="48"/>
      <c r="CU83" s="48"/>
      <c r="CV83" s="48"/>
      <c r="CW83" s="48"/>
      <c r="CX83" s="48"/>
      <c r="CY83" s="48"/>
      <c r="CZ83" s="48"/>
      <c r="DA83" s="48"/>
      <c r="DB83" s="48"/>
    </row>
    <row r="84" spans="1:106">
      <c r="A84" s="69" t="str">
        <f t="shared" ca="1" si="4"/>
        <v>Brooke Kasopsky</v>
      </c>
      <c r="B84" s="69" t="str">
        <f t="shared" ca="1" si="3"/>
        <v>NCFB Insurance</v>
      </c>
      <c r="C84" s="70">
        <f t="shared" ca="1" si="5"/>
        <v>0</v>
      </c>
      <c r="D84" s="67"/>
      <c r="AK84" s="48"/>
      <c r="AL84" s="48"/>
      <c r="AM84" s="48"/>
      <c r="AN84" s="48"/>
      <c r="AO84" s="48"/>
      <c r="AP84" s="48"/>
      <c r="AQ84" s="48"/>
      <c r="AR84" s="48"/>
      <c r="AS84" s="48"/>
      <c r="AT84" s="48"/>
      <c r="AU84" s="48"/>
      <c r="AV84" s="48"/>
      <c r="AX84" s="48"/>
      <c r="AY84" s="48"/>
      <c r="AZ84" s="48"/>
      <c r="BA84" s="48"/>
      <c r="BB84" s="48"/>
      <c r="BC84" s="48"/>
      <c r="BD84" s="48"/>
      <c r="BE84" s="48"/>
      <c r="BF84" s="48"/>
      <c r="BH84" s="48"/>
      <c r="BI84" s="48"/>
      <c r="BJ84" s="48"/>
      <c r="BK84" s="48"/>
      <c r="BL84" s="48"/>
      <c r="BM84" s="48"/>
      <c r="BN84" s="48"/>
      <c r="BP84" s="48"/>
      <c r="BQ84" s="48"/>
      <c r="BS84" s="48"/>
      <c r="BT84" s="48"/>
      <c r="BU84" s="48"/>
      <c r="BV84" s="48"/>
      <c r="BW84" s="48"/>
      <c r="BY84" s="48"/>
      <c r="BZ84" s="48"/>
      <c r="CA84" s="48"/>
      <c r="CB84" s="48"/>
      <c r="CC84" s="48"/>
      <c r="CD84" s="48"/>
      <c r="CE84" s="48"/>
      <c r="CF84" s="48"/>
      <c r="CG84" s="48"/>
      <c r="CH84" s="48"/>
      <c r="CI84" s="48"/>
      <c r="CJ84" s="48"/>
      <c r="CK84" s="48"/>
      <c r="CL84" s="48"/>
      <c r="CM84" s="48"/>
      <c r="CN84" s="48"/>
      <c r="CO84" s="48"/>
      <c r="CP84" s="48"/>
      <c r="CQ84" s="48"/>
      <c r="CR84" s="48"/>
      <c r="CS84" s="48"/>
      <c r="CT84" s="48"/>
      <c r="CU84" s="48"/>
      <c r="CV84" s="48"/>
      <c r="CW84" s="48"/>
      <c r="CX84" s="48"/>
      <c r="CY84" s="48"/>
      <c r="CZ84" s="48"/>
      <c r="DA84" s="48"/>
      <c r="DB84" s="48"/>
    </row>
    <row r="85" spans="1:106">
      <c r="A85" s="69" t="str">
        <f t="shared" ca="1" si="4"/>
        <v>Brooke Miller</v>
      </c>
      <c r="B85" s="69" t="str">
        <f t="shared" ca="1" si="3"/>
        <v>NCFB Insurance</v>
      </c>
      <c r="C85" s="70">
        <f t="shared" ca="1" si="5"/>
        <v>0</v>
      </c>
      <c r="D85" s="67"/>
      <c r="AK85" s="48"/>
      <c r="AL85" s="48"/>
      <c r="AM85" s="48"/>
      <c r="AN85" s="48"/>
      <c r="AO85" s="48"/>
      <c r="AP85" s="48"/>
      <c r="AQ85" s="48"/>
      <c r="AR85" s="48"/>
      <c r="AS85" s="48"/>
      <c r="AT85" s="48"/>
      <c r="AU85" s="48"/>
      <c r="AV85" s="48"/>
      <c r="AX85" s="48"/>
      <c r="AY85" s="48"/>
      <c r="AZ85" s="48"/>
      <c r="BA85" s="48"/>
      <c r="BB85" s="48"/>
      <c r="BC85" s="48"/>
      <c r="BD85" s="48"/>
      <c r="BE85" s="48"/>
      <c r="BF85" s="48"/>
      <c r="BH85" s="48"/>
      <c r="BI85" s="48"/>
      <c r="BJ85" s="48"/>
      <c r="BK85" s="48"/>
      <c r="BL85" s="48"/>
      <c r="BM85" s="48"/>
      <c r="BN85" s="48"/>
      <c r="BP85" s="48"/>
      <c r="BQ85" s="48"/>
      <c r="BS85" s="48"/>
      <c r="BT85" s="48"/>
      <c r="BU85" s="48"/>
      <c r="BV85" s="48"/>
      <c r="BW85" s="48"/>
      <c r="BY85" s="48"/>
      <c r="BZ85" s="48"/>
      <c r="CA85" s="48"/>
      <c r="CB85" s="48"/>
      <c r="CC85" s="48"/>
      <c r="CD85" s="48"/>
      <c r="CE85" s="48"/>
      <c r="CF85" s="48"/>
      <c r="CG85" s="48"/>
      <c r="CH85" s="48"/>
      <c r="CI85" s="48"/>
      <c r="CJ85" s="48"/>
      <c r="CK85" s="48"/>
      <c r="CL85" s="48"/>
      <c r="CM85" s="48"/>
      <c r="CN85" s="48"/>
      <c r="CO85" s="48"/>
      <c r="CP85" s="48"/>
      <c r="CQ85" s="48"/>
      <c r="CR85" s="48"/>
      <c r="CS85" s="48"/>
      <c r="CT85" s="48"/>
      <c r="CU85" s="48"/>
      <c r="CV85" s="48"/>
      <c r="CW85" s="48"/>
      <c r="CX85" s="48"/>
      <c r="CY85" s="48"/>
      <c r="CZ85" s="48"/>
      <c r="DA85" s="48"/>
      <c r="DB85" s="48"/>
    </row>
    <row r="86" spans="1:106">
      <c r="A86" s="69" t="str">
        <f t="shared" ca="1" si="4"/>
        <v>Bryan Baskett</v>
      </c>
      <c r="B86" s="69" t="str">
        <f t="shared" ca="1" si="3"/>
        <v>NCFB Insurance</v>
      </c>
      <c r="C86" s="70">
        <f t="shared" ca="1" si="5"/>
        <v>0</v>
      </c>
      <c r="D86" s="67"/>
      <c r="BY86" s="48"/>
      <c r="BZ86" s="48"/>
      <c r="CA86" s="48"/>
      <c r="CB86" s="48"/>
      <c r="CC86" s="48"/>
      <c r="CD86" s="48"/>
      <c r="CE86" s="48"/>
      <c r="CF86" s="48"/>
      <c r="CG86" s="48"/>
      <c r="CH86" s="48"/>
      <c r="CI86" s="48"/>
      <c r="CJ86" s="48"/>
      <c r="CK86" s="48"/>
      <c r="CL86" s="48"/>
      <c r="CM86" s="48"/>
      <c r="CN86" s="48"/>
      <c r="CO86" s="48"/>
      <c r="CP86" s="48"/>
      <c r="CQ86" s="48"/>
      <c r="CR86" s="48"/>
      <c r="CS86" s="48"/>
      <c r="CT86" s="48"/>
      <c r="CU86" s="48"/>
      <c r="CV86" s="48"/>
      <c r="CW86" s="48"/>
      <c r="CX86" s="48"/>
      <c r="CY86" s="48"/>
      <c r="CZ86" s="48"/>
      <c r="DA86" s="48"/>
      <c r="DB86" s="48"/>
    </row>
    <row r="87" spans="1:106">
      <c r="A87" s="69" t="str">
        <f t="shared" ca="1" si="4"/>
        <v>Bryan Beason</v>
      </c>
      <c r="B87" s="69" t="str">
        <f t="shared" ca="1" si="3"/>
        <v>SCFB Insurance</v>
      </c>
      <c r="C87" s="70">
        <f t="shared" ca="1" si="5"/>
        <v>0</v>
      </c>
      <c r="D87" s="67"/>
    </row>
    <row r="88" spans="1:106">
      <c r="A88" s="69" t="str">
        <f t="shared" ca="1" si="4"/>
        <v>Bryan Pope</v>
      </c>
      <c r="B88" s="69" t="str">
        <f t="shared" ca="1" si="3"/>
        <v>NCFB Insurance</v>
      </c>
      <c r="C88" s="70">
        <f t="shared" ca="1" si="5"/>
        <v>0</v>
      </c>
      <c r="D88" s="67"/>
    </row>
    <row r="89" spans="1:106">
      <c r="A89" s="69" t="str">
        <f t="shared" ca="1" si="4"/>
        <v>Bryant Webb</v>
      </c>
      <c r="B89" s="69" t="str">
        <f t="shared" ca="1" si="3"/>
        <v>NCFB Insurance</v>
      </c>
      <c r="C89" s="70">
        <f t="shared" ca="1" si="5"/>
        <v>0</v>
      </c>
      <c r="D89" s="67"/>
    </row>
    <row r="90" spans="1:106">
      <c r="A90" s="69" t="str">
        <f t="shared" ca="1" si="4"/>
        <v>Ca? Gibbs</v>
      </c>
      <c r="B90" s="69" t="str">
        <f t="shared" ca="1" si="3"/>
        <v>Traveler's Insurance</v>
      </c>
      <c r="C90" s="70">
        <f t="shared" ca="1" si="5"/>
        <v>0</v>
      </c>
      <c r="D90" s="67"/>
    </row>
    <row r="91" spans="1:106">
      <c r="A91" s="69" t="str">
        <f t="shared" ca="1" si="4"/>
        <v>Candace Coletti</v>
      </c>
      <c r="B91" s="69" t="str">
        <f t="shared" ca="1" si="3"/>
        <v>Erie Insurance</v>
      </c>
      <c r="C91" s="70">
        <f t="shared" ca="1" si="5"/>
        <v>0</v>
      </c>
      <c r="D91" s="67"/>
    </row>
    <row r="92" spans="1:106">
      <c r="A92" s="69" t="str">
        <f t="shared" ca="1" si="4"/>
        <v>Candy Annas</v>
      </c>
      <c r="B92" s="69" t="str">
        <f t="shared" ca="1" si="3"/>
        <v>NCFB Insurance</v>
      </c>
      <c r="C92" s="70">
        <f t="shared" ca="1" si="5"/>
        <v>0</v>
      </c>
      <c r="D92" s="67"/>
    </row>
    <row r="93" spans="1:106">
      <c r="A93" s="69" t="str">
        <f t="shared" ca="1" si="4"/>
        <v>Carl Thompson</v>
      </c>
      <c r="B93" s="69" t="str">
        <f t="shared" ca="1" si="3"/>
        <v>State Farm</v>
      </c>
      <c r="C93" s="70">
        <f t="shared" ca="1" si="5"/>
        <v>0</v>
      </c>
      <c r="D93" s="67"/>
    </row>
    <row r="94" spans="1:106">
      <c r="A94" s="69" t="str">
        <f t="shared" ca="1" si="4"/>
        <v>Carl White</v>
      </c>
      <c r="B94" s="69" t="str">
        <f t="shared" ca="1" si="3"/>
        <v>Erie Insurance</v>
      </c>
      <c r="C94" s="70">
        <f t="shared" ca="1" si="5"/>
        <v>0</v>
      </c>
      <c r="D94" s="67"/>
    </row>
    <row r="95" spans="1:106">
      <c r="A95" s="69" t="str">
        <f t="shared" ca="1" si="4"/>
        <v>Carl White</v>
      </c>
      <c r="B95" s="69" t="str">
        <f t="shared" ca="1" si="3"/>
        <v>Erie Insurance</v>
      </c>
      <c r="C95" s="70">
        <f t="shared" ca="1" si="5"/>
        <v>0</v>
      </c>
      <c r="D95" s="67"/>
    </row>
    <row r="96" spans="1:106">
      <c r="A96" s="69" t="str">
        <f t="shared" ca="1" si="4"/>
        <v>Carla Humphrey</v>
      </c>
      <c r="B96" s="69" t="str">
        <f t="shared" ca="1" si="3"/>
        <v>SCFB Insurance</v>
      </c>
      <c r="C96" s="70">
        <f t="shared" ca="1" si="5"/>
        <v>0</v>
      </c>
      <c r="D96" s="67"/>
    </row>
    <row r="97" spans="1:4">
      <c r="A97" s="69" t="str">
        <f t="shared" ca="1" si="4"/>
        <v>Caroline Attmore</v>
      </c>
      <c r="B97" s="69" t="str">
        <f t="shared" ca="1" si="3"/>
        <v>NCFB Insurance</v>
      </c>
      <c r="C97" s="70">
        <f t="shared" ca="1" si="5"/>
        <v>0</v>
      </c>
      <c r="D97" s="67"/>
    </row>
    <row r="98" spans="1:4">
      <c r="A98" s="69" t="str">
        <f t="shared" ca="1" si="4"/>
        <v>Cary Roberts</v>
      </c>
      <c r="B98" s="69" t="str">
        <f t="shared" ca="1" si="3"/>
        <v>NCFB Insurance</v>
      </c>
      <c r="C98" s="70">
        <f t="shared" ca="1" si="5"/>
        <v>0</v>
      </c>
      <c r="D98" s="67"/>
    </row>
    <row r="99" spans="1:4">
      <c r="A99" s="69" t="str">
        <f t="shared" ca="1" si="4"/>
        <v>Castro Mario</v>
      </c>
      <c r="B99" s="69" t="str">
        <f t="shared" ca="1" si="3"/>
        <v>Cincinnati Insurance</v>
      </c>
      <c r="C99" s="70">
        <f t="shared" ca="1" si="5"/>
        <v>0</v>
      </c>
      <c r="D99" s="67"/>
    </row>
    <row r="100" spans="1:4">
      <c r="A100" s="69" t="str">
        <f t="shared" ca="1" si="4"/>
        <v>Cathy Keller</v>
      </c>
      <c r="B100" s="69" t="str">
        <f t="shared" ca="1" si="3"/>
        <v>SCFB Insurance</v>
      </c>
      <c r="C100" s="70">
        <f t="shared" ca="1" si="5"/>
        <v>0</v>
      </c>
      <c r="D100" s="67"/>
    </row>
    <row r="101" spans="1:4">
      <c r="A101" s="69" t="str">
        <f t="shared" ca="1" si="4"/>
        <v>Chad Bennett</v>
      </c>
      <c r="B101" s="69" t="str">
        <f t="shared" ca="1" si="3"/>
        <v>State Farm</v>
      </c>
      <c r="C101" s="70">
        <f t="shared" ca="1" si="5"/>
        <v>0</v>
      </c>
      <c r="D101" s="67"/>
    </row>
    <row r="102" spans="1:4">
      <c r="A102" s="69" t="str">
        <f t="shared" ca="1" si="4"/>
        <v>Chad Rushlow</v>
      </c>
      <c r="B102" s="69" t="str">
        <f t="shared" ca="1" si="3"/>
        <v>Liberty Mutual</v>
      </c>
      <c r="C102" s="70">
        <f t="shared" ca="1" si="5"/>
        <v>0</v>
      </c>
      <c r="D102" s="67"/>
    </row>
    <row r="103" spans="1:4">
      <c r="A103" s="69" t="str">
        <f t="shared" ca="1" si="4"/>
        <v>Charlene Lynch</v>
      </c>
      <c r="B103" s="69" t="str">
        <f t="shared" ca="1" si="3"/>
        <v>NCFB Insurance</v>
      </c>
      <c r="C103" s="70">
        <f t="shared" ca="1" si="5"/>
        <v>0</v>
      </c>
      <c r="D103" s="67"/>
    </row>
    <row r="104" spans="1:4">
      <c r="A104" s="69" t="str">
        <f t="shared" ca="1" si="4"/>
        <v>Charles Berberich</v>
      </c>
      <c r="B104" s="69" t="str">
        <f t="shared" ca="1" si="3"/>
        <v>State Auto</v>
      </c>
      <c r="C104" s="70">
        <f t="shared" ca="1" si="5"/>
        <v>0</v>
      </c>
      <c r="D104" s="67"/>
    </row>
    <row r="105" spans="1:4">
      <c r="A105" s="69" t="str">
        <f t="shared" ca="1" si="4"/>
        <v>Charles Berberich</v>
      </c>
      <c r="B105" s="69" t="str">
        <f t="shared" ca="1" si="3"/>
        <v>State Auto</v>
      </c>
      <c r="C105" s="70">
        <f t="shared" ca="1" si="5"/>
        <v>0</v>
      </c>
      <c r="D105" s="67"/>
    </row>
    <row r="106" spans="1:4">
      <c r="A106" s="69" t="str">
        <f t="shared" ca="1" si="4"/>
        <v>Charles Kitchen</v>
      </c>
      <c r="B106" s="69" t="str">
        <f t="shared" ca="1" si="3"/>
        <v>State Farm</v>
      </c>
      <c r="C106" s="70">
        <f t="shared" ca="1" si="5"/>
        <v>0</v>
      </c>
      <c r="D106" s="67"/>
    </row>
    <row r="107" spans="1:4">
      <c r="A107" s="69" t="str">
        <f t="shared" ca="1" si="4"/>
        <v>Charlie Casselman</v>
      </c>
      <c r="B107" s="69" t="str">
        <f t="shared" ca="1" si="3"/>
        <v>Traveler's Insurance</v>
      </c>
      <c r="C107" s="70">
        <f t="shared" ca="1" si="5"/>
        <v>0</v>
      </c>
      <c r="D107" s="67"/>
    </row>
    <row r="108" spans="1:4">
      <c r="A108" s="69" t="str">
        <f t="shared" ca="1" si="4"/>
        <v>Charlie Stevens</v>
      </c>
      <c r="B108" s="69" t="str">
        <f t="shared" ca="1" si="3"/>
        <v>NCFB Insurance</v>
      </c>
      <c r="C108" s="70">
        <f t="shared" ca="1" si="5"/>
        <v>0</v>
      </c>
      <c r="D108" s="67"/>
    </row>
    <row r="109" spans="1:4">
      <c r="A109" s="69" t="str">
        <f t="shared" ca="1" si="4"/>
        <v>Cherie Hale</v>
      </c>
      <c r="B109" s="69" t="str">
        <f t="shared" ca="1" si="3"/>
        <v>SCFB Insurance</v>
      </c>
      <c r="C109" s="70">
        <f t="shared" ca="1" si="5"/>
        <v>0</v>
      </c>
      <c r="D109" s="67"/>
    </row>
    <row r="110" spans="1:4">
      <c r="A110" s="69" t="str">
        <f t="shared" ca="1" si="4"/>
        <v>Cheryl Muldoon</v>
      </c>
      <c r="B110" s="69" t="str">
        <f t="shared" ca="1" si="3"/>
        <v>SCFB Insurance</v>
      </c>
      <c r="C110" s="70">
        <f t="shared" ca="1" si="5"/>
        <v>0</v>
      </c>
      <c r="D110" s="67"/>
    </row>
    <row r="111" spans="1:4">
      <c r="A111" s="69" t="str">
        <f t="shared" ca="1" si="4"/>
        <v>Chip Bellinger</v>
      </c>
      <c r="B111" s="69" t="str">
        <f t="shared" ca="1" si="3"/>
        <v>SCFB Insurance</v>
      </c>
      <c r="C111" s="70">
        <f t="shared" ca="1" si="5"/>
        <v>0</v>
      </c>
      <c r="D111" s="67"/>
    </row>
    <row r="112" spans="1:4">
      <c r="A112" s="69" t="str">
        <f t="shared" ca="1" si="4"/>
        <v>Chip James</v>
      </c>
      <c r="B112" s="69" t="str">
        <f t="shared" ca="1" si="3"/>
        <v>Cincinnati Insurance</v>
      </c>
      <c r="C112" s="70">
        <f t="shared" ca="1" si="5"/>
        <v>0</v>
      </c>
      <c r="D112" s="67"/>
    </row>
    <row r="113" spans="1:4">
      <c r="A113" s="69" t="str">
        <f t="shared" ca="1" si="4"/>
        <v>Chris Burkhart</v>
      </c>
      <c r="B113" s="69" t="str">
        <f t="shared" ca="1" si="3"/>
        <v>NCFB Insurance</v>
      </c>
      <c r="C113" s="70">
        <f t="shared" ca="1" si="5"/>
        <v>0</v>
      </c>
      <c r="D113" s="67"/>
    </row>
    <row r="114" spans="1:4">
      <c r="A114" s="69" t="str">
        <f t="shared" ca="1" si="4"/>
        <v>Chris Byrne</v>
      </c>
      <c r="B114" s="69" t="str">
        <f t="shared" ca="1" si="3"/>
        <v>NCFB Insurance</v>
      </c>
      <c r="C114" s="70">
        <f t="shared" ca="1" si="5"/>
        <v>0</v>
      </c>
      <c r="D114" s="67"/>
    </row>
    <row r="115" spans="1:4">
      <c r="A115" s="69" t="str">
        <f t="shared" ca="1" si="4"/>
        <v>Chris Carpenter</v>
      </c>
      <c r="B115" s="69" t="str">
        <f t="shared" ca="1" si="3"/>
        <v>Traveler's Insurance</v>
      </c>
      <c r="C115" s="70">
        <f t="shared" ca="1" si="5"/>
        <v>0</v>
      </c>
      <c r="D115" s="67"/>
    </row>
    <row r="116" spans="1:4">
      <c r="A116" s="69" t="str">
        <f t="shared" ca="1" si="4"/>
        <v>Chris Cummings</v>
      </c>
      <c r="B116" s="69" t="str">
        <f t="shared" ca="1" si="3"/>
        <v>Traveler's Insurance</v>
      </c>
      <c r="C116" s="70">
        <f t="shared" ca="1" si="5"/>
        <v>0</v>
      </c>
      <c r="D116" s="67"/>
    </row>
    <row r="117" spans="1:4">
      <c r="A117" s="69" t="str">
        <f t="shared" ca="1" si="4"/>
        <v>Chris Edwards</v>
      </c>
      <c r="B117" s="69" t="str">
        <f t="shared" ca="1" si="3"/>
        <v>NCFB Insurance</v>
      </c>
      <c r="C117" s="70">
        <f t="shared" ca="1" si="5"/>
        <v>0</v>
      </c>
      <c r="D117" s="67"/>
    </row>
    <row r="118" spans="1:4">
      <c r="A118" s="69" t="str">
        <f t="shared" ca="1" si="4"/>
        <v>Chris Ihrie</v>
      </c>
      <c r="B118" s="69" t="str">
        <f t="shared" ca="1" si="3"/>
        <v>SCFB Insurance</v>
      </c>
      <c r="C118" s="70">
        <f t="shared" ca="1" si="5"/>
        <v>0</v>
      </c>
      <c r="D118" s="67"/>
    </row>
    <row r="119" spans="1:4">
      <c r="A119" s="69" t="str">
        <f t="shared" ca="1" si="4"/>
        <v>Chris Link</v>
      </c>
      <c r="B119" s="69" t="str">
        <f t="shared" ca="1" si="3"/>
        <v>Traveler's Insurance</v>
      </c>
      <c r="C119" s="70">
        <f t="shared" ca="1" si="5"/>
        <v>0</v>
      </c>
      <c r="D119" s="67"/>
    </row>
    <row r="120" spans="1:4">
      <c r="A120" s="69" t="str">
        <f t="shared" ca="1" si="4"/>
        <v>Chris Long</v>
      </c>
      <c r="B120" s="69" t="str">
        <f t="shared" ca="1" si="3"/>
        <v>SCFB Insurance</v>
      </c>
      <c r="C120" s="70">
        <f t="shared" ca="1" si="5"/>
        <v>0</v>
      </c>
      <c r="D120" s="67"/>
    </row>
    <row r="121" spans="1:4">
      <c r="A121" s="69" t="str">
        <f t="shared" ca="1" si="4"/>
        <v>Chris Pickett</v>
      </c>
      <c r="B121" s="69" t="str">
        <f t="shared" ca="1" si="3"/>
        <v>NCFB Insurance</v>
      </c>
      <c r="C121" s="70">
        <f t="shared" ca="1" si="5"/>
        <v>0</v>
      </c>
      <c r="D121" s="67"/>
    </row>
    <row r="122" spans="1:4">
      <c r="A122" s="69" t="str">
        <f t="shared" ca="1" si="4"/>
        <v>Chris Rhodes</v>
      </c>
      <c r="B122" s="69" t="str">
        <f t="shared" ca="1" si="3"/>
        <v>Nationwide</v>
      </c>
      <c r="C122" s="70">
        <f t="shared" ca="1" si="5"/>
        <v>0</v>
      </c>
      <c r="D122" s="67"/>
    </row>
    <row r="123" spans="1:4">
      <c r="A123" s="69" t="str">
        <f t="shared" ca="1" si="4"/>
        <v>Chris Ropp</v>
      </c>
      <c r="B123" s="69" t="str">
        <f t="shared" ca="1" si="3"/>
        <v>SCFB Insurance</v>
      </c>
      <c r="C123" s="70">
        <f t="shared" ca="1" si="5"/>
        <v>0</v>
      </c>
      <c r="D123" s="67"/>
    </row>
    <row r="124" spans="1:4">
      <c r="A124" s="69" t="str">
        <f t="shared" ca="1" si="4"/>
        <v>Chris Turner</v>
      </c>
      <c r="B124" s="69" t="str">
        <f t="shared" ca="1" si="3"/>
        <v>NCFB Insurance</v>
      </c>
      <c r="C124" s="70">
        <f t="shared" ca="1" si="5"/>
        <v>0</v>
      </c>
      <c r="D124" s="67"/>
    </row>
    <row r="125" spans="1:4">
      <c r="A125" s="69" t="str">
        <f t="shared" ca="1" si="4"/>
        <v>Chris Vest</v>
      </c>
      <c r="B125" s="69" t="str">
        <f t="shared" ca="1" si="3"/>
        <v>SCFB Insurance</v>
      </c>
      <c r="C125" s="70">
        <f t="shared" ca="1" si="5"/>
        <v>0</v>
      </c>
      <c r="D125" s="67"/>
    </row>
    <row r="126" spans="1:4">
      <c r="A126" s="69" t="str">
        <f t="shared" ca="1" si="4"/>
        <v>Christopher Aiken</v>
      </c>
      <c r="B126" s="69" t="str">
        <f t="shared" ca="1" si="3"/>
        <v>Traveler's Insurance</v>
      </c>
      <c r="C126" s="70">
        <f t="shared" ca="1" si="5"/>
        <v>0</v>
      </c>
      <c r="D126" s="67"/>
    </row>
    <row r="127" spans="1:4">
      <c r="A127" s="69" t="str">
        <f t="shared" ca="1" si="4"/>
        <v>Christopher Jaquith</v>
      </c>
      <c r="B127" s="69" t="str">
        <f t="shared" ca="1" si="3"/>
        <v>Traveler's Insurance</v>
      </c>
      <c r="C127" s="70">
        <f t="shared" ca="1" si="5"/>
        <v>0</v>
      </c>
      <c r="D127" s="67"/>
    </row>
    <row r="128" spans="1:4">
      <c r="A128" s="69" t="str">
        <f t="shared" ca="1" si="4"/>
        <v>Christy Brokak</v>
      </c>
      <c r="B128" s="69" t="str">
        <f t="shared" ca="1" si="3"/>
        <v>NCFB Insurance</v>
      </c>
      <c r="C128" s="70">
        <f t="shared" ca="1" si="5"/>
        <v>0</v>
      </c>
      <c r="D128" s="67"/>
    </row>
    <row r="129" spans="1:4">
      <c r="A129" s="69" t="str">
        <f t="shared" ca="1" si="4"/>
        <v>Christyne Tripam</v>
      </c>
      <c r="B129" s="69" t="str">
        <f t="shared" ca="1" si="3"/>
        <v>SCFB Insurance</v>
      </c>
      <c r="C129" s="70">
        <f t="shared" ca="1" si="5"/>
        <v>0</v>
      </c>
      <c r="D129" s="67"/>
    </row>
    <row r="130" spans="1:4">
      <c r="A130" s="69" t="str">
        <f t="shared" ca="1" si="4"/>
        <v>Chuck  Burkett II</v>
      </c>
      <c r="B130" s="69" t="str">
        <f t="shared" ref="B130:B193" ca="1" si="6">INDIRECT(ADDRESS(ROW(),5,,,"Contact List"))</f>
        <v>Traveler's Insurance</v>
      </c>
      <c r="C130" s="70">
        <f t="shared" ca="1" si="5"/>
        <v>0</v>
      </c>
      <c r="D130" s="67"/>
    </row>
    <row r="131" spans="1:4">
      <c r="A131" s="69" t="str">
        <f t="shared" ref="A131:A194" ca="1" si="7">INDIRECT(ADDRESS(ROW(),COLUMN()+1,,,"Contact List"))</f>
        <v xml:space="preserve">Chuck Dover </v>
      </c>
      <c r="B131" s="69" t="str">
        <f t="shared" ca="1" si="6"/>
        <v>NCFB Insurance</v>
      </c>
      <c r="C131" s="70">
        <f t="shared" ref="C131:C194" ca="1" si="8">INDIRECT(ADDRESS(ROW(),6,,,"Contact List"))</f>
        <v>0</v>
      </c>
      <c r="D131" s="67"/>
    </row>
    <row r="132" spans="1:4">
      <c r="A132" s="69" t="str">
        <f t="shared" ca="1" si="7"/>
        <v>Chuck Gaines</v>
      </c>
      <c r="B132" s="69" t="str">
        <f t="shared" ca="1" si="6"/>
        <v>SCFB Insurance</v>
      </c>
      <c r="C132" s="70">
        <f t="shared" ca="1" si="8"/>
        <v>0</v>
      </c>
      <c r="D132" s="67"/>
    </row>
    <row r="133" spans="1:4">
      <c r="A133" s="69" t="str">
        <f t="shared" ca="1" si="7"/>
        <v>Chuck Ott</v>
      </c>
      <c r="B133" s="69" t="str">
        <f t="shared" ca="1" si="6"/>
        <v>State Auto</v>
      </c>
      <c r="C133" s="70">
        <f t="shared" ca="1" si="8"/>
        <v>0</v>
      </c>
      <c r="D133" s="67"/>
    </row>
    <row r="134" spans="1:4">
      <c r="A134" s="69" t="str">
        <f t="shared" ca="1" si="7"/>
        <v>Cintrina Wickham</v>
      </c>
      <c r="B134" s="69" t="str">
        <f t="shared" ca="1" si="6"/>
        <v>Traveler's Insurance</v>
      </c>
      <c r="C134" s="70">
        <f t="shared" ca="1" si="8"/>
        <v>0</v>
      </c>
      <c r="D134" s="67"/>
    </row>
    <row r="135" spans="1:4">
      <c r="A135" s="69" t="str">
        <f t="shared" ca="1" si="7"/>
        <v>Clay McNeil</v>
      </c>
      <c r="B135" s="69" t="str">
        <f t="shared" ca="1" si="6"/>
        <v>State Farm</v>
      </c>
      <c r="C135" s="70">
        <f t="shared" ca="1" si="8"/>
        <v>0</v>
      </c>
      <c r="D135" s="71"/>
    </row>
    <row r="136" spans="1:4">
      <c r="A136" s="69" t="str">
        <f t="shared" ca="1" si="7"/>
        <v>Clay McNeill</v>
      </c>
      <c r="B136" s="69" t="str">
        <f t="shared" ca="1" si="6"/>
        <v>State Farm</v>
      </c>
      <c r="C136" s="70">
        <f t="shared" ca="1" si="8"/>
        <v>0</v>
      </c>
      <c r="D136" s="71"/>
    </row>
    <row r="137" spans="1:4">
      <c r="A137" s="69" t="str">
        <f t="shared" ca="1" si="7"/>
        <v>Clint Reid</v>
      </c>
      <c r="B137" s="69" t="str">
        <f t="shared" ca="1" si="6"/>
        <v>NCFB Insurance</v>
      </c>
      <c r="C137" s="70">
        <f t="shared" ca="1" si="8"/>
        <v>0</v>
      </c>
      <c r="D137" s="71"/>
    </row>
    <row r="138" spans="1:4">
      <c r="A138" s="69" t="str">
        <f t="shared" ca="1" si="7"/>
        <v>Clint Reid</v>
      </c>
      <c r="B138" s="69" t="str">
        <f t="shared" ca="1" si="6"/>
        <v>NCFB Insurance</v>
      </c>
      <c r="C138" s="70">
        <f t="shared" ca="1" si="8"/>
        <v>0</v>
      </c>
      <c r="D138" s="71"/>
    </row>
    <row r="139" spans="1:4">
      <c r="A139" s="69" t="str">
        <f t="shared" ca="1" si="7"/>
        <v>Cohen Ross</v>
      </c>
      <c r="B139" s="69" t="str">
        <f t="shared" ca="1" si="6"/>
        <v>Nationwide</v>
      </c>
      <c r="C139" s="70">
        <f t="shared" ca="1" si="8"/>
        <v>0</v>
      </c>
      <c r="D139" s="71"/>
    </row>
    <row r="140" spans="1:4">
      <c r="A140" s="69" t="str">
        <f t="shared" ca="1" si="7"/>
        <v>Connie Cockerham</v>
      </c>
      <c r="B140" s="69" t="str">
        <f t="shared" ca="1" si="6"/>
        <v>Cincinnati Insurance</v>
      </c>
      <c r="C140" s="70">
        <f t="shared" ca="1" si="8"/>
        <v>0</v>
      </c>
      <c r="D140" s="71"/>
    </row>
    <row r="141" spans="1:4">
      <c r="A141" s="69" t="str">
        <f t="shared" ca="1" si="7"/>
        <v>Connie Jolley</v>
      </c>
      <c r="B141" s="69" t="str">
        <f t="shared" ca="1" si="6"/>
        <v>NCFB Insurance</v>
      </c>
      <c r="C141" s="70">
        <f t="shared" ca="1" si="8"/>
        <v>0</v>
      </c>
      <c r="D141" s="71"/>
    </row>
    <row r="142" spans="1:4">
      <c r="A142" s="69" t="str">
        <f t="shared" ca="1" si="7"/>
        <v>Connie Melton</v>
      </c>
      <c r="B142" s="69" t="str">
        <f t="shared" ca="1" si="6"/>
        <v>NCFB Insurance</v>
      </c>
      <c r="C142" s="70">
        <f t="shared" ca="1" si="8"/>
        <v>0</v>
      </c>
      <c r="D142" s="71"/>
    </row>
    <row r="143" spans="1:4">
      <c r="A143" s="69" t="str">
        <f t="shared" ca="1" si="7"/>
        <v>Corey Broome</v>
      </c>
      <c r="B143" s="69" t="str">
        <f t="shared" ca="1" si="6"/>
        <v>NCFB Insurance</v>
      </c>
      <c r="C143" s="70">
        <f t="shared" ca="1" si="8"/>
        <v>0</v>
      </c>
      <c r="D143" s="67"/>
    </row>
    <row r="144" spans="1:4">
      <c r="A144" s="69" t="str">
        <f t="shared" ca="1" si="7"/>
        <v xml:space="preserve">Corey Canipe </v>
      </c>
      <c r="B144" s="69" t="str">
        <f t="shared" ca="1" si="6"/>
        <v>Nationwide</v>
      </c>
      <c r="C144" s="70">
        <f t="shared" ca="1" si="8"/>
        <v>0</v>
      </c>
      <c r="D144" s="67"/>
    </row>
    <row r="145" spans="1:4">
      <c r="A145" s="69" t="str">
        <f t="shared" ca="1" si="7"/>
        <v>Dale Mahaffey</v>
      </c>
      <c r="B145" s="69" t="str">
        <f t="shared" ca="1" si="6"/>
        <v>NCFB Insurance</v>
      </c>
      <c r="C145" s="70">
        <f t="shared" ca="1" si="8"/>
        <v>0</v>
      </c>
      <c r="D145" s="67"/>
    </row>
    <row r="146" spans="1:4">
      <c r="A146" s="69" t="str">
        <f t="shared" ca="1" si="7"/>
        <v>Damien Hanniban</v>
      </c>
      <c r="B146" s="69" t="str">
        <f t="shared" ca="1" si="6"/>
        <v>Traveler's Insurance</v>
      </c>
      <c r="C146" s="70">
        <f t="shared" ca="1" si="8"/>
        <v>0</v>
      </c>
      <c r="D146" s="67"/>
    </row>
    <row r="147" spans="1:4">
      <c r="A147" s="69" t="str">
        <f t="shared" ca="1" si="7"/>
        <v>Dan Barnes</v>
      </c>
      <c r="B147" s="69" t="str">
        <f t="shared" ca="1" si="6"/>
        <v>NCFB Insurance</v>
      </c>
      <c r="C147" s="70">
        <f t="shared" ca="1" si="8"/>
        <v>0</v>
      </c>
      <c r="D147" s="67"/>
    </row>
    <row r="148" spans="1:4">
      <c r="A148" s="69" t="str">
        <f t="shared" ca="1" si="7"/>
        <v xml:space="preserve">Dan Davis </v>
      </c>
      <c r="B148" s="69" t="str">
        <f t="shared" ca="1" si="6"/>
        <v>NCFB Insurance</v>
      </c>
      <c r="C148" s="70">
        <f t="shared" ca="1" si="8"/>
        <v>0</v>
      </c>
      <c r="D148" s="67"/>
    </row>
    <row r="149" spans="1:4">
      <c r="A149" s="69" t="str">
        <f t="shared" ca="1" si="7"/>
        <v>Dan Mays</v>
      </c>
      <c r="B149" s="69" t="str">
        <f t="shared" ca="1" si="6"/>
        <v>Cincinnati Insurance</v>
      </c>
      <c r="C149" s="70">
        <f t="shared" ca="1" si="8"/>
        <v>0</v>
      </c>
      <c r="D149" s="67"/>
    </row>
    <row r="150" spans="1:4">
      <c r="A150" s="69" t="str">
        <f t="shared" ca="1" si="7"/>
        <v>Dan McComas</v>
      </c>
      <c r="B150" s="69" t="str">
        <f t="shared" ca="1" si="6"/>
        <v>NCFB Insurance</v>
      </c>
      <c r="C150" s="70">
        <f t="shared" ca="1" si="8"/>
        <v>0</v>
      </c>
      <c r="D150" s="67"/>
    </row>
    <row r="151" spans="1:4">
      <c r="A151" s="69" t="str">
        <f t="shared" ca="1" si="7"/>
        <v>Dan Mccomas</v>
      </c>
      <c r="B151" s="69" t="str">
        <f t="shared" ca="1" si="6"/>
        <v>NCFB Insurance</v>
      </c>
      <c r="C151" s="70">
        <f t="shared" ca="1" si="8"/>
        <v>0</v>
      </c>
      <c r="D151" s="67"/>
    </row>
    <row r="152" spans="1:4">
      <c r="A152" s="69" t="str">
        <f t="shared" ca="1" si="7"/>
        <v>Dan Wells</v>
      </c>
      <c r="B152" s="69" t="str">
        <f t="shared" ca="1" si="6"/>
        <v>Traveler's Insurance</v>
      </c>
      <c r="C152" s="70">
        <f t="shared" ca="1" si="8"/>
        <v>0</v>
      </c>
      <c r="D152" s="67"/>
    </row>
    <row r="153" spans="1:4">
      <c r="A153" s="69" t="str">
        <f t="shared" ca="1" si="7"/>
        <v>Daniel Mcgraw</v>
      </c>
      <c r="B153" s="69" t="str">
        <f t="shared" ca="1" si="6"/>
        <v>NCFB Insurance</v>
      </c>
      <c r="C153" s="70">
        <f t="shared" ca="1" si="8"/>
        <v>0</v>
      </c>
      <c r="D153" s="67"/>
    </row>
    <row r="154" spans="1:4">
      <c r="A154" s="69" t="str">
        <f t="shared" ca="1" si="7"/>
        <v>Daniel Orren</v>
      </c>
      <c r="B154" s="69" t="str">
        <f t="shared" ca="1" si="6"/>
        <v>Cincinnati Insurance</v>
      </c>
      <c r="C154" s="70">
        <f t="shared" ca="1" si="8"/>
        <v>0</v>
      </c>
      <c r="D154" s="67"/>
    </row>
    <row r="155" spans="1:4">
      <c r="A155" s="69" t="str">
        <f t="shared" ca="1" si="7"/>
        <v>Daniel Orren</v>
      </c>
      <c r="B155" s="69" t="str">
        <f t="shared" ca="1" si="6"/>
        <v>Cincinnati Insurance</v>
      </c>
      <c r="C155" s="70">
        <f t="shared" ca="1" si="8"/>
        <v>0</v>
      </c>
      <c r="D155" s="67"/>
    </row>
    <row r="156" spans="1:4">
      <c r="A156" s="69" t="str">
        <f t="shared" ca="1" si="7"/>
        <v>Daniel Smoke</v>
      </c>
      <c r="B156" s="69" t="str">
        <f t="shared" ca="1" si="6"/>
        <v>Traveler's Insurance</v>
      </c>
      <c r="C156" s="70">
        <f t="shared" ca="1" si="8"/>
        <v>0</v>
      </c>
      <c r="D156" s="67"/>
    </row>
    <row r="157" spans="1:4">
      <c r="A157" s="69" t="str">
        <f t="shared" ca="1" si="7"/>
        <v>Daniel Whistant</v>
      </c>
      <c r="B157" s="69" t="str">
        <f t="shared" ca="1" si="6"/>
        <v>NCFB Insurance</v>
      </c>
      <c r="C157" s="70">
        <f t="shared" ca="1" si="8"/>
        <v>0</v>
      </c>
      <c r="D157" s="67"/>
    </row>
    <row r="158" spans="1:4">
      <c r="A158" s="69" t="str">
        <f t="shared" ca="1" si="7"/>
        <v>Danielle Inge</v>
      </c>
      <c r="B158" s="69" t="str">
        <f t="shared" ca="1" si="6"/>
        <v>Traveler's Insurance</v>
      </c>
      <c r="C158" s="70">
        <f t="shared" ca="1" si="8"/>
        <v>0</v>
      </c>
      <c r="D158" s="67"/>
    </row>
    <row r="159" spans="1:4">
      <c r="A159" s="69" t="str">
        <f t="shared" ca="1" si="7"/>
        <v>Danielle Murphy</v>
      </c>
      <c r="B159" s="69" t="str">
        <f t="shared" ca="1" si="6"/>
        <v>Erie Insurance</v>
      </c>
      <c r="C159" s="70">
        <f t="shared" ca="1" si="8"/>
        <v>0</v>
      </c>
      <c r="D159" s="67"/>
    </row>
    <row r="160" spans="1:4">
      <c r="A160" s="69" t="str">
        <f t="shared" ca="1" si="7"/>
        <v>Danis Fertick</v>
      </c>
      <c r="B160" s="69" t="str">
        <f t="shared" ca="1" si="6"/>
        <v>SCFB Insurance</v>
      </c>
      <c r="C160" s="70">
        <f t="shared" ca="1" si="8"/>
        <v>0</v>
      </c>
      <c r="D160" s="67"/>
    </row>
    <row r="161" spans="1:4">
      <c r="A161" s="69" t="str">
        <f t="shared" ca="1" si="7"/>
        <v>Darla Pauley</v>
      </c>
      <c r="B161" s="69" t="str">
        <f t="shared" ca="1" si="6"/>
        <v>Cincinnati Insurance</v>
      </c>
      <c r="C161" s="70">
        <f t="shared" ca="1" si="8"/>
        <v>0</v>
      </c>
      <c r="D161" s="67"/>
    </row>
    <row r="162" spans="1:4">
      <c r="A162" s="69" t="str">
        <f t="shared" ca="1" si="7"/>
        <v>Darren Hanley</v>
      </c>
      <c r="B162" s="69" t="str">
        <f t="shared" ca="1" si="6"/>
        <v>Nationwide</v>
      </c>
      <c r="C162" s="70">
        <f t="shared" ca="1" si="8"/>
        <v>0</v>
      </c>
      <c r="D162" s="67"/>
    </row>
    <row r="163" spans="1:4">
      <c r="A163" s="69" t="str">
        <f t="shared" ca="1" si="7"/>
        <v>David Barber</v>
      </c>
      <c r="B163" s="69" t="str">
        <f t="shared" ca="1" si="6"/>
        <v>State Auto</v>
      </c>
      <c r="C163" s="70">
        <f t="shared" ca="1" si="8"/>
        <v>0</v>
      </c>
      <c r="D163" s="67"/>
    </row>
    <row r="164" spans="1:4">
      <c r="A164" s="69" t="str">
        <f t="shared" ca="1" si="7"/>
        <v>David Bonner</v>
      </c>
      <c r="B164" s="69" t="str">
        <f t="shared" ca="1" si="6"/>
        <v>NCFB Insurance</v>
      </c>
      <c r="C164" s="70">
        <f t="shared" ca="1" si="8"/>
        <v>0</v>
      </c>
      <c r="D164" s="67"/>
    </row>
    <row r="165" spans="1:4">
      <c r="A165" s="69" t="str">
        <f t="shared" ca="1" si="7"/>
        <v>David Clodfelter</v>
      </c>
      <c r="B165" s="69" t="str">
        <f t="shared" ca="1" si="6"/>
        <v>Cincinnati Insurance</v>
      </c>
      <c r="C165" s="70">
        <f t="shared" ca="1" si="8"/>
        <v>0</v>
      </c>
      <c r="D165" s="67"/>
    </row>
    <row r="166" spans="1:4">
      <c r="A166" s="69" t="str">
        <f t="shared" ca="1" si="7"/>
        <v>David Colvin</v>
      </c>
      <c r="B166" s="69" t="str">
        <f t="shared" ca="1" si="6"/>
        <v>NCFB Insurance</v>
      </c>
      <c r="C166" s="70">
        <f t="shared" ca="1" si="8"/>
        <v>0</v>
      </c>
      <c r="D166" s="67"/>
    </row>
    <row r="167" spans="1:4">
      <c r="A167" s="69" t="str">
        <f t="shared" ca="1" si="7"/>
        <v>David Conlon</v>
      </c>
      <c r="B167" s="69" t="str">
        <f t="shared" ca="1" si="6"/>
        <v>Cincinnati Insurance</v>
      </c>
      <c r="C167" s="70">
        <f t="shared" ca="1" si="8"/>
        <v>0</v>
      </c>
      <c r="D167" s="67"/>
    </row>
    <row r="168" spans="1:4">
      <c r="A168" s="69" t="str">
        <f t="shared" ca="1" si="7"/>
        <v>David Griffin</v>
      </c>
      <c r="B168" s="69" t="str">
        <f t="shared" ca="1" si="6"/>
        <v>NCFB Insurance</v>
      </c>
      <c r="C168" s="70">
        <f t="shared" ca="1" si="8"/>
        <v>0</v>
      </c>
      <c r="D168" s="67"/>
    </row>
    <row r="169" spans="1:4">
      <c r="A169" s="69" t="str">
        <f t="shared" ca="1" si="7"/>
        <v>David Hartman</v>
      </c>
      <c r="B169" s="69" t="str">
        <f t="shared" ca="1" si="6"/>
        <v>Traveler's Insurance</v>
      </c>
      <c r="C169" s="70">
        <f t="shared" ca="1" si="8"/>
        <v>0</v>
      </c>
      <c r="D169" s="67"/>
    </row>
    <row r="170" spans="1:4">
      <c r="A170" s="69" t="str">
        <f t="shared" ca="1" si="7"/>
        <v>David Kennedy</v>
      </c>
      <c r="B170" s="69" t="str">
        <f t="shared" ca="1" si="6"/>
        <v>NCFB Insurance</v>
      </c>
      <c r="C170" s="70">
        <f t="shared" ca="1" si="8"/>
        <v>0</v>
      </c>
      <c r="D170" s="67"/>
    </row>
    <row r="171" spans="1:4">
      <c r="A171" s="69" t="str">
        <f t="shared" ca="1" si="7"/>
        <v>David Laroche</v>
      </c>
      <c r="B171" s="69" t="str">
        <f t="shared" ca="1" si="6"/>
        <v>Traveler's Insurance</v>
      </c>
      <c r="C171" s="70">
        <f t="shared" ca="1" si="8"/>
        <v>0</v>
      </c>
      <c r="D171" s="67"/>
    </row>
    <row r="172" spans="1:4">
      <c r="A172" s="69" t="str">
        <f t="shared" ca="1" si="7"/>
        <v>David Lawson</v>
      </c>
      <c r="B172" s="69" t="str">
        <f t="shared" ca="1" si="6"/>
        <v>NCFB Insurance</v>
      </c>
      <c r="C172" s="70">
        <f t="shared" ca="1" si="8"/>
        <v>0</v>
      </c>
      <c r="D172" s="67"/>
    </row>
    <row r="173" spans="1:4">
      <c r="A173" s="69" t="str">
        <f t="shared" ca="1" si="7"/>
        <v>David Millar</v>
      </c>
      <c r="B173" s="69" t="str">
        <f t="shared" ca="1" si="6"/>
        <v>SCFB Insurance</v>
      </c>
      <c r="C173" s="70">
        <f t="shared" ca="1" si="8"/>
        <v>0</v>
      </c>
      <c r="D173" s="67"/>
    </row>
    <row r="174" spans="1:4">
      <c r="A174" s="69" t="str">
        <f t="shared" ca="1" si="7"/>
        <v>David Quant</v>
      </c>
      <c r="B174" s="69" t="str">
        <f t="shared" ca="1" si="6"/>
        <v>Traveler's Insurance</v>
      </c>
      <c r="C174" s="70">
        <f t="shared" ca="1" si="8"/>
        <v>0</v>
      </c>
      <c r="D174" s="67"/>
    </row>
    <row r="175" spans="1:4">
      <c r="A175" s="69" t="str">
        <f t="shared" ca="1" si="7"/>
        <v>David Smeltz</v>
      </c>
      <c r="B175" s="69" t="str">
        <f t="shared" ca="1" si="6"/>
        <v>Erie Insurance</v>
      </c>
      <c r="C175" s="70">
        <f t="shared" ca="1" si="8"/>
        <v>0</v>
      </c>
      <c r="D175" s="67"/>
    </row>
    <row r="176" spans="1:4">
      <c r="A176" s="69" t="str">
        <f t="shared" ca="1" si="7"/>
        <v>David Sweatt</v>
      </c>
      <c r="B176" s="69" t="str">
        <f t="shared" ca="1" si="6"/>
        <v>SCFB Insurance</v>
      </c>
      <c r="C176" s="70">
        <f t="shared" ca="1" si="8"/>
        <v>0</v>
      </c>
      <c r="D176" s="67"/>
    </row>
    <row r="177" spans="1:4">
      <c r="A177" s="69" t="str">
        <f t="shared" ca="1" si="7"/>
        <v>Debra Gowdy</v>
      </c>
      <c r="B177" s="69" t="str">
        <f t="shared" ca="1" si="6"/>
        <v>Traveler's Insurance</v>
      </c>
      <c r="C177" s="70">
        <f t="shared" ca="1" si="8"/>
        <v>0</v>
      </c>
      <c r="D177" s="67"/>
    </row>
    <row r="178" spans="1:4">
      <c r="A178" s="69" t="str">
        <f t="shared" ca="1" si="7"/>
        <v>Debra Shytle</v>
      </c>
      <c r="B178" s="69" t="str">
        <f t="shared" ca="1" si="6"/>
        <v>Nationwide</v>
      </c>
      <c r="C178" s="70">
        <f t="shared" ca="1" si="8"/>
        <v>0</v>
      </c>
      <c r="D178" s="67"/>
    </row>
    <row r="179" spans="1:4">
      <c r="A179" s="69" t="str">
        <f t="shared" ca="1" si="7"/>
        <v>Deon Clark</v>
      </c>
      <c r="B179" s="69" t="str">
        <f t="shared" ca="1" si="6"/>
        <v>NCFB Insurance</v>
      </c>
      <c r="C179" s="70">
        <f t="shared" ca="1" si="8"/>
        <v>0</v>
      </c>
      <c r="D179" s="67"/>
    </row>
    <row r="180" spans="1:4">
      <c r="A180" s="69" t="str">
        <f t="shared" ca="1" si="7"/>
        <v>Derek Clap</v>
      </c>
      <c r="B180" s="69" t="str">
        <f t="shared" ca="1" si="6"/>
        <v>NCFB Insurance</v>
      </c>
      <c r="C180" s="70">
        <f t="shared" ca="1" si="8"/>
        <v>0</v>
      </c>
      <c r="D180" s="67"/>
    </row>
    <row r="181" spans="1:4">
      <c r="A181" s="69" t="str">
        <f t="shared" ca="1" si="7"/>
        <v>Derek Clary</v>
      </c>
      <c r="B181" s="69" t="str">
        <f t="shared" ca="1" si="6"/>
        <v>NCFB Insurance</v>
      </c>
      <c r="C181" s="70">
        <f t="shared" ca="1" si="8"/>
        <v>0</v>
      </c>
      <c r="D181" s="67"/>
    </row>
    <row r="182" spans="1:4">
      <c r="A182" s="69" t="str">
        <f t="shared" ca="1" si="7"/>
        <v>Derek Parrish</v>
      </c>
      <c r="B182" s="69" t="str">
        <f t="shared" ca="1" si="6"/>
        <v>Traveler's Insurance</v>
      </c>
      <c r="C182" s="70">
        <f t="shared" ca="1" si="8"/>
        <v>0</v>
      </c>
      <c r="D182" s="67"/>
    </row>
    <row r="183" spans="1:4">
      <c r="A183" s="69" t="str">
        <f t="shared" ca="1" si="7"/>
        <v>Derrick Collins</v>
      </c>
      <c r="B183" s="69" t="str">
        <f t="shared" ca="1" si="6"/>
        <v>NCFB Insurance</v>
      </c>
      <c r="C183" s="70">
        <f t="shared" ca="1" si="8"/>
        <v>0</v>
      </c>
      <c r="D183" s="67"/>
    </row>
    <row r="184" spans="1:4">
      <c r="A184" s="69" t="str">
        <f t="shared" ca="1" si="7"/>
        <v>Diaz Gilbert</v>
      </c>
      <c r="B184" s="69" t="str">
        <f t="shared" ca="1" si="6"/>
        <v>Traveler's Insurance</v>
      </c>
      <c r="C184" s="70">
        <f t="shared" ca="1" si="8"/>
        <v>0</v>
      </c>
      <c r="D184" s="67"/>
    </row>
    <row r="185" spans="1:4">
      <c r="A185" s="69" t="str">
        <f t="shared" ca="1" si="7"/>
        <v>Don Ballard</v>
      </c>
      <c r="B185" s="69" t="str">
        <f t="shared" ca="1" si="6"/>
        <v>Traveler's Insurance</v>
      </c>
      <c r="C185" s="70">
        <f t="shared" ca="1" si="8"/>
        <v>0</v>
      </c>
      <c r="D185" s="67"/>
    </row>
    <row r="186" spans="1:4">
      <c r="A186" s="69" t="str">
        <f t="shared" ca="1" si="7"/>
        <v>Donald Raborn</v>
      </c>
      <c r="B186" s="69" t="str">
        <f t="shared" ca="1" si="6"/>
        <v>Erie Insurance</v>
      </c>
      <c r="C186" s="70">
        <f t="shared" ca="1" si="8"/>
        <v>0</v>
      </c>
      <c r="D186" s="67"/>
    </row>
    <row r="187" spans="1:4">
      <c r="A187" s="69" t="str">
        <f t="shared" ca="1" si="7"/>
        <v>Donna Martin</v>
      </c>
      <c r="B187" s="69" t="str">
        <f t="shared" ca="1" si="6"/>
        <v>NCFB Insurance</v>
      </c>
      <c r="C187" s="70">
        <f t="shared" ca="1" si="8"/>
        <v>0</v>
      </c>
      <c r="D187" s="67"/>
    </row>
    <row r="188" spans="1:4">
      <c r="A188" s="69" t="str">
        <f t="shared" ca="1" si="7"/>
        <v>Dorothy Adkins</v>
      </c>
      <c r="B188" s="69" t="str">
        <f t="shared" ca="1" si="6"/>
        <v>Erie Insurance</v>
      </c>
      <c r="C188" s="70">
        <f t="shared" ca="1" si="8"/>
        <v>0</v>
      </c>
      <c r="D188" s="67"/>
    </row>
    <row r="189" spans="1:4">
      <c r="A189" s="69" t="str">
        <f t="shared" ca="1" si="7"/>
        <v>Doug Brooks</v>
      </c>
      <c r="B189" s="69" t="str">
        <f t="shared" ca="1" si="6"/>
        <v>NCFB Insurance</v>
      </c>
      <c r="C189" s="70">
        <f t="shared" ca="1" si="8"/>
        <v>0</v>
      </c>
      <c r="D189" s="67"/>
    </row>
    <row r="190" spans="1:4">
      <c r="A190" s="69" t="str">
        <f t="shared" ca="1" si="7"/>
        <v>Doug Hall</v>
      </c>
      <c r="B190" s="69" t="str">
        <f t="shared" ca="1" si="6"/>
        <v>Traveler's Insurance</v>
      </c>
      <c r="C190" s="70">
        <f t="shared" ca="1" si="8"/>
        <v>0</v>
      </c>
      <c r="D190" s="67"/>
    </row>
    <row r="191" spans="1:4">
      <c r="A191" s="69" t="str">
        <f t="shared" ca="1" si="7"/>
        <v>Doug Ramsey</v>
      </c>
      <c r="B191" s="69" t="str">
        <f t="shared" ca="1" si="6"/>
        <v>NCFB Insurance</v>
      </c>
      <c r="C191" s="70">
        <f t="shared" ca="1" si="8"/>
        <v>0</v>
      </c>
      <c r="D191" s="67"/>
    </row>
    <row r="192" spans="1:4">
      <c r="A192" s="69" t="str">
        <f t="shared" ca="1" si="7"/>
        <v>Doug Thompson</v>
      </c>
      <c r="B192" s="69" t="str">
        <f t="shared" ca="1" si="6"/>
        <v>NCFB Insurance</v>
      </c>
      <c r="C192" s="70">
        <f t="shared" ca="1" si="8"/>
        <v>0</v>
      </c>
      <c r="D192" s="67"/>
    </row>
    <row r="193" spans="1:4">
      <c r="A193" s="69" t="str">
        <f t="shared" ca="1" si="7"/>
        <v>Doug Zeigler</v>
      </c>
      <c r="B193" s="69" t="str">
        <f t="shared" ca="1" si="6"/>
        <v>Traveler's Insurance</v>
      </c>
      <c r="C193" s="70">
        <f t="shared" ca="1" si="8"/>
        <v>0</v>
      </c>
      <c r="D193" s="67"/>
    </row>
    <row r="194" spans="1:4">
      <c r="A194" s="69" t="str">
        <f t="shared" ca="1" si="7"/>
        <v>Drew Phelps</v>
      </c>
      <c r="B194" s="69" t="str">
        <f t="shared" ref="B194:B257" ca="1" si="9">INDIRECT(ADDRESS(ROW(),5,,,"Contact List"))</f>
        <v>NCFB Insurance</v>
      </c>
      <c r="C194" s="70">
        <f t="shared" ca="1" si="8"/>
        <v>0</v>
      </c>
      <c r="D194" s="67"/>
    </row>
    <row r="195" spans="1:4">
      <c r="A195" s="69" t="str">
        <f t="shared" ref="A195:A258" ca="1" si="10">INDIRECT(ADDRESS(ROW(),COLUMN()+1,,,"Contact List"))</f>
        <v>Dustin Dedman</v>
      </c>
      <c r="B195" s="69" t="str">
        <f t="shared" ca="1" si="9"/>
        <v>Traveler's Insurance</v>
      </c>
      <c r="C195" s="70">
        <f t="shared" ref="C195:C258" ca="1" si="11">INDIRECT(ADDRESS(ROW(),6,,,"Contact List"))</f>
        <v>0</v>
      </c>
      <c r="D195" s="67"/>
    </row>
    <row r="196" spans="1:4">
      <c r="A196" s="69" t="str">
        <f t="shared" ca="1" si="10"/>
        <v>Dustin Om</v>
      </c>
      <c r="B196" s="69" t="str">
        <f t="shared" ca="1" si="9"/>
        <v>Traveler's Insurance</v>
      </c>
      <c r="C196" s="70">
        <f t="shared" ca="1" si="11"/>
        <v>0</v>
      </c>
      <c r="D196" s="67"/>
    </row>
    <row r="197" spans="1:4">
      <c r="A197" s="69" t="str">
        <f t="shared" ca="1" si="10"/>
        <v>Dustin Wanamacher</v>
      </c>
      <c r="B197" s="69" t="str">
        <f t="shared" ca="1" si="9"/>
        <v>Nationwide</v>
      </c>
      <c r="C197" s="70">
        <f t="shared" ca="1" si="11"/>
        <v>0</v>
      </c>
      <c r="D197" s="67"/>
    </row>
    <row r="198" spans="1:4">
      <c r="A198" s="69" t="str">
        <f t="shared" ca="1" si="10"/>
        <v>Earl Kenyan</v>
      </c>
      <c r="B198" s="69" t="str">
        <f t="shared" ca="1" si="9"/>
        <v>SCFB Insurance</v>
      </c>
      <c r="C198" s="70">
        <f t="shared" ca="1" si="11"/>
        <v>0</v>
      </c>
      <c r="D198" s="67"/>
    </row>
    <row r="199" spans="1:4">
      <c r="A199" s="69" t="str">
        <f t="shared" ca="1" si="10"/>
        <v>Eddie Wiseman</v>
      </c>
      <c r="B199" s="69" t="str">
        <f t="shared" ca="1" si="9"/>
        <v>NCFB Insurance</v>
      </c>
      <c r="C199" s="70">
        <f t="shared" ca="1" si="11"/>
        <v>0</v>
      </c>
      <c r="D199" s="67"/>
    </row>
    <row r="200" spans="1:4">
      <c r="A200" s="69" t="str">
        <f t="shared" ca="1" si="10"/>
        <v>Edmund Swinson</v>
      </c>
      <c r="B200" s="69" t="str">
        <f t="shared" ca="1" si="9"/>
        <v>NCFB Insurance</v>
      </c>
      <c r="C200" s="70">
        <f t="shared" ca="1" si="11"/>
        <v>0</v>
      </c>
      <c r="D200" s="67"/>
    </row>
    <row r="201" spans="1:4">
      <c r="A201" s="69" t="str">
        <f t="shared" ca="1" si="10"/>
        <v>Edward Hensch, III</v>
      </c>
      <c r="B201" s="69" t="str">
        <f t="shared" ca="1" si="9"/>
        <v>Traveler's Insurance</v>
      </c>
      <c r="C201" s="70">
        <f t="shared" ca="1" si="11"/>
        <v>0</v>
      </c>
      <c r="D201" s="67"/>
    </row>
    <row r="202" spans="1:4">
      <c r="A202" s="69" t="str">
        <f t="shared" ca="1" si="10"/>
        <v>Edward Sheppard</v>
      </c>
      <c r="B202" s="69" t="str">
        <f t="shared" ca="1" si="9"/>
        <v>SCFB Insurance</v>
      </c>
      <c r="C202" s="70">
        <f t="shared" ca="1" si="11"/>
        <v>0</v>
      </c>
      <c r="D202" s="67"/>
    </row>
    <row r="203" spans="1:4">
      <c r="A203" s="69" t="str">
        <f t="shared" ca="1" si="10"/>
        <v>Eric "Jody" Bolton</v>
      </c>
      <c r="B203" s="69" t="str">
        <f t="shared" ca="1" si="9"/>
        <v>Traveler's Insurance</v>
      </c>
      <c r="C203" s="70">
        <f t="shared" ca="1" si="11"/>
        <v>0</v>
      </c>
      <c r="D203" s="67"/>
    </row>
    <row r="204" spans="1:4">
      <c r="A204" s="69" t="str">
        <f t="shared" ca="1" si="10"/>
        <v>Eric Flowers</v>
      </c>
      <c r="B204" s="69" t="str">
        <f t="shared" ca="1" si="9"/>
        <v>NCFB Insurance</v>
      </c>
      <c r="C204" s="70">
        <f t="shared" ca="1" si="11"/>
        <v>0</v>
      </c>
      <c r="D204" s="67"/>
    </row>
    <row r="205" spans="1:4">
      <c r="A205" s="69" t="str">
        <f t="shared" ca="1" si="10"/>
        <v>Eric Holland</v>
      </c>
      <c r="B205" s="69" t="str">
        <f t="shared" ca="1" si="9"/>
        <v>NCFB Insurance</v>
      </c>
      <c r="C205" s="70">
        <f t="shared" ca="1" si="11"/>
        <v>0</v>
      </c>
      <c r="D205" s="67"/>
    </row>
    <row r="206" spans="1:4">
      <c r="A206" s="69" t="str">
        <f t="shared" ca="1" si="10"/>
        <v>Eric Powell</v>
      </c>
      <c r="B206" s="69" t="str">
        <f t="shared" ca="1" si="9"/>
        <v>SCFB Insurance</v>
      </c>
      <c r="C206" s="70">
        <f t="shared" ca="1" si="11"/>
        <v>0</v>
      </c>
      <c r="D206" s="67"/>
    </row>
    <row r="207" spans="1:4">
      <c r="A207" s="69" t="str">
        <f t="shared" ca="1" si="10"/>
        <v>Erik Arnold</v>
      </c>
      <c r="B207" s="69" t="str">
        <f t="shared" ca="1" si="9"/>
        <v>NCFB Insurance</v>
      </c>
      <c r="C207" s="70">
        <f t="shared" ca="1" si="11"/>
        <v>0</v>
      </c>
      <c r="D207" s="67"/>
    </row>
    <row r="208" spans="1:4">
      <c r="A208" s="69" t="str">
        <f t="shared" ca="1" si="10"/>
        <v xml:space="preserve">Erik Brown </v>
      </c>
      <c r="B208" s="69" t="str">
        <f t="shared" ca="1" si="9"/>
        <v>Nationwide</v>
      </c>
      <c r="C208" s="70">
        <f t="shared" ca="1" si="11"/>
        <v>0</v>
      </c>
      <c r="D208" s="67"/>
    </row>
    <row r="209" spans="1:4">
      <c r="A209" s="69" t="str">
        <f t="shared" ca="1" si="10"/>
        <v>Erik Hartley</v>
      </c>
      <c r="B209" s="69" t="str">
        <f t="shared" ca="1" si="9"/>
        <v>Nationwide</v>
      </c>
      <c r="C209" s="70">
        <f t="shared" ca="1" si="11"/>
        <v>0</v>
      </c>
      <c r="D209" s="67"/>
    </row>
    <row r="210" spans="1:4">
      <c r="A210" s="69" t="str">
        <f t="shared" ca="1" si="10"/>
        <v>Evangella Williams</v>
      </c>
      <c r="B210" s="69" t="str">
        <f t="shared" ca="1" si="9"/>
        <v>Traveler's Insurance</v>
      </c>
      <c r="C210" s="70">
        <f t="shared" ca="1" si="11"/>
        <v>0</v>
      </c>
      <c r="D210" s="67"/>
    </row>
    <row r="211" spans="1:4">
      <c r="A211" s="69" t="str">
        <f t="shared" ca="1" si="10"/>
        <v>Everette Deridder</v>
      </c>
      <c r="B211" s="69" t="str">
        <f t="shared" ca="1" si="9"/>
        <v>NCFB Insurance</v>
      </c>
      <c r="C211" s="70">
        <f t="shared" ca="1" si="11"/>
        <v>0</v>
      </c>
      <c r="D211" s="67"/>
    </row>
    <row r="212" spans="1:4">
      <c r="A212" s="69" t="str">
        <f t="shared" ca="1" si="10"/>
        <v>Felicia Meresh</v>
      </c>
      <c r="B212" s="69" t="str">
        <f t="shared" ca="1" si="9"/>
        <v>Traveler's Insurance</v>
      </c>
      <c r="C212" s="70">
        <f t="shared" ca="1" si="11"/>
        <v>0</v>
      </c>
      <c r="D212" s="67"/>
    </row>
    <row r="213" spans="1:4">
      <c r="A213" s="69" t="str">
        <f t="shared" ca="1" si="10"/>
        <v>Felicia Vickers</v>
      </c>
      <c r="B213" s="69" t="str">
        <f t="shared" ca="1" si="9"/>
        <v>NCFB Insurance</v>
      </c>
      <c r="C213" s="70">
        <f t="shared" ca="1" si="11"/>
        <v>0</v>
      </c>
      <c r="D213" s="67"/>
    </row>
    <row r="214" spans="1:4">
      <c r="A214" s="69" t="str">
        <f t="shared" ca="1" si="10"/>
        <v>Frank Landing</v>
      </c>
      <c r="B214" s="69" t="str">
        <f t="shared" ca="1" si="9"/>
        <v>NCFB Insurance</v>
      </c>
      <c r="C214" s="70">
        <f t="shared" ca="1" si="11"/>
        <v>0</v>
      </c>
      <c r="D214" s="67"/>
    </row>
    <row r="215" spans="1:4">
      <c r="A215" s="69" t="str">
        <f t="shared" ca="1" si="10"/>
        <v>Frank Truluck</v>
      </c>
      <c r="B215" s="69" t="str">
        <f t="shared" ca="1" si="9"/>
        <v>NCFB Insurance</v>
      </c>
      <c r="C215" s="70">
        <f t="shared" ca="1" si="11"/>
        <v>0</v>
      </c>
      <c r="D215" s="67"/>
    </row>
    <row r="216" spans="1:4">
      <c r="A216" s="69" t="str">
        <f t="shared" ca="1" si="10"/>
        <v>Ga? Taylor</v>
      </c>
      <c r="B216" s="69" t="str">
        <f t="shared" ca="1" si="9"/>
        <v>Traveler's Insurance</v>
      </c>
      <c r="C216" s="70">
        <f t="shared" ca="1" si="11"/>
        <v>0</v>
      </c>
      <c r="D216" s="71"/>
    </row>
    <row r="217" spans="1:4">
      <c r="A217" s="69" t="str">
        <f t="shared" ca="1" si="10"/>
        <v>Gabe Norris</v>
      </c>
      <c r="B217" s="69" t="str">
        <f t="shared" ca="1" si="9"/>
        <v>Traveler's Insurance</v>
      </c>
      <c r="C217" s="70">
        <f t="shared" ca="1" si="11"/>
        <v>0</v>
      </c>
      <c r="D217" s="71"/>
    </row>
    <row r="218" spans="1:4">
      <c r="A218" s="69" t="str">
        <f t="shared" ca="1" si="10"/>
        <v>Gary Benton</v>
      </c>
      <c r="B218" s="69" t="str">
        <f t="shared" ca="1" si="9"/>
        <v>NCFB Insurance</v>
      </c>
      <c r="C218" s="70">
        <f t="shared" ca="1" si="11"/>
        <v>0</v>
      </c>
      <c r="D218" s="71"/>
    </row>
    <row r="219" spans="1:4">
      <c r="A219" s="69" t="str">
        <f t="shared" ca="1" si="10"/>
        <v>Gary Fulker</v>
      </c>
      <c r="B219" s="69" t="str">
        <f t="shared" ca="1" si="9"/>
        <v>NCFB Insurance</v>
      </c>
      <c r="C219" s="70">
        <f t="shared" ca="1" si="11"/>
        <v>0</v>
      </c>
      <c r="D219" s="67"/>
    </row>
    <row r="220" spans="1:4">
      <c r="A220" s="69" t="str">
        <f t="shared" ca="1" si="10"/>
        <v>Gavin Coley</v>
      </c>
      <c r="B220" s="69" t="str">
        <f t="shared" ca="1" si="9"/>
        <v>Traveler's Insurance</v>
      </c>
      <c r="C220" s="70">
        <f t="shared" ca="1" si="11"/>
        <v>0</v>
      </c>
      <c r="D220" s="67"/>
    </row>
    <row r="221" spans="1:4">
      <c r="A221" s="69" t="str">
        <f t="shared" ca="1" si="10"/>
        <v>Gayle Wasik</v>
      </c>
      <c r="B221" s="69" t="str">
        <f t="shared" ca="1" si="9"/>
        <v>Traveler's Insurance</v>
      </c>
      <c r="C221" s="70">
        <f t="shared" ca="1" si="11"/>
        <v>0</v>
      </c>
      <c r="D221" s="67"/>
    </row>
    <row r="222" spans="1:4">
      <c r="A222" s="69" t="str">
        <f t="shared" ca="1" si="10"/>
        <v>George Rhea</v>
      </c>
      <c r="B222" s="69" t="str">
        <f t="shared" ca="1" si="9"/>
        <v>Erie Insurance</v>
      </c>
      <c r="C222" s="70">
        <f t="shared" ca="1" si="11"/>
        <v>0</v>
      </c>
      <c r="D222" s="67"/>
    </row>
    <row r="223" spans="1:4">
      <c r="A223" s="69" t="str">
        <f t="shared" ca="1" si="10"/>
        <v>Georgia Calloway</v>
      </c>
      <c r="B223" s="69" t="str">
        <f t="shared" ca="1" si="9"/>
        <v>NCFB Insurance</v>
      </c>
      <c r="C223" s="70">
        <f t="shared" ca="1" si="11"/>
        <v>0</v>
      </c>
      <c r="D223" s="71"/>
    </row>
    <row r="224" spans="1:4">
      <c r="A224" s="69" t="str">
        <f t="shared" ca="1" si="10"/>
        <v>Ginny Paine</v>
      </c>
      <c r="B224" s="69" t="str">
        <f t="shared" ca="1" si="9"/>
        <v>Cincinnati Insurance</v>
      </c>
      <c r="C224" s="70">
        <f t="shared" ca="1" si="11"/>
        <v>0</v>
      </c>
      <c r="D224" s="71"/>
    </row>
    <row r="225" spans="1:4">
      <c r="A225" s="69" t="str">
        <f t="shared" ca="1" si="10"/>
        <v>Glenn Greer</v>
      </c>
      <c r="B225" s="69" t="str">
        <f t="shared" ca="1" si="9"/>
        <v>Cincinnati Insurance</v>
      </c>
      <c r="C225" s="70">
        <f t="shared" ca="1" si="11"/>
        <v>0</v>
      </c>
      <c r="D225" s="67"/>
    </row>
    <row r="226" spans="1:4">
      <c r="A226" s="69" t="str">
        <f t="shared" ca="1" si="10"/>
        <v>Glenn Hayes</v>
      </c>
      <c r="B226" s="69" t="str">
        <f t="shared" ca="1" si="9"/>
        <v>SCFB Insurance</v>
      </c>
      <c r="C226" s="70">
        <f t="shared" ca="1" si="11"/>
        <v>0</v>
      </c>
      <c r="D226" s="67"/>
    </row>
    <row r="227" spans="1:4">
      <c r="A227" s="69" t="str">
        <f t="shared" ca="1" si="10"/>
        <v>Gloria Donald</v>
      </c>
      <c r="B227" s="69" t="str">
        <f t="shared" ca="1" si="9"/>
        <v>Traveler's Insurance</v>
      </c>
      <c r="C227" s="70">
        <f t="shared" ca="1" si="11"/>
        <v>0</v>
      </c>
      <c r="D227" s="67"/>
    </row>
    <row r="228" spans="1:4">
      <c r="A228" s="69" t="str">
        <f t="shared" ca="1" si="10"/>
        <v>Greg Kent</v>
      </c>
      <c r="B228" s="69" t="str">
        <f t="shared" ca="1" si="9"/>
        <v>Traveler's Insurance</v>
      </c>
      <c r="C228" s="70">
        <f t="shared" ca="1" si="11"/>
        <v>0</v>
      </c>
      <c r="D228" s="67"/>
    </row>
    <row r="229" spans="1:4">
      <c r="A229" s="69" t="str">
        <f t="shared" ca="1" si="10"/>
        <v>Greg Maybin</v>
      </c>
      <c r="B229" s="69" t="str">
        <f t="shared" ca="1" si="9"/>
        <v>Traveler's Insurance</v>
      </c>
      <c r="C229" s="70">
        <f t="shared" ca="1" si="11"/>
        <v>0</v>
      </c>
      <c r="D229" s="67"/>
    </row>
    <row r="230" spans="1:4">
      <c r="A230" s="69" t="str">
        <f t="shared" ca="1" si="10"/>
        <v>Gregory Taylor</v>
      </c>
      <c r="B230" s="69" t="str">
        <f t="shared" ca="1" si="9"/>
        <v>Traveler's Insurance</v>
      </c>
      <c r="C230" s="70">
        <f t="shared" ca="1" si="11"/>
        <v>0</v>
      </c>
      <c r="D230" s="67"/>
    </row>
    <row r="231" spans="1:4">
      <c r="A231" s="69" t="str">
        <f t="shared" ca="1" si="10"/>
        <v>Gus Hermanson</v>
      </c>
      <c r="B231" s="69" t="str">
        <f t="shared" ca="1" si="9"/>
        <v>Traveler's Insurance</v>
      </c>
      <c r="C231" s="70">
        <f t="shared" ca="1" si="11"/>
        <v>0</v>
      </c>
      <c r="D231" s="67"/>
    </row>
    <row r="232" spans="1:4">
      <c r="A232" s="69" t="str">
        <f t="shared" ca="1" si="10"/>
        <v>Harrison Walser</v>
      </c>
      <c r="B232" s="69" t="str">
        <f t="shared" ca="1" si="9"/>
        <v>NCFB Insurance</v>
      </c>
      <c r="C232" s="70">
        <f t="shared" ca="1" si="11"/>
        <v>0</v>
      </c>
      <c r="D232" s="67"/>
    </row>
    <row r="233" spans="1:4">
      <c r="A233" s="69" t="str">
        <f t="shared" ca="1" si="10"/>
        <v>Harry Young</v>
      </c>
      <c r="B233" s="69" t="str">
        <f t="shared" ca="1" si="9"/>
        <v>Traveler's Insurance</v>
      </c>
      <c r="C233" s="70">
        <f t="shared" ca="1" si="11"/>
        <v>0</v>
      </c>
      <c r="D233" s="67"/>
    </row>
    <row r="234" spans="1:4">
      <c r="A234" s="69" t="str">
        <f t="shared" ca="1" si="10"/>
        <v>Heath McDonald</v>
      </c>
      <c r="B234" s="69" t="str">
        <f t="shared" ca="1" si="9"/>
        <v>NCFB Insurance</v>
      </c>
      <c r="C234" s="70">
        <f t="shared" ca="1" si="11"/>
        <v>0</v>
      </c>
      <c r="D234" s="67"/>
    </row>
    <row r="235" spans="1:4">
      <c r="A235" s="69" t="str">
        <f t="shared" ca="1" si="10"/>
        <v>Heath Mcdonald</v>
      </c>
      <c r="B235" s="69" t="str">
        <f t="shared" ca="1" si="9"/>
        <v>NCFB Insurance</v>
      </c>
      <c r="C235" s="70">
        <f t="shared" ca="1" si="11"/>
        <v>0</v>
      </c>
      <c r="D235" s="67"/>
    </row>
    <row r="236" spans="1:4">
      <c r="A236" s="69" t="str">
        <f t="shared" ca="1" si="10"/>
        <v>Heather Abercrombie</v>
      </c>
      <c r="B236" s="69" t="str">
        <f t="shared" ca="1" si="9"/>
        <v>Traveler's Insurance</v>
      </c>
      <c r="C236" s="70">
        <f t="shared" ca="1" si="11"/>
        <v>0</v>
      </c>
      <c r="D236" s="71"/>
    </row>
    <row r="237" spans="1:4">
      <c r="A237" s="69" t="str">
        <f t="shared" ca="1" si="10"/>
        <v>Heather Dotson</v>
      </c>
      <c r="B237" s="69" t="str">
        <f t="shared" ca="1" si="9"/>
        <v>Nationwide</v>
      </c>
      <c r="C237" s="70">
        <f t="shared" ca="1" si="11"/>
        <v>0</v>
      </c>
      <c r="D237" s="71"/>
    </row>
    <row r="238" spans="1:4">
      <c r="A238" s="69" t="str">
        <f t="shared" ca="1" si="10"/>
        <v>Heather Early</v>
      </c>
      <c r="B238" s="69" t="str">
        <f t="shared" ca="1" si="9"/>
        <v>NCFB Insurance</v>
      </c>
      <c r="C238" s="70">
        <f t="shared" ca="1" si="11"/>
        <v>0</v>
      </c>
      <c r="D238" s="71"/>
    </row>
    <row r="239" spans="1:4">
      <c r="A239" s="69" t="str">
        <f t="shared" ca="1" si="10"/>
        <v>Heather Liberia</v>
      </c>
      <c r="B239" s="69" t="str">
        <f t="shared" ca="1" si="9"/>
        <v>NCFB Insurance</v>
      </c>
      <c r="C239" s="70">
        <f t="shared" ca="1" si="11"/>
        <v>0</v>
      </c>
      <c r="D239" s="71"/>
    </row>
    <row r="240" spans="1:4">
      <c r="A240" s="69" t="str">
        <f t="shared" ca="1" si="10"/>
        <v>Helen Yancy</v>
      </c>
      <c r="B240" s="69" t="str">
        <f t="shared" ca="1" si="9"/>
        <v>NCFB Insurance</v>
      </c>
      <c r="C240" s="70">
        <f t="shared" ca="1" si="11"/>
        <v>0</v>
      </c>
      <c r="D240" s="71"/>
    </row>
    <row r="241" spans="1:4">
      <c r="A241" s="69" t="str">
        <f t="shared" ca="1" si="10"/>
        <v>Henry Lawrence</v>
      </c>
      <c r="B241" s="69" t="str">
        <f t="shared" ca="1" si="9"/>
        <v>NCFB Insurance</v>
      </c>
      <c r="C241" s="70">
        <f t="shared" ca="1" si="11"/>
        <v>0</v>
      </c>
      <c r="D241" s="71"/>
    </row>
    <row r="242" spans="1:4">
      <c r="A242" s="69" t="str">
        <f t="shared" ca="1" si="10"/>
        <v>Holly Garrity</v>
      </c>
      <c r="B242" s="69" t="str">
        <f t="shared" ca="1" si="9"/>
        <v>NCFB Insurance</v>
      </c>
      <c r="C242" s="70">
        <f t="shared" ca="1" si="11"/>
        <v>0</v>
      </c>
      <c r="D242" s="71"/>
    </row>
    <row r="243" spans="1:4">
      <c r="A243" s="69" t="str">
        <f t="shared" ca="1" si="10"/>
        <v>Horace Watson</v>
      </c>
      <c r="B243" s="69" t="str">
        <f t="shared" ca="1" si="9"/>
        <v>NCFB Insurance</v>
      </c>
      <c r="C243" s="70">
        <f t="shared" ca="1" si="11"/>
        <v>0</v>
      </c>
      <c r="D243" s="71"/>
    </row>
    <row r="244" spans="1:4">
      <c r="A244" s="69" t="str">
        <f t="shared" ca="1" si="10"/>
        <v>Jack Wilerson?</v>
      </c>
      <c r="B244" s="69" t="str">
        <f t="shared" ca="1" si="9"/>
        <v>Traveler's Insurance</v>
      </c>
      <c r="C244" s="70">
        <f t="shared" ca="1" si="11"/>
        <v>0</v>
      </c>
      <c r="D244" s="71"/>
    </row>
    <row r="245" spans="1:4">
      <c r="A245" s="69" t="str">
        <f t="shared" ca="1" si="10"/>
        <v>James Lovorn</v>
      </c>
      <c r="B245" s="69" t="str">
        <f t="shared" ca="1" si="9"/>
        <v>Traveler's Insurance</v>
      </c>
      <c r="C245" s="70">
        <f t="shared" ca="1" si="11"/>
        <v>0</v>
      </c>
      <c r="D245" s="71"/>
    </row>
    <row r="246" spans="1:4">
      <c r="A246" s="69" t="str">
        <f t="shared" ca="1" si="10"/>
        <v>James McPheeters</v>
      </c>
      <c r="B246" s="69" t="str">
        <f t="shared" ca="1" si="9"/>
        <v>Traveler's Insurance</v>
      </c>
      <c r="C246" s="70">
        <f t="shared" ca="1" si="11"/>
        <v>0</v>
      </c>
      <c r="D246" s="71"/>
    </row>
    <row r="247" spans="1:4">
      <c r="A247" s="69" t="str">
        <f t="shared" ca="1" si="10"/>
        <v>James Phifer</v>
      </c>
      <c r="B247" s="69" t="str">
        <f t="shared" ca="1" si="9"/>
        <v>NCFB Insurance</v>
      </c>
      <c r="C247" s="70">
        <f t="shared" ca="1" si="11"/>
        <v>0</v>
      </c>
      <c r="D247" s="67"/>
    </row>
    <row r="248" spans="1:4">
      <c r="A248" s="69" t="str">
        <f t="shared" ca="1" si="10"/>
        <v>James Reese</v>
      </c>
      <c r="B248" s="69" t="str">
        <f t="shared" ca="1" si="9"/>
        <v>Traveler's Insurance</v>
      </c>
      <c r="C248" s="70">
        <f t="shared" ca="1" si="11"/>
        <v>0</v>
      </c>
      <c r="D248" s="67"/>
    </row>
    <row r="249" spans="1:4">
      <c r="A249" s="69" t="str">
        <f t="shared" ca="1" si="10"/>
        <v>James Smartnick</v>
      </c>
      <c r="B249" s="69" t="str">
        <f t="shared" ca="1" si="9"/>
        <v>NCFB Insurance</v>
      </c>
      <c r="C249" s="70">
        <f t="shared" ca="1" si="11"/>
        <v>0</v>
      </c>
      <c r="D249" s="67"/>
    </row>
    <row r="250" spans="1:4">
      <c r="A250" s="69" t="str">
        <f t="shared" ca="1" si="10"/>
        <v>James Starrette</v>
      </c>
      <c r="B250" s="69" t="str">
        <f t="shared" ca="1" si="9"/>
        <v>NCFB Insurance</v>
      </c>
      <c r="C250" s="70">
        <f t="shared" ca="1" si="11"/>
        <v>0</v>
      </c>
      <c r="D250" s="67"/>
    </row>
    <row r="251" spans="1:4">
      <c r="A251" s="69" t="str">
        <f t="shared" ca="1" si="10"/>
        <v>James Tidwell</v>
      </c>
      <c r="B251" s="69" t="str">
        <f t="shared" ca="1" si="9"/>
        <v>NCFB Insurance</v>
      </c>
      <c r="C251" s="70">
        <f t="shared" ca="1" si="11"/>
        <v>0</v>
      </c>
      <c r="D251" s="67"/>
    </row>
    <row r="252" spans="1:4">
      <c r="A252" s="69" t="str">
        <f t="shared" ca="1" si="10"/>
        <v>Jamie Martinez</v>
      </c>
      <c r="B252" s="69" t="str">
        <f t="shared" ca="1" si="9"/>
        <v>NCFB Insurance</v>
      </c>
      <c r="C252" s="70">
        <f t="shared" ca="1" si="11"/>
        <v>0</v>
      </c>
      <c r="D252" s="67"/>
    </row>
    <row r="253" spans="1:4">
      <c r="A253" s="69" t="str">
        <f t="shared" ca="1" si="10"/>
        <v>Janet Clark</v>
      </c>
      <c r="B253" s="69" t="str">
        <f t="shared" ca="1" si="9"/>
        <v>Traveler's Insurance</v>
      </c>
      <c r="C253" s="70">
        <f t="shared" ca="1" si="11"/>
        <v>0</v>
      </c>
      <c r="D253" s="67"/>
    </row>
    <row r="254" spans="1:4">
      <c r="A254" s="69" t="str">
        <f t="shared" ca="1" si="10"/>
        <v>Jarrett Jackson</v>
      </c>
      <c r="B254" s="69" t="str">
        <f t="shared" ca="1" si="9"/>
        <v>Erie Insurance</v>
      </c>
      <c r="C254" s="70">
        <f t="shared" ca="1" si="11"/>
        <v>0</v>
      </c>
      <c r="D254" s="67"/>
    </row>
    <row r="255" spans="1:4">
      <c r="A255" s="69" t="str">
        <f t="shared" ca="1" si="10"/>
        <v>Jasen Clutts</v>
      </c>
      <c r="B255" s="69" t="str">
        <f t="shared" ca="1" si="9"/>
        <v>SCFB Insurance</v>
      </c>
      <c r="C255" s="70">
        <f t="shared" ca="1" si="11"/>
        <v>0</v>
      </c>
      <c r="D255" s="67"/>
    </row>
    <row r="256" spans="1:4">
      <c r="A256" s="69" t="str">
        <f t="shared" ca="1" si="10"/>
        <v>Jason DeHart</v>
      </c>
      <c r="B256" s="69" t="str">
        <f t="shared" ca="1" si="9"/>
        <v>NCFB Insurance</v>
      </c>
      <c r="C256" s="70">
        <f t="shared" ca="1" si="11"/>
        <v>0</v>
      </c>
      <c r="D256" s="67"/>
    </row>
    <row r="257" spans="1:4">
      <c r="A257" s="69" t="str">
        <f t="shared" ca="1" si="10"/>
        <v>Jason Flowe</v>
      </c>
      <c r="B257" s="69" t="str">
        <f t="shared" ca="1" si="9"/>
        <v>Erie Insurance</v>
      </c>
      <c r="C257" s="70">
        <f t="shared" ca="1" si="11"/>
        <v>0</v>
      </c>
      <c r="D257" s="67"/>
    </row>
    <row r="258" spans="1:4">
      <c r="A258" s="69" t="str">
        <f t="shared" ca="1" si="10"/>
        <v>Jason Fulmer</v>
      </c>
      <c r="B258" s="69" t="str">
        <f t="shared" ref="B258:B321" ca="1" si="12">INDIRECT(ADDRESS(ROW(),5,,,"Contact List"))</f>
        <v>Traveler's Insurance</v>
      </c>
      <c r="C258" s="70">
        <f t="shared" ca="1" si="11"/>
        <v>0</v>
      </c>
      <c r="D258" s="67"/>
    </row>
    <row r="259" spans="1:4">
      <c r="A259" s="69" t="str">
        <f t="shared" ref="A259:A322" ca="1" si="13">INDIRECT(ADDRESS(ROW(),COLUMN()+1,,,"Contact List"))</f>
        <v>Jason Hite</v>
      </c>
      <c r="B259" s="69" t="str">
        <f t="shared" ca="1" si="12"/>
        <v>Traveler's Insurance</v>
      </c>
      <c r="C259" s="70">
        <f t="shared" ref="C259:C322" ca="1" si="14">INDIRECT(ADDRESS(ROW(),6,,,"Contact List"))</f>
        <v>0</v>
      </c>
      <c r="D259" s="67"/>
    </row>
    <row r="260" spans="1:4">
      <c r="A260" s="69" t="str">
        <f t="shared" ca="1" si="13"/>
        <v>Jason Minchew</v>
      </c>
      <c r="B260" s="69" t="str">
        <f t="shared" ca="1" si="12"/>
        <v>NCFB Insurance</v>
      </c>
      <c r="C260" s="70">
        <f t="shared" ca="1" si="14"/>
        <v>0</v>
      </c>
      <c r="D260" s="67"/>
    </row>
    <row r="261" spans="1:4">
      <c r="A261" s="69" t="str">
        <f t="shared" ca="1" si="13"/>
        <v>Jason Smith</v>
      </c>
      <c r="B261" s="69" t="str">
        <f t="shared" ca="1" si="12"/>
        <v>Erie Insurance</v>
      </c>
      <c r="C261" s="70">
        <f t="shared" ca="1" si="14"/>
        <v>0</v>
      </c>
      <c r="D261" s="67"/>
    </row>
    <row r="262" spans="1:4">
      <c r="A262" s="69" t="str">
        <f t="shared" ca="1" si="13"/>
        <v>Jason Vandiver</v>
      </c>
      <c r="B262" s="69" t="str">
        <f t="shared" ca="1" si="12"/>
        <v>NCFB Insurance</v>
      </c>
      <c r="C262" s="70">
        <f t="shared" ca="1" si="14"/>
        <v>0</v>
      </c>
      <c r="D262" s="67"/>
    </row>
    <row r="263" spans="1:4">
      <c r="A263" s="69" t="str">
        <f t="shared" ca="1" si="13"/>
        <v>Jason Vines</v>
      </c>
      <c r="B263" s="69" t="str">
        <f t="shared" ca="1" si="12"/>
        <v>Traveler's Insurance</v>
      </c>
      <c r="C263" s="70">
        <f t="shared" ca="1" si="14"/>
        <v>0</v>
      </c>
      <c r="D263" s="67"/>
    </row>
    <row r="264" spans="1:4">
      <c r="A264" s="69" t="str">
        <f t="shared" ca="1" si="13"/>
        <v>Jay Vanburskirk</v>
      </c>
      <c r="B264" s="69" t="str">
        <f t="shared" ca="1" si="12"/>
        <v>NCFB Insurance</v>
      </c>
      <c r="C264" s="70">
        <f t="shared" ca="1" si="14"/>
        <v>0</v>
      </c>
      <c r="D264" s="67"/>
    </row>
    <row r="265" spans="1:4">
      <c r="A265" s="69" t="str">
        <f t="shared" ca="1" si="13"/>
        <v>Jeff Austin</v>
      </c>
      <c r="B265" s="69" t="str">
        <f t="shared" ca="1" si="12"/>
        <v>NCFB Insurance</v>
      </c>
      <c r="C265" s="70">
        <f t="shared" ca="1" si="14"/>
        <v>0</v>
      </c>
      <c r="D265" s="67"/>
    </row>
    <row r="266" spans="1:4">
      <c r="A266" s="69" t="str">
        <f t="shared" ca="1" si="13"/>
        <v>Jeff Hutchinson</v>
      </c>
      <c r="B266" s="69" t="str">
        <f t="shared" ca="1" si="12"/>
        <v>Nationwide</v>
      </c>
      <c r="C266" s="70">
        <f t="shared" ca="1" si="14"/>
        <v>0</v>
      </c>
      <c r="D266" s="67"/>
    </row>
    <row r="267" spans="1:4">
      <c r="A267" s="69" t="str">
        <f t="shared" ca="1" si="13"/>
        <v>Jeff Martin</v>
      </c>
      <c r="B267" s="69" t="str">
        <f t="shared" ca="1" si="12"/>
        <v>NCFB Insurance</v>
      </c>
      <c r="C267" s="70">
        <f t="shared" ca="1" si="14"/>
        <v>0</v>
      </c>
      <c r="D267" s="67"/>
    </row>
    <row r="268" spans="1:4">
      <c r="A268" s="69" t="str">
        <f t="shared" ca="1" si="13"/>
        <v>Jeff Odams</v>
      </c>
      <c r="B268" s="69" t="str">
        <f t="shared" ca="1" si="12"/>
        <v>Traveler's Insurance</v>
      </c>
      <c r="C268" s="70">
        <f t="shared" ca="1" si="14"/>
        <v>0</v>
      </c>
      <c r="D268" s="67"/>
    </row>
    <row r="269" spans="1:4">
      <c r="A269" s="69" t="str">
        <f t="shared" ca="1" si="13"/>
        <v>Jeff Willard</v>
      </c>
      <c r="B269" s="69" t="str">
        <f t="shared" ca="1" si="12"/>
        <v>NCFB Insurance</v>
      </c>
      <c r="C269" s="70">
        <f t="shared" ca="1" si="14"/>
        <v>0</v>
      </c>
      <c r="D269" s="67"/>
    </row>
    <row r="270" spans="1:4">
      <c r="A270" s="69" t="str">
        <f t="shared" ca="1" si="13"/>
        <v>Jennifer Kellum</v>
      </c>
      <c r="B270" s="69" t="str">
        <f t="shared" ca="1" si="12"/>
        <v>NCFB Insurance</v>
      </c>
      <c r="C270" s="70">
        <f t="shared" ca="1" si="14"/>
        <v>0</v>
      </c>
      <c r="D270" s="67"/>
    </row>
    <row r="271" spans="1:4">
      <c r="A271" s="69" t="str">
        <f t="shared" ca="1" si="13"/>
        <v>Jeremy Bailey</v>
      </c>
      <c r="B271" s="69" t="str">
        <f t="shared" ca="1" si="12"/>
        <v>NCFB Insurance</v>
      </c>
      <c r="C271" s="70">
        <f t="shared" ca="1" si="14"/>
        <v>0</v>
      </c>
      <c r="D271" s="67"/>
    </row>
    <row r="272" spans="1:4">
      <c r="A272" s="69" t="str">
        <f t="shared" ca="1" si="13"/>
        <v>Jeremy Vaughn</v>
      </c>
      <c r="B272" s="69" t="str">
        <f t="shared" ca="1" si="12"/>
        <v>NCFB Insurance</v>
      </c>
      <c r="C272" s="70">
        <f t="shared" ca="1" si="14"/>
        <v>0</v>
      </c>
      <c r="D272" s="67"/>
    </row>
    <row r="273" spans="1:4">
      <c r="A273" s="69" t="str">
        <f t="shared" ca="1" si="13"/>
        <v>Jerry Ray</v>
      </c>
      <c r="B273" s="69" t="str">
        <f t="shared" ca="1" si="12"/>
        <v>SCFB Insurance</v>
      </c>
      <c r="C273" s="70">
        <f t="shared" ca="1" si="14"/>
        <v>0</v>
      </c>
      <c r="D273" s="67"/>
    </row>
    <row r="274" spans="1:4">
      <c r="A274" s="69" t="str">
        <f t="shared" ca="1" si="13"/>
        <v>Jhm? Carve</v>
      </c>
      <c r="B274" s="69" t="str">
        <f t="shared" ca="1" si="12"/>
        <v>Traveler's Insurance</v>
      </c>
      <c r="C274" s="70">
        <f t="shared" ca="1" si="14"/>
        <v>0</v>
      </c>
      <c r="D274" s="67"/>
    </row>
    <row r="275" spans="1:4">
      <c r="A275" s="69" t="str">
        <f t="shared" ca="1" si="13"/>
        <v>Jim Aydelette</v>
      </c>
      <c r="B275" s="69" t="str">
        <f t="shared" ca="1" si="12"/>
        <v>NCFB Insurance</v>
      </c>
      <c r="C275" s="70">
        <f t="shared" ca="1" si="14"/>
        <v>0</v>
      </c>
      <c r="D275" s="67"/>
    </row>
    <row r="276" spans="1:4">
      <c r="A276" s="69" t="str">
        <f t="shared" ca="1" si="13"/>
        <v>Jim Bronn</v>
      </c>
      <c r="B276" s="69" t="str">
        <f t="shared" ca="1" si="12"/>
        <v>Cincinnati Insurance</v>
      </c>
      <c r="C276" s="70">
        <f t="shared" ca="1" si="14"/>
        <v>0</v>
      </c>
      <c r="D276" s="67"/>
    </row>
    <row r="277" spans="1:4">
      <c r="A277" s="69" t="str">
        <f t="shared" ca="1" si="13"/>
        <v>Jim Calhoun</v>
      </c>
      <c r="B277" s="69" t="str">
        <f t="shared" ca="1" si="12"/>
        <v>Nationwide</v>
      </c>
      <c r="C277" s="70">
        <f t="shared" ca="1" si="14"/>
        <v>0</v>
      </c>
      <c r="D277" s="67"/>
    </row>
    <row r="278" spans="1:4">
      <c r="A278" s="69" t="str">
        <f t="shared" ca="1" si="13"/>
        <v>Jim Callahan</v>
      </c>
      <c r="B278" s="69" t="str">
        <f t="shared" ca="1" si="12"/>
        <v>Cincinnati Insurance</v>
      </c>
      <c r="C278" s="70">
        <f t="shared" ca="1" si="14"/>
        <v>0</v>
      </c>
      <c r="D278" s="67"/>
    </row>
    <row r="279" spans="1:4">
      <c r="A279" s="69" t="str">
        <f t="shared" ca="1" si="13"/>
        <v>Jim Causey</v>
      </c>
      <c r="B279" s="69" t="str">
        <f t="shared" ca="1" si="12"/>
        <v>Traveler's Insurance</v>
      </c>
      <c r="C279" s="70">
        <f t="shared" ca="1" si="14"/>
        <v>0</v>
      </c>
      <c r="D279" s="67"/>
    </row>
    <row r="280" spans="1:4">
      <c r="A280" s="69" t="str">
        <f t="shared" ca="1" si="13"/>
        <v>Jim Finnegan</v>
      </c>
      <c r="B280" s="69" t="str">
        <f t="shared" ca="1" si="12"/>
        <v>Nationwide</v>
      </c>
      <c r="C280" s="70">
        <f t="shared" ca="1" si="14"/>
        <v>0</v>
      </c>
      <c r="D280" s="67"/>
    </row>
    <row r="281" spans="1:4">
      <c r="A281" s="69" t="str">
        <f t="shared" ca="1" si="13"/>
        <v>Jim Mclawhon</v>
      </c>
      <c r="B281" s="69" t="str">
        <f t="shared" ca="1" si="12"/>
        <v>NCFB Insurance</v>
      </c>
      <c r="C281" s="70">
        <f t="shared" ca="1" si="14"/>
        <v>0</v>
      </c>
      <c r="D281" s="67"/>
    </row>
    <row r="282" spans="1:4">
      <c r="A282" s="69" t="str">
        <f t="shared" ca="1" si="13"/>
        <v>Jim Viscounti</v>
      </c>
      <c r="B282" s="69" t="str">
        <f t="shared" ca="1" si="12"/>
        <v>Traveler's Insurance</v>
      </c>
      <c r="C282" s="70">
        <f t="shared" ca="1" si="14"/>
        <v>0</v>
      </c>
      <c r="D282" s="67"/>
    </row>
    <row r="283" spans="1:4">
      <c r="A283" s="69" t="str">
        <f t="shared" ca="1" si="13"/>
        <v>Jimmy Luong</v>
      </c>
      <c r="B283" s="69" t="str">
        <f t="shared" ca="1" si="12"/>
        <v>Traveler's Insurance</v>
      </c>
      <c r="C283" s="70">
        <f t="shared" ca="1" si="14"/>
        <v>0</v>
      </c>
      <c r="D283" s="67"/>
    </row>
    <row r="284" spans="1:4">
      <c r="A284" s="69" t="str">
        <f t="shared" ca="1" si="13"/>
        <v>Jimmy Webb</v>
      </c>
      <c r="B284" s="69" t="str">
        <f t="shared" ca="1" si="12"/>
        <v>Erie Insurance</v>
      </c>
      <c r="C284" s="70">
        <f t="shared" ca="1" si="14"/>
        <v>0</v>
      </c>
      <c r="D284" s="67"/>
    </row>
    <row r="285" spans="1:4">
      <c r="A285" s="69" t="str">
        <f t="shared" ca="1" si="13"/>
        <v>Jody Parker</v>
      </c>
      <c r="B285" s="69" t="str">
        <f t="shared" ca="1" si="12"/>
        <v>SCFB Insurance</v>
      </c>
      <c r="C285" s="70">
        <f t="shared" ca="1" si="14"/>
        <v>0</v>
      </c>
      <c r="D285" s="67"/>
    </row>
    <row r="286" spans="1:4">
      <c r="A286" s="69" t="str">
        <f t="shared" ca="1" si="13"/>
        <v>Joe Barrett</v>
      </c>
      <c r="B286" s="69" t="str">
        <f t="shared" ca="1" si="12"/>
        <v>SCFB Insurance</v>
      </c>
      <c r="C286" s="70">
        <f t="shared" ca="1" si="14"/>
        <v>0</v>
      </c>
      <c r="D286" s="67"/>
    </row>
    <row r="287" spans="1:4">
      <c r="A287" s="69" t="str">
        <f t="shared" ca="1" si="13"/>
        <v>Joe Croft</v>
      </c>
      <c r="B287" s="69" t="str">
        <f t="shared" ca="1" si="12"/>
        <v>SCFB Insurance</v>
      </c>
      <c r="C287" s="70">
        <f t="shared" ca="1" si="14"/>
        <v>0</v>
      </c>
      <c r="D287" s="67"/>
    </row>
    <row r="288" spans="1:4">
      <c r="A288" s="69" t="str">
        <f t="shared" ca="1" si="13"/>
        <v>Joe Johnson</v>
      </c>
      <c r="B288" s="69" t="str">
        <f t="shared" ca="1" si="12"/>
        <v>Erie Insurance</v>
      </c>
      <c r="C288" s="70">
        <f t="shared" ca="1" si="14"/>
        <v>0</v>
      </c>
      <c r="D288" s="67"/>
    </row>
    <row r="289" spans="1:4">
      <c r="A289" s="69" t="str">
        <f t="shared" ca="1" si="13"/>
        <v>Joe Martin</v>
      </c>
      <c r="B289" s="69" t="str">
        <f t="shared" ca="1" si="12"/>
        <v>NCFB Insurance</v>
      </c>
      <c r="C289" s="70">
        <f t="shared" ca="1" si="14"/>
        <v>0</v>
      </c>
      <c r="D289" s="67"/>
    </row>
    <row r="290" spans="1:4">
      <c r="A290" s="69" t="str">
        <f t="shared" ca="1" si="13"/>
        <v>Joel Livingood</v>
      </c>
      <c r="B290" s="69" t="str">
        <f t="shared" ca="1" si="12"/>
        <v>Traveler's Insurance</v>
      </c>
      <c r="C290" s="70">
        <f t="shared" ca="1" si="14"/>
        <v>0</v>
      </c>
      <c r="D290" s="67"/>
    </row>
    <row r="291" spans="1:4">
      <c r="A291" s="69" t="str">
        <f t="shared" ca="1" si="13"/>
        <v>Joey Hoyle</v>
      </c>
      <c r="B291" s="69" t="str">
        <f t="shared" ca="1" si="12"/>
        <v>NCFB Insurance</v>
      </c>
      <c r="C291" s="70">
        <f t="shared" ca="1" si="14"/>
        <v>0</v>
      </c>
      <c r="D291" s="67"/>
    </row>
    <row r="292" spans="1:4">
      <c r="A292" s="69" t="str">
        <f t="shared" ca="1" si="13"/>
        <v>Joey Wood</v>
      </c>
      <c r="B292" s="69" t="str">
        <f t="shared" ca="1" si="12"/>
        <v>NCFB Insurance</v>
      </c>
      <c r="C292" s="70">
        <f t="shared" ca="1" si="14"/>
        <v>0</v>
      </c>
      <c r="D292" s="67"/>
    </row>
    <row r="293" spans="1:4">
      <c r="A293" s="69" t="str">
        <f t="shared" ca="1" si="13"/>
        <v>John Altman</v>
      </c>
      <c r="B293" s="69" t="str">
        <f t="shared" ca="1" si="12"/>
        <v>Traveler's Insurance</v>
      </c>
      <c r="C293" s="70">
        <f t="shared" ca="1" si="14"/>
        <v>0</v>
      </c>
      <c r="D293" s="67"/>
    </row>
    <row r="294" spans="1:4">
      <c r="A294" s="69" t="str">
        <f t="shared" ca="1" si="13"/>
        <v>John Booth</v>
      </c>
      <c r="B294" s="69" t="str">
        <f t="shared" ca="1" si="12"/>
        <v>SCFB Insurance</v>
      </c>
      <c r="C294" s="70">
        <f t="shared" ca="1" si="14"/>
        <v>0</v>
      </c>
      <c r="D294" s="67"/>
    </row>
    <row r="295" spans="1:4">
      <c r="A295" s="69" t="str">
        <f t="shared" ca="1" si="13"/>
        <v>John Davis</v>
      </c>
      <c r="B295" s="69" t="str">
        <f t="shared" ca="1" si="12"/>
        <v>Traveler's Insurance</v>
      </c>
      <c r="C295" s="70">
        <f t="shared" ca="1" si="14"/>
        <v>0</v>
      </c>
      <c r="D295" s="67"/>
    </row>
    <row r="296" spans="1:4">
      <c r="A296" s="69" t="str">
        <f t="shared" ca="1" si="13"/>
        <v>John Dix</v>
      </c>
      <c r="B296" s="69" t="str">
        <f t="shared" ca="1" si="12"/>
        <v>NCFB Insurance</v>
      </c>
      <c r="C296" s="70">
        <f t="shared" ca="1" si="14"/>
        <v>0</v>
      </c>
      <c r="D296" s="67"/>
    </row>
    <row r="297" spans="1:4">
      <c r="A297" s="69" t="str">
        <f t="shared" ca="1" si="13"/>
        <v>John Felder</v>
      </c>
      <c r="B297" s="69" t="str">
        <f t="shared" ca="1" si="12"/>
        <v>SCFB Insurance</v>
      </c>
      <c r="C297" s="70">
        <f t="shared" ca="1" si="14"/>
        <v>0</v>
      </c>
      <c r="D297" s="67"/>
    </row>
    <row r="298" spans="1:4">
      <c r="A298" s="69" t="str">
        <f t="shared" ca="1" si="13"/>
        <v>John Kamstra</v>
      </c>
      <c r="B298" s="69" t="str">
        <f t="shared" ca="1" si="12"/>
        <v>Traveler's Insurance</v>
      </c>
      <c r="C298" s="70">
        <f t="shared" ca="1" si="14"/>
        <v>0</v>
      </c>
      <c r="D298" s="67"/>
    </row>
    <row r="299" spans="1:4">
      <c r="A299" s="69" t="str">
        <f t="shared" ca="1" si="13"/>
        <v>John Kay</v>
      </c>
      <c r="B299" s="69" t="str">
        <f t="shared" ca="1" si="12"/>
        <v>Cincinnati Insurance</v>
      </c>
      <c r="C299" s="70">
        <f t="shared" ca="1" si="14"/>
        <v>0</v>
      </c>
      <c r="D299" s="67"/>
    </row>
    <row r="300" spans="1:4">
      <c r="A300" s="69" t="str">
        <f t="shared" ca="1" si="13"/>
        <v>John Lanning</v>
      </c>
      <c r="B300" s="69" t="str">
        <f t="shared" ca="1" si="12"/>
        <v>Traveler's Insurance</v>
      </c>
      <c r="C300" s="70">
        <f t="shared" ca="1" si="14"/>
        <v>0</v>
      </c>
      <c r="D300" s="67"/>
    </row>
    <row r="301" spans="1:4">
      <c r="A301" s="69" t="str">
        <f t="shared" ca="1" si="13"/>
        <v xml:space="preserve">John Long </v>
      </c>
      <c r="B301" s="69" t="str">
        <f t="shared" ca="1" si="12"/>
        <v>NCFB Insurance</v>
      </c>
      <c r="C301" s="70">
        <f t="shared" ca="1" si="14"/>
        <v>0</v>
      </c>
      <c r="D301" s="67"/>
    </row>
    <row r="302" spans="1:4">
      <c r="A302" s="69" t="str">
        <f t="shared" ca="1" si="13"/>
        <v>John McCann</v>
      </c>
      <c r="B302" s="69" t="str">
        <f t="shared" ca="1" si="12"/>
        <v>NCFB Insurance</v>
      </c>
      <c r="C302" s="70">
        <f t="shared" ca="1" si="14"/>
        <v>0</v>
      </c>
      <c r="D302" s="67"/>
    </row>
    <row r="303" spans="1:4">
      <c r="A303" s="69" t="str">
        <f t="shared" ca="1" si="13"/>
        <v>John McLauchin</v>
      </c>
      <c r="B303" s="69" t="str">
        <f t="shared" ca="1" si="12"/>
        <v>Traveler's Insurance</v>
      </c>
      <c r="C303" s="70">
        <f t="shared" ca="1" si="14"/>
        <v>0</v>
      </c>
      <c r="D303" s="67"/>
    </row>
    <row r="304" spans="1:4">
      <c r="A304" s="69" t="str">
        <f t="shared" ca="1" si="13"/>
        <v>John Nichols</v>
      </c>
      <c r="B304" s="69" t="str">
        <f t="shared" ca="1" si="12"/>
        <v>Cincinnati Insurance</v>
      </c>
      <c r="C304" s="70">
        <f t="shared" ca="1" si="14"/>
        <v>0</v>
      </c>
      <c r="D304" s="67"/>
    </row>
    <row r="305" spans="1:4">
      <c r="A305" s="69" t="str">
        <f t="shared" ca="1" si="13"/>
        <v>Johnny Matthews</v>
      </c>
      <c r="B305" s="69" t="str">
        <f t="shared" ca="1" si="12"/>
        <v>SCFB Insurance</v>
      </c>
      <c r="C305" s="70">
        <f t="shared" ca="1" si="14"/>
        <v>0</v>
      </c>
      <c r="D305" s="67"/>
    </row>
    <row r="306" spans="1:4">
      <c r="A306" s="69" t="str">
        <f t="shared" ca="1" si="13"/>
        <v>Jon Hess</v>
      </c>
      <c r="B306" s="69" t="str">
        <f t="shared" ca="1" si="12"/>
        <v>NCFB Insurance</v>
      </c>
      <c r="C306" s="70">
        <f t="shared" ca="1" si="14"/>
        <v>0</v>
      </c>
      <c r="D306" s="67"/>
    </row>
    <row r="307" spans="1:4">
      <c r="A307" s="69" t="str">
        <f t="shared" ca="1" si="13"/>
        <v>Jon Oliver</v>
      </c>
      <c r="B307" s="69" t="str">
        <f t="shared" ca="1" si="12"/>
        <v>Traveler's Insurance</v>
      </c>
      <c r="C307" s="70">
        <f t="shared" ca="1" si="14"/>
        <v>0</v>
      </c>
      <c r="D307" s="67"/>
    </row>
    <row r="308" spans="1:4">
      <c r="A308" s="69" t="str">
        <f t="shared" ca="1" si="13"/>
        <v>Jonathan Angrove</v>
      </c>
      <c r="B308" s="69" t="str">
        <f t="shared" ca="1" si="12"/>
        <v>NCFB Insurance</v>
      </c>
      <c r="C308" s="70">
        <f t="shared" ca="1" si="14"/>
        <v>0</v>
      </c>
      <c r="D308" s="67"/>
    </row>
    <row r="309" spans="1:4">
      <c r="A309" s="69" t="str">
        <f t="shared" ca="1" si="13"/>
        <v>Jonathan Byers</v>
      </c>
      <c r="B309" s="69" t="str">
        <f t="shared" ca="1" si="12"/>
        <v>Traveler's Insurance</v>
      </c>
      <c r="C309" s="70">
        <f t="shared" ca="1" si="14"/>
        <v>0</v>
      </c>
      <c r="D309" s="67"/>
    </row>
    <row r="310" spans="1:4">
      <c r="A310" s="69" t="str">
        <f t="shared" ca="1" si="13"/>
        <v>Jonathan DeAngrove</v>
      </c>
      <c r="B310" s="69" t="str">
        <f t="shared" ca="1" si="12"/>
        <v>NCFB Insurance</v>
      </c>
      <c r="C310" s="70">
        <f t="shared" ca="1" si="14"/>
        <v>0</v>
      </c>
      <c r="D310" s="67"/>
    </row>
    <row r="311" spans="1:4">
      <c r="A311" s="69" t="str">
        <f t="shared" ca="1" si="13"/>
        <v>Jonathan Graham</v>
      </c>
      <c r="B311" s="69" t="str">
        <f t="shared" ca="1" si="12"/>
        <v>SCFB Insurance</v>
      </c>
      <c r="C311" s="70">
        <f t="shared" ca="1" si="14"/>
        <v>0</v>
      </c>
      <c r="D311" s="67"/>
    </row>
    <row r="312" spans="1:4">
      <c r="A312" s="69" t="str">
        <f t="shared" ca="1" si="13"/>
        <v>Jonathan Monk</v>
      </c>
      <c r="B312" s="69" t="str">
        <f t="shared" ca="1" si="12"/>
        <v>Traveler's Insurance</v>
      </c>
      <c r="C312" s="70">
        <f t="shared" ca="1" si="14"/>
        <v>0</v>
      </c>
      <c r="D312" s="67"/>
    </row>
    <row r="313" spans="1:4">
      <c r="A313" s="69" t="str">
        <f t="shared" ca="1" si="13"/>
        <v>Jonathan Porterfield</v>
      </c>
      <c r="B313" s="69" t="str">
        <f t="shared" ca="1" si="12"/>
        <v>Traveler's Insurance</v>
      </c>
      <c r="C313" s="70">
        <f t="shared" ca="1" si="14"/>
        <v>0</v>
      </c>
      <c r="D313" s="67"/>
    </row>
    <row r="314" spans="1:4">
      <c r="A314" s="69" t="str">
        <f t="shared" ca="1" si="13"/>
        <v>Jonathon Porterfield</v>
      </c>
      <c r="B314" s="69" t="str">
        <f t="shared" ca="1" si="12"/>
        <v>Traveler's Insurance</v>
      </c>
      <c r="C314" s="70">
        <f t="shared" ca="1" si="14"/>
        <v>0</v>
      </c>
      <c r="D314" s="67"/>
    </row>
    <row r="315" spans="1:4">
      <c r="A315" s="69" t="str">
        <f t="shared" ca="1" si="13"/>
        <v>Jordan Lutz</v>
      </c>
      <c r="B315" s="69" t="str">
        <f t="shared" ca="1" si="12"/>
        <v>Traveler's Insurance</v>
      </c>
      <c r="C315" s="70">
        <f t="shared" ca="1" si="14"/>
        <v>0</v>
      </c>
      <c r="D315" s="67"/>
    </row>
    <row r="316" spans="1:4">
      <c r="A316" s="69" t="str">
        <f t="shared" ca="1" si="13"/>
        <v>Joseph Ross</v>
      </c>
      <c r="B316" s="69" t="str">
        <f t="shared" ca="1" si="12"/>
        <v>Traveler's Insurance</v>
      </c>
      <c r="C316" s="70">
        <f t="shared" ca="1" si="14"/>
        <v>0</v>
      </c>
      <c r="D316" s="67"/>
    </row>
    <row r="317" spans="1:4">
      <c r="A317" s="69" t="str">
        <f t="shared" ca="1" si="13"/>
        <v>Josh Hester</v>
      </c>
      <c r="B317" s="69" t="str">
        <f t="shared" ca="1" si="12"/>
        <v>NCFB Insurance</v>
      </c>
      <c r="C317" s="70">
        <f t="shared" ca="1" si="14"/>
        <v>0</v>
      </c>
      <c r="D317" s="67"/>
    </row>
    <row r="318" spans="1:4">
      <c r="A318" s="69" t="str">
        <f t="shared" ca="1" si="13"/>
        <v>Josh Hughes</v>
      </c>
      <c r="B318" s="69" t="str">
        <f t="shared" ca="1" si="12"/>
        <v>Nationwide</v>
      </c>
      <c r="C318" s="70">
        <f t="shared" ca="1" si="14"/>
        <v>0</v>
      </c>
      <c r="D318" s="67"/>
    </row>
    <row r="319" spans="1:4">
      <c r="A319" s="69" t="str">
        <f t="shared" ca="1" si="13"/>
        <v>Josh Overcash</v>
      </c>
      <c r="B319" s="69" t="str">
        <f t="shared" ca="1" si="12"/>
        <v>NCFB Insurance</v>
      </c>
      <c r="C319" s="70">
        <f t="shared" ca="1" si="14"/>
        <v>0</v>
      </c>
      <c r="D319" s="67"/>
    </row>
    <row r="320" spans="1:4">
      <c r="A320" s="69" t="str">
        <f t="shared" ca="1" si="13"/>
        <v>Joshua Hopper</v>
      </c>
      <c r="B320" s="69" t="str">
        <f t="shared" ca="1" si="12"/>
        <v>NCFB Insurance</v>
      </c>
      <c r="C320" s="70">
        <f t="shared" ca="1" si="14"/>
        <v>0</v>
      </c>
      <c r="D320" s="67"/>
    </row>
    <row r="321" spans="1:4">
      <c r="A321" s="69" t="str">
        <f t="shared" ca="1" si="13"/>
        <v>Joy Hoyle</v>
      </c>
      <c r="B321" s="69" t="str">
        <f t="shared" ca="1" si="12"/>
        <v>NCFB Insurance</v>
      </c>
      <c r="C321" s="70">
        <f t="shared" ca="1" si="14"/>
        <v>0</v>
      </c>
      <c r="D321" s="67"/>
    </row>
    <row r="322" spans="1:4">
      <c r="A322" s="69" t="str">
        <f t="shared" ca="1" si="13"/>
        <v>Juerita Waddell</v>
      </c>
      <c r="B322" s="69" t="str">
        <f t="shared" ref="B322:B385" ca="1" si="15">INDIRECT(ADDRESS(ROW(),5,,,"Contact List"))</f>
        <v>NCFB Insurance</v>
      </c>
      <c r="C322" s="70">
        <f t="shared" ca="1" si="14"/>
        <v>0</v>
      </c>
      <c r="D322" s="67"/>
    </row>
    <row r="323" spans="1:4">
      <c r="A323" s="69" t="str">
        <f t="shared" ref="A323:A386" ca="1" si="16">INDIRECT(ADDRESS(ROW(),COLUMN()+1,,,"Contact List"))</f>
        <v>Julie Bowen</v>
      </c>
      <c r="B323" s="69" t="str">
        <f t="shared" ca="1" si="15"/>
        <v>NCFB Insurance</v>
      </c>
      <c r="C323" s="70">
        <f t="shared" ref="C323:C386" ca="1" si="17">INDIRECT(ADDRESS(ROW(),6,,,"Contact List"))</f>
        <v>0</v>
      </c>
      <c r="D323" s="67"/>
    </row>
    <row r="324" spans="1:4">
      <c r="A324" s="69" t="str">
        <f t="shared" ca="1" si="16"/>
        <v>Julie McHugh</v>
      </c>
      <c r="B324" s="69" t="str">
        <f t="shared" ca="1" si="15"/>
        <v>NCFB Insurance</v>
      </c>
      <c r="C324" s="70">
        <f t="shared" ca="1" si="17"/>
        <v>0</v>
      </c>
      <c r="D324" s="67"/>
    </row>
    <row r="325" spans="1:4">
      <c r="A325" s="69" t="str">
        <f t="shared" ca="1" si="16"/>
        <v>K Frazie</v>
      </c>
      <c r="B325" s="69" t="str">
        <f t="shared" ca="1" si="15"/>
        <v>Traveler's Insurance</v>
      </c>
      <c r="C325" s="70">
        <f t="shared" ca="1" si="17"/>
        <v>0</v>
      </c>
      <c r="D325" s="67"/>
    </row>
    <row r="326" spans="1:4">
      <c r="A326" s="69" t="str">
        <f t="shared" ca="1" si="16"/>
        <v>Karen Rudd</v>
      </c>
      <c r="B326" s="69" t="str">
        <f t="shared" ca="1" si="15"/>
        <v>SCFB Insurance</v>
      </c>
      <c r="C326" s="70">
        <f t="shared" ca="1" si="17"/>
        <v>0</v>
      </c>
      <c r="D326" s="67"/>
    </row>
    <row r="327" spans="1:4">
      <c r="A327" s="69" t="str">
        <f t="shared" ca="1" si="16"/>
        <v>Karyn Fortenberry</v>
      </c>
      <c r="B327" s="69" t="str">
        <f t="shared" ca="1" si="15"/>
        <v>NCFB Insurance</v>
      </c>
      <c r="C327" s="70">
        <f t="shared" ca="1" si="17"/>
        <v>0</v>
      </c>
      <c r="D327" s="67"/>
    </row>
    <row r="328" spans="1:4">
      <c r="A328" s="69" t="str">
        <f t="shared" ca="1" si="16"/>
        <v>Kathy Farrell</v>
      </c>
      <c r="B328" s="69" t="str">
        <f t="shared" ca="1" si="15"/>
        <v>Traveler's Insurance</v>
      </c>
      <c r="C328" s="70">
        <f t="shared" ca="1" si="17"/>
        <v>0</v>
      </c>
      <c r="D328" s="67"/>
    </row>
    <row r="329" spans="1:4">
      <c r="A329" s="69" t="str">
        <f t="shared" ca="1" si="16"/>
        <v>Katie Reid</v>
      </c>
      <c r="B329" s="69" t="str">
        <f t="shared" ca="1" si="15"/>
        <v>Traveler's Insurance</v>
      </c>
      <c r="C329" s="70">
        <f t="shared" ca="1" si="17"/>
        <v>0</v>
      </c>
      <c r="D329" s="67"/>
    </row>
    <row r="330" spans="1:4">
      <c r="A330" s="69" t="str">
        <f t="shared" ca="1" si="16"/>
        <v>Keith Lee</v>
      </c>
      <c r="B330" s="69" t="str">
        <f t="shared" ca="1" si="15"/>
        <v>NCFB Insurance</v>
      </c>
      <c r="C330" s="70">
        <f t="shared" ca="1" si="17"/>
        <v>0</v>
      </c>
      <c r="D330" s="67"/>
    </row>
    <row r="331" spans="1:4">
      <c r="A331" s="69" t="str">
        <f t="shared" ca="1" si="16"/>
        <v>Kelly Phillips</v>
      </c>
      <c r="B331" s="69" t="str">
        <f t="shared" ca="1" si="15"/>
        <v>SCFB Insurance</v>
      </c>
      <c r="C331" s="70">
        <f t="shared" ca="1" si="17"/>
        <v>0</v>
      </c>
      <c r="D331" s="67"/>
    </row>
    <row r="332" spans="1:4">
      <c r="A332" s="69" t="str">
        <f t="shared" ca="1" si="16"/>
        <v>Kelly Rowe</v>
      </c>
      <c r="B332" s="69" t="str">
        <f t="shared" ca="1" si="15"/>
        <v>Cincinnati Insurance</v>
      </c>
      <c r="C332" s="70">
        <f t="shared" ca="1" si="17"/>
        <v>0</v>
      </c>
      <c r="D332" s="67"/>
    </row>
    <row r="333" spans="1:4">
      <c r="A333" s="69" t="str">
        <f t="shared" ca="1" si="16"/>
        <v>Ken Hinley</v>
      </c>
      <c r="B333" s="69" t="str">
        <f t="shared" ca="1" si="15"/>
        <v>Traveler's Insurance</v>
      </c>
      <c r="C333" s="70">
        <f t="shared" ca="1" si="17"/>
        <v>0</v>
      </c>
      <c r="D333" s="67"/>
    </row>
    <row r="334" spans="1:4">
      <c r="A334" s="69" t="str">
        <f t="shared" ca="1" si="16"/>
        <v>Ken Little</v>
      </c>
      <c r="B334" s="69" t="str">
        <f t="shared" ca="1" si="15"/>
        <v>Nationwide</v>
      </c>
      <c r="C334" s="70">
        <f t="shared" ca="1" si="17"/>
        <v>0</v>
      </c>
      <c r="D334" s="67"/>
    </row>
    <row r="335" spans="1:4">
      <c r="A335" s="69" t="str">
        <f t="shared" ca="1" si="16"/>
        <v>Kenneth Cenna</v>
      </c>
      <c r="B335" s="69" t="str">
        <f t="shared" ca="1" si="15"/>
        <v>Traveler's Insurance</v>
      </c>
      <c r="C335" s="70">
        <f t="shared" ca="1" si="17"/>
        <v>0</v>
      </c>
      <c r="D335" s="67"/>
    </row>
    <row r="336" spans="1:4">
      <c r="A336" s="69" t="str">
        <f t="shared" ca="1" si="16"/>
        <v>Kenneth Fann</v>
      </c>
      <c r="B336" s="69" t="str">
        <f t="shared" ca="1" si="15"/>
        <v>Erie Insurance</v>
      </c>
      <c r="C336" s="70">
        <f t="shared" ca="1" si="17"/>
        <v>0</v>
      </c>
      <c r="D336" s="67"/>
    </row>
    <row r="337" spans="1:4">
      <c r="A337" s="69" t="str">
        <f t="shared" ca="1" si="16"/>
        <v>Kenneth Pierson</v>
      </c>
      <c r="B337" s="69" t="str">
        <f t="shared" ca="1" si="15"/>
        <v>Erie Insurance</v>
      </c>
      <c r="C337" s="70">
        <f t="shared" ca="1" si="17"/>
        <v>0</v>
      </c>
      <c r="D337" s="67"/>
    </row>
    <row r="338" spans="1:4">
      <c r="A338" s="69" t="str">
        <f t="shared" ca="1" si="16"/>
        <v>Kent Childers</v>
      </c>
      <c r="B338" s="69" t="str">
        <f t="shared" ca="1" si="15"/>
        <v>NCFB Insurance</v>
      </c>
      <c r="C338" s="70">
        <f t="shared" ca="1" si="17"/>
        <v>0</v>
      </c>
      <c r="D338" s="67"/>
    </row>
    <row r="339" spans="1:4">
      <c r="A339" s="69" t="str">
        <f t="shared" ca="1" si="16"/>
        <v>Kenyetta Vance</v>
      </c>
      <c r="B339" s="69" t="str">
        <f t="shared" ca="1" si="15"/>
        <v>Traveler's Insurance</v>
      </c>
      <c r="C339" s="70">
        <f t="shared" ca="1" si="17"/>
        <v>0</v>
      </c>
      <c r="D339" s="67"/>
    </row>
    <row r="340" spans="1:4">
      <c r="A340" s="69" t="str">
        <f t="shared" ca="1" si="16"/>
        <v>Kesley Forcum</v>
      </c>
      <c r="B340" s="69" t="str">
        <f t="shared" ca="1" si="15"/>
        <v>NCFB Insurance</v>
      </c>
      <c r="C340" s="70">
        <f t="shared" ca="1" si="17"/>
        <v>0</v>
      </c>
      <c r="D340" s="67"/>
    </row>
    <row r="341" spans="1:4">
      <c r="A341" s="69" t="str">
        <f t="shared" ca="1" si="16"/>
        <v xml:space="preserve">Kevin Churchill </v>
      </c>
      <c r="B341" s="69" t="str">
        <f t="shared" ca="1" si="15"/>
        <v>NCFB Insurance</v>
      </c>
      <c r="C341" s="70">
        <f t="shared" ca="1" si="17"/>
        <v>0</v>
      </c>
      <c r="D341" s="67"/>
    </row>
    <row r="342" spans="1:4">
      <c r="A342" s="69" t="str">
        <f t="shared" ca="1" si="16"/>
        <v>Kevin McClure</v>
      </c>
      <c r="B342" s="69" t="str">
        <f t="shared" ca="1" si="15"/>
        <v>Traveler's Insurance</v>
      </c>
      <c r="C342" s="70">
        <f t="shared" ca="1" si="17"/>
        <v>0</v>
      </c>
      <c r="D342" s="67"/>
    </row>
    <row r="343" spans="1:4">
      <c r="A343" s="69" t="str">
        <f t="shared" ca="1" si="16"/>
        <v>Kevin Moser</v>
      </c>
      <c r="B343" s="69" t="str">
        <f t="shared" ca="1" si="15"/>
        <v>NCFB Insurance</v>
      </c>
      <c r="C343" s="70">
        <f t="shared" ca="1" si="17"/>
        <v>0</v>
      </c>
      <c r="D343" s="67"/>
    </row>
    <row r="344" spans="1:4">
      <c r="A344" s="69" t="str">
        <f t="shared" ca="1" si="16"/>
        <v>Kevin Mullinax</v>
      </c>
      <c r="B344" s="69" t="str">
        <f t="shared" ca="1" si="15"/>
        <v>Traveler's Insurance</v>
      </c>
      <c r="C344" s="70">
        <f t="shared" ca="1" si="17"/>
        <v>0</v>
      </c>
      <c r="D344" s="67"/>
    </row>
    <row r="345" spans="1:4">
      <c r="A345" s="69" t="str">
        <f t="shared" ca="1" si="16"/>
        <v>Kevin Whitener</v>
      </c>
      <c r="B345" s="69" t="str">
        <f t="shared" ca="1" si="15"/>
        <v>Traveler's Insurance</v>
      </c>
      <c r="C345" s="70">
        <f t="shared" ca="1" si="17"/>
        <v>0</v>
      </c>
      <c r="D345" s="67"/>
    </row>
    <row r="346" spans="1:4">
      <c r="A346" s="69" t="str">
        <f t="shared" ca="1" si="16"/>
        <v>Kim Bain</v>
      </c>
      <c r="B346" s="69" t="str">
        <f t="shared" ca="1" si="15"/>
        <v>NCFB Insurance</v>
      </c>
      <c r="C346" s="70">
        <f t="shared" ca="1" si="17"/>
        <v>0</v>
      </c>
      <c r="D346" s="67"/>
    </row>
    <row r="347" spans="1:4">
      <c r="A347" s="69" t="str">
        <f t="shared" ca="1" si="16"/>
        <v>Kimberly Majchrzak</v>
      </c>
      <c r="B347" s="69" t="str">
        <f t="shared" ca="1" si="15"/>
        <v>Traveler's Insurance</v>
      </c>
      <c r="C347" s="70">
        <f t="shared" ca="1" si="17"/>
        <v>0</v>
      </c>
      <c r="D347" s="67"/>
    </row>
    <row r="348" spans="1:4">
      <c r="A348" s="69" t="str">
        <f t="shared" ca="1" si="16"/>
        <v>Kirk Ferguson</v>
      </c>
      <c r="B348" s="69" t="str">
        <f t="shared" ca="1" si="15"/>
        <v>Erie Insurance</v>
      </c>
      <c r="C348" s="70">
        <f t="shared" ca="1" si="17"/>
        <v>0</v>
      </c>
      <c r="D348" s="67"/>
    </row>
    <row r="349" spans="1:4">
      <c r="A349" s="69" t="str">
        <f t="shared" ca="1" si="16"/>
        <v>Kori Barrs</v>
      </c>
      <c r="B349" s="69" t="str">
        <f t="shared" ca="1" si="15"/>
        <v>Traveler's Insurance</v>
      </c>
      <c r="C349" s="70">
        <f t="shared" ca="1" si="17"/>
        <v>0</v>
      </c>
      <c r="D349" s="67"/>
    </row>
    <row r="350" spans="1:4">
      <c r="A350" s="69" t="str">
        <f t="shared" ca="1" si="16"/>
        <v>Krissy Van Slightenhorst</v>
      </c>
      <c r="B350" s="69" t="str">
        <f t="shared" ca="1" si="15"/>
        <v>Traveler's Insurance</v>
      </c>
      <c r="C350" s="70">
        <f t="shared" ca="1" si="17"/>
        <v>0</v>
      </c>
      <c r="D350" s="67"/>
    </row>
    <row r="351" spans="1:4">
      <c r="A351" s="69" t="str">
        <f t="shared" ca="1" si="16"/>
        <v>Kristofer Toler</v>
      </c>
      <c r="B351" s="69" t="str">
        <f t="shared" ca="1" si="15"/>
        <v>Traveler's Insurance</v>
      </c>
      <c r="C351" s="70">
        <f t="shared" ca="1" si="17"/>
        <v>0</v>
      </c>
      <c r="D351" s="67"/>
    </row>
    <row r="352" spans="1:4">
      <c r="A352" s="69" t="str">
        <f t="shared" ca="1" si="16"/>
        <v>Kristy Brannock</v>
      </c>
      <c r="B352" s="69" t="str">
        <f t="shared" ca="1" si="15"/>
        <v>Cincinnati Insurance</v>
      </c>
      <c r="C352" s="70">
        <f t="shared" ca="1" si="17"/>
        <v>0</v>
      </c>
      <c r="D352" s="67"/>
    </row>
    <row r="353" spans="1:4">
      <c r="A353" s="69" t="str">
        <f t="shared" ca="1" si="16"/>
        <v>Kyle Hayman</v>
      </c>
      <c r="B353" s="69" t="str">
        <f t="shared" ca="1" si="15"/>
        <v>NCFB Insurance</v>
      </c>
      <c r="C353" s="70">
        <f t="shared" ca="1" si="17"/>
        <v>0</v>
      </c>
      <c r="D353" s="67"/>
    </row>
    <row r="354" spans="1:4">
      <c r="A354" s="69" t="str">
        <f t="shared" ca="1" si="16"/>
        <v>Lane Robertson</v>
      </c>
      <c r="B354" s="69" t="str">
        <f t="shared" ca="1" si="15"/>
        <v>NCFB Insurance</v>
      </c>
      <c r="C354" s="70">
        <f t="shared" ca="1" si="17"/>
        <v>0</v>
      </c>
      <c r="D354" s="67"/>
    </row>
    <row r="355" spans="1:4">
      <c r="A355" s="69" t="str">
        <f t="shared" ca="1" si="16"/>
        <v>Larry Hinsley</v>
      </c>
      <c r="B355" s="69" t="str">
        <f t="shared" ca="1" si="15"/>
        <v>Traveler's Insurance</v>
      </c>
      <c r="C355" s="70">
        <f t="shared" ca="1" si="17"/>
        <v>0</v>
      </c>
      <c r="D355" s="67"/>
    </row>
    <row r="356" spans="1:4">
      <c r="A356" s="69" t="str">
        <f t="shared" ca="1" si="16"/>
        <v>Laura Gandy</v>
      </c>
      <c r="B356" s="69" t="str">
        <f t="shared" ca="1" si="15"/>
        <v>Traveler's Insurance</v>
      </c>
      <c r="C356" s="70">
        <f t="shared" ca="1" si="17"/>
        <v>0</v>
      </c>
      <c r="D356" s="67"/>
    </row>
    <row r="357" spans="1:4">
      <c r="A357" s="69" t="str">
        <f t="shared" ca="1" si="16"/>
        <v>Laura Shell</v>
      </c>
      <c r="B357" s="69" t="str">
        <f t="shared" ca="1" si="15"/>
        <v>Traveler's Insurance</v>
      </c>
      <c r="C357" s="70">
        <f t="shared" ca="1" si="17"/>
        <v>0</v>
      </c>
      <c r="D357" s="67"/>
    </row>
    <row r="358" spans="1:4">
      <c r="A358" s="69" t="str">
        <f t="shared" ca="1" si="16"/>
        <v>Lawrence Tibbetts</v>
      </c>
      <c r="B358" s="69" t="str">
        <f t="shared" ca="1" si="15"/>
        <v>NCFB Insurance</v>
      </c>
      <c r="C358" s="70">
        <f t="shared" ca="1" si="17"/>
        <v>0</v>
      </c>
      <c r="D358" s="67"/>
    </row>
    <row r="359" spans="1:4">
      <c r="A359" s="69" t="str">
        <f t="shared" ca="1" si="16"/>
        <v>Leah Charles</v>
      </c>
      <c r="B359" s="69" t="str">
        <f t="shared" ca="1" si="15"/>
        <v>Traveler's Insurance</v>
      </c>
      <c r="C359" s="70">
        <f t="shared" ca="1" si="17"/>
        <v>0</v>
      </c>
      <c r="D359" s="67"/>
    </row>
    <row r="360" spans="1:4">
      <c r="A360" s="69" t="str">
        <f t="shared" ca="1" si="16"/>
        <v>Leah Charles</v>
      </c>
      <c r="B360" s="69" t="str">
        <f t="shared" ca="1" si="15"/>
        <v>Traveler's Insurance</v>
      </c>
      <c r="C360" s="70">
        <f t="shared" ca="1" si="17"/>
        <v>0</v>
      </c>
      <c r="D360" s="67"/>
    </row>
    <row r="361" spans="1:4">
      <c r="A361" s="69" t="str">
        <f t="shared" ca="1" si="16"/>
        <v>Leben Ryan</v>
      </c>
      <c r="B361" s="69" t="str">
        <f t="shared" ca="1" si="15"/>
        <v>Nationwide</v>
      </c>
      <c r="C361" s="70">
        <f t="shared" ca="1" si="17"/>
        <v>0</v>
      </c>
      <c r="D361" s="67"/>
    </row>
    <row r="362" spans="1:4">
      <c r="A362" s="69" t="str">
        <f t="shared" ca="1" si="16"/>
        <v>Lee Adams</v>
      </c>
      <c r="B362" s="69" t="str">
        <f t="shared" ca="1" si="15"/>
        <v>NCFB Insurance</v>
      </c>
      <c r="C362" s="70">
        <f t="shared" ca="1" si="17"/>
        <v>0</v>
      </c>
      <c r="D362" s="67"/>
    </row>
    <row r="363" spans="1:4">
      <c r="A363" s="69" t="str">
        <f t="shared" ca="1" si="16"/>
        <v>Lee Harbor</v>
      </c>
      <c r="B363" s="69" t="str">
        <f t="shared" ca="1" si="15"/>
        <v>SCFB Insurance</v>
      </c>
      <c r="C363" s="70">
        <f t="shared" ca="1" si="17"/>
        <v>0</v>
      </c>
      <c r="D363" s="67"/>
    </row>
    <row r="364" spans="1:4">
      <c r="A364" s="69" t="str">
        <f t="shared" ca="1" si="16"/>
        <v>Lee Hudgens</v>
      </c>
      <c r="B364" s="69" t="str">
        <f t="shared" ca="1" si="15"/>
        <v>NCFB Insurance</v>
      </c>
      <c r="C364" s="70">
        <f t="shared" ca="1" si="17"/>
        <v>0</v>
      </c>
      <c r="D364" s="67"/>
    </row>
    <row r="365" spans="1:4">
      <c r="A365" s="69" t="str">
        <f t="shared" ca="1" si="16"/>
        <v>Lee Sheom</v>
      </c>
      <c r="B365" s="69" t="str">
        <f t="shared" ca="1" si="15"/>
        <v>Traveler's Insurance</v>
      </c>
      <c r="C365" s="70">
        <f t="shared" ca="1" si="17"/>
        <v>0</v>
      </c>
      <c r="D365" s="67"/>
    </row>
    <row r="366" spans="1:4">
      <c r="A366" s="69" t="str">
        <f t="shared" ca="1" si="16"/>
        <v>Lee Walker</v>
      </c>
      <c r="B366" s="69" t="str">
        <f t="shared" ca="1" si="15"/>
        <v>NCFB Insurance</v>
      </c>
      <c r="C366" s="70">
        <f t="shared" ca="1" si="17"/>
        <v>0</v>
      </c>
      <c r="D366" s="67"/>
    </row>
    <row r="367" spans="1:4">
      <c r="A367" s="69" t="str">
        <f t="shared" ca="1" si="16"/>
        <v>Lee Walker</v>
      </c>
      <c r="B367" s="69" t="str">
        <f t="shared" ca="1" si="15"/>
        <v>NCFB Insurance</v>
      </c>
      <c r="C367" s="70">
        <f t="shared" ca="1" si="17"/>
        <v>0</v>
      </c>
      <c r="D367" s="67"/>
    </row>
    <row r="368" spans="1:4">
      <c r="A368" s="69" t="str">
        <f t="shared" ca="1" si="16"/>
        <v>Leon Turner</v>
      </c>
      <c r="B368" s="69" t="str">
        <f t="shared" ca="1" si="15"/>
        <v>NCFB Insurance</v>
      </c>
      <c r="C368" s="70">
        <f t="shared" ca="1" si="17"/>
        <v>0</v>
      </c>
      <c r="D368" s="67"/>
    </row>
    <row r="369" spans="1:4">
      <c r="A369" s="69" t="str">
        <f t="shared" ca="1" si="16"/>
        <v>Les Leamons</v>
      </c>
      <c r="B369" s="69" t="str">
        <f t="shared" ca="1" si="15"/>
        <v>Traveler's Insurance</v>
      </c>
      <c r="C369" s="70">
        <f t="shared" ca="1" si="17"/>
        <v>0</v>
      </c>
      <c r="D369" s="67"/>
    </row>
    <row r="370" spans="1:4">
      <c r="A370" s="69" t="str">
        <f t="shared" ca="1" si="16"/>
        <v>Leslie Weisman</v>
      </c>
      <c r="B370" s="69" t="str">
        <f t="shared" ca="1" si="15"/>
        <v>State Farm</v>
      </c>
      <c r="C370" s="70">
        <f t="shared" ca="1" si="17"/>
        <v>0</v>
      </c>
      <c r="D370" s="67"/>
    </row>
    <row r="371" spans="1:4">
      <c r="A371" s="69" t="str">
        <f t="shared" ca="1" si="16"/>
        <v>Leslie Wilson</v>
      </c>
      <c r="B371" s="69" t="str">
        <f t="shared" ca="1" si="15"/>
        <v>NCFB Insurance</v>
      </c>
      <c r="C371" s="70">
        <f t="shared" ca="1" si="17"/>
        <v>0</v>
      </c>
      <c r="D371" s="67"/>
    </row>
    <row r="372" spans="1:4">
      <c r="A372" s="69" t="str">
        <f t="shared" ca="1" si="16"/>
        <v>Linda Vaught</v>
      </c>
      <c r="B372" s="69" t="str">
        <f t="shared" ca="1" si="15"/>
        <v>Traveler's Insurance</v>
      </c>
      <c r="C372" s="70">
        <f t="shared" ca="1" si="17"/>
        <v>0</v>
      </c>
      <c r="D372" s="67"/>
    </row>
    <row r="373" spans="1:4">
      <c r="A373" s="69" t="str">
        <f t="shared" ca="1" si="16"/>
        <v>Lindsey Ballard</v>
      </c>
      <c r="B373" s="69" t="str">
        <f t="shared" ca="1" si="15"/>
        <v>Traveler's Insurance</v>
      </c>
      <c r="C373" s="70">
        <f t="shared" ca="1" si="17"/>
        <v>0</v>
      </c>
      <c r="D373" s="67"/>
    </row>
    <row r="374" spans="1:4">
      <c r="A374" s="69" t="str">
        <f t="shared" ca="1" si="16"/>
        <v>Linel (Lee)  Williams</v>
      </c>
      <c r="B374" s="69" t="str">
        <f t="shared" ca="1" si="15"/>
        <v>Traveler's Insurance</v>
      </c>
      <c r="C374" s="70">
        <f t="shared" ca="1" si="17"/>
        <v>0</v>
      </c>
      <c r="D374" s="67"/>
    </row>
    <row r="375" spans="1:4">
      <c r="A375" s="69" t="str">
        <f t="shared" ca="1" si="16"/>
        <v>Lisa Moore</v>
      </c>
      <c r="B375" s="69" t="str">
        <f t="shared" ca="1" si="15"/>
        <v>Traveler's Insurance</v>
      </c>
      <c r="C375" s="70">
        <f t="shared" ca="1" si="17"/>
        <v>0</v>
      </c>
      <c r="D375" s="67"/>
    </row>
    <row r="376" spans="1:4">
      <c r="A376" s="69" t="str">
        <f t="shared" ca="1" si="16"/>
        <v>Locke Doty</v>
      </c>
      <c r="B376" s="69" t="str">
        <f t="shared" ca="1" si="15"/>
        <v>Cincinnati Insurance</v>
      </c>
      <c r="C376" s="70">
        <f t="shared" ca="1" si="17"/>
        <v>0</v>
      </c>
      <c r="D376" s="67"/>
    </row>
    <row r="377" spans="1:4">
      <c r="A377" s="69" t="str">
        <f t="shared" ca="1" si="16"/>
        <v>Lorrie Merchant</v>
      </c>
      <c r="B377" s="69" t="str">
        <f t="shared" ca="1" si="15"/>
        <v>State Farm</v>
      </c>
      <c r="C377" s="70">
        <f t="shared" ca="1" si="17"/>
        <v>0</v>
      </c>
      <c r="D377" s="67"/>
    </row>
    <row r="378" spans="1:4">
      <c r="A378" s="69" t="str">
        <f t="shared" ca="1" si="16"/>
        <v>Louie Mitcham</v>
      </c>
      <c r="B378" s="69" t="str">
        <f t="shared" ca="1" si="15"/>
        <v>Traveler's Insurance</v>
      </c>
      <c r="C378" s="70">
        <f t="shared" ca="1" si="17"/>
        <v>0</v>
      </c>
      <c r="D378" s="67"/>
    </row>
    <row r="379" spans="1:4">
      <c r="A379" s="69" t="str">
        <f t="shared" ca="1" si="16"/>
        <v>Mac Mccarver</v>
      </c>
      <c r="B379" s="69" t="str">
        <f t="shared" ca="1" si="15"/>
        <v>Traveler's Insurance</v>
      </c>
      <c r="C379" s="70">
        <f t="shared" ca="1" si="17"/>
        <v>0</v>
      </c>
      <c r="D379" s="67"/>
    </row>
    <row r="380" spans="1:4">
      <c r="A380" s="69" t="str">
        <f t="shared" ca="1" si="16"/>
        <v>Malcolm Inge</v>
      </c>
      <c r="B380" s="69" t="str">
        <f t="shared" ca="1" si="15"/>
        <v>Traveler's Insurance</v>
      </c>
      <c r="C380" s="70">
        <f t="shared" ca="1" si="17"/>
        <v>0</v>
      </c>
      <c r="D380" s="67"/>
    </row>
    <row r="381" spans="1:4">
      <c r="A381" s="69" t="str">
        <f t="shared" ca="1" si="16"/>
        <v>Manuel Cruz</v>
      </c>
      <c r="B381" s="69" t="str">
        <f t="shared" ca="1" si="15"/>
        <v>Erie Insurance</v>
      </c>
      <c r="C381" s="70">
        <f t="shared" ca="1" si="17"/>
        <v>0</v>
      </c>
      <c r="D381" s="67"/>
    </row>
    <row r="382" spans="1:4">
      <c r="A382" s="69" t="str">
        <f t="shared" ca="1" si="16"/>
        <v>Marc Holz</v>
      </c>
      <c r="B382" s="69" t="str">
        <f t="shared" ca="1" si="15"/>
        <v>NCFB Insurance</v>
      </c>
      <c r="C382" s="70">
        <f t="shared" ca="1" si="17"/>
        <v>0</v>
      </c>
      <c r="D382" s="67"/>
    </row>
    <row r="383" spans="1:4">
      <c r="A383" s="69" t="str">
        <f t="shared" ca="1" si="16"/>
        <v>Marcine Watkins</v>
      </c>
      <c r="B383" s="69" t="str">
        <f t="shared" ca="1" si="15"/>
        <v>State Farm</v>
      </c>
      <c r="C383" s="70">
        <f t="shared" ca="1" si="17"/>
        <v>0</v>
      </c>
      <c r="D383" s="67"/>
    </row>
    <row r="384" spans="1:4">
      <c r="A384" s="69" t="str">
        <f t="shared" ca="1" si="16"/>
        <v>Marcus Moss</v>
      </c>
      <c r="B384" s="69" t="str">
        <f t="shared" ca="1" si="15"/>
        <v>Liberty Mutual</v>
      </c>
      <c r="C384" s="70">
        <f t="shared" ca="1" si="17"/>
        <v>0</v>
      </c>
      <c r="D384" s="67"/>
    </row>
    <row r="385" spans="1:4">
      <c r="A385" s="69" t="str">
        <f t="shared" ca="1" si="16"/>
        <v>Marcus Walters</v>
      </c>
      <c r="B385" s="69" t="str">
        <f t="shared" ca="1" si="15"/>
        <v>NCFB Insurance</v>
      </c>
      <c r="C385" s="70">
        <f t="shared" ca="1" si="17"/>
        <v>0</v>
      </c>
      <c r="D385" s="67"/>
    </row>
    <row r="386" spans="1:4">
      <c r="A386" s="69" t="str">
        <f t="shared" ca="1" si="16"/>
        <v>Margaret Fleming</v>
      </c>
      <c r="B386" s="69" t="str">
        <f t="shared" ref="B386:B449" ca="1" si="18">INDIRECT(ADDRESS(ROW(),5,,,"Contact List"))</f>
        <v>SCFB Insurance</v>
      </c>
      <c r="C386" s="70">
        <f t="shared" ca="1" si="17"/>
        <v>0</v>
      </c>
      <c r="D386" s="67"/>
    </row>
    <row r="387" spans="1:4">
      <c r="A387" s="69" t="str">
        <f t="shared" ref="A387:A450" ca="1" si="19">INDIRECT(ADDRESS(ROW(),COLUMN()+1,,,"Contact List"))</f>
        <v>Mark Edgerton</v>
      </c>
      <c r="B387" s="69" t="str">
        <f t="shared" ca="1" si="18"/>
        <v>NCFB Insurance</v>
      </c>
      <c r="C387" s="70">
        <f t="shared" ref="C387:C450" ca="1" si="20">INDIRECT(ADDRESS(ROW(),6,,,"Contact List"))</f>
        <v>0</v>
      </c>
      <c r="D387" s="67"/>
    </row>
    <row r="388" spans="1:4">
      <c r="A388" s="69" t="str">
        <f t="shared" ca="1" si="19"/>
        <v>Mark Gore</v>
      </c>
      <c r="B388" s="69" t="str">
        <f t="shared" ca="1" si="18"/>
        <v>SCFB Insurance</v>
      </c>
      <c r="C388" s="70">
        <f t="shared" ca="1" si="20"/>
        <v>0</v>
      </c>
      <c r="D388" s="67"/>
    </row>
    <row r="389" spans="1:4">
      <c r="A389" s="69" t="str">
        <f t="shared" ca="1" si="19"/>
        <v>Mark Knaake</v>
      </c>
      <c r="B389" s="69" t="str">
        <f t="shared" ca="1" si="18"/>
        <v>State Auto</v>
      </c>
      <c r="C389" s="70">
        <f t="shared" ca="1" si="20"/>
        <v>0</v>
      </c>
      <c r="D389" s="67"/>
    </row>
    <row r="390" spans="1:4">
      <c r="A390" s="69" t="str">
        <f t="shared" ca="1" si="19"/>
        <v>Mark Misenhiem</v>
      </c>
      <c r="B390" s="69" t="str">
        <f t="shared" ca="1" si="18"/>
        <v>Nationwide</v>
      </c>
      <c r="C390" s="70">
        <f t="shared" ca="1" si="20"/>
        <v>0</v>
      </c>
      <c r="D390" s="67"/>
    </row>
    <row r="391" spans="1:4">
      <c r="A391" s="69" t="str">
        <f t="shared" ca="1" si="19"/>
        <v>Mark Owens</v>
      </c>
      <c r="B391" s="69" t="str">
        <f t="shared" ca="1" si="18"/>
        <v>Nationwide</v>
      </c>
      <c r="C391" s="70">
        <f t="shared" ca="1" si="20"/>
        <v>0</v>
      </c>
      <c r="D391" s="67"/>
    </row>
    <row r="392" spans="1:4">
      <c r="A392" s="69" t="str">
        <f t="shared" ca="1" si="19"/>
        <v>Mark Poteat</v>
      </c>
      <c r="B392" s="69" t="str">
        <f t="shared" ca="1" si="18"/>
        <v>SCFB Insurance</v>
      </c>
      <c r="C392" s="70">
        <f t="shared" ca="1" si="20"/>
        <v>0</v>
      </c>
      <c r="D392" s="67"/>
    </row>
    <row r="393" spans="1:4">
      <c r="A393" s="69" t="str">
        <f t="shared" ca="1" si="19"/>
        <v>Mark Vallesky</v>
      </c>
      <c r="B393" s="69" t="str">
        <f t="shared" ca="1" si="18"/>
        <v>Traveler's Insurance</v>
      </c>
      <c r="C393" s="70">
        <f t="shared" ca="1" si="20"/>
        <v>0</v>
      </c>
      <c r="D393" s="67"/>
    </row>
    <row r="394" spans="1:4">
      <c r="A394" s="69" t="str">
        <f t="shared" ca="1" si="19"/>
        <v>Mark Williams</v>
      </c>
      <c r="B394" s="69" t="str">
        <f t="shared" ca="1" si="18"/>
        <v>State Auto</v>
      </c>
      <c r="C394" s="70">
        <f t="shared" ca="1" si="20"/>
        <v>0</v>
      </c>
      <c r="D394" s="67"/>
    </row>
    <row r="395" spans="1:4">
      <c r="A395" s="69" t="str">
        <f t="shared" ca="1" si="19"/>
        <v>Martin Braswell</v>
      </c>
      <c r="B395" s="69" t="str">
        <f t="shared" ca="1" si="18"/>
        <v>NCFB Insurance</v>
      </c>
      <c r="C395" s="70">
        <f t="shared" ca="1" si="20"/>
        <v>0</v>
      </c>
      <c r="D395" s="67"/>
    </row>
    <row r="396" spans="1:4">
      <c r="A396" s="69" t="str">
        <f t="shared" ca="1" si="19"/>
        <v>Martin Sain</v>
      </c>
      <c r="B396" s="69" t="str">
        <f t="shared" ca="1" si="18"/>
        <v>NCFB Insurance</v>
      </c>
      <c r="C396" s="70">
        <f t="shared" ca="1" si="20"/>
        <v>0</v>
      </c>
      <c r="D396" s="67"/>
    </row>
    <row r="397" spans="1:4">
      <c r="A397" s="69" t="str">
        <f t="shared" ca="1" si="19"/>
        <v xml:space="preserve">Martin Terry </v>
      </c>
      <c r="B397" s="69" t="str">
        <f t="shared" ca="1" si="18"/>
        <v>NCFB Insurance</v>
      </c>
      <c r="C397" s="70">
        <f t="shared" ca="1" si="20"/>
        <v>0</v>
      </c>
      <c r="D397" s="67"/>
    </row>
    <row r="398" spans="1:4">
      <c r="A398" s="69" t="str">
        <f t="shared" ca="1" si="19"/>
        <v>Martin Wilson</v>
      </c>
      <c r="B398" s="69" t="str">
        <f t="shared" ca="1" si="18"/>
        <v>Erie Insurance</v>
      </c>
      <c r="C398" s="70">
        <f t="shared" ca="1" si="20"/>
        <v>0</v>
      </c>
      <c r="D398" s="67"/>
    </row>
    <row r="399" spans="1:4">
      <c r="A399" s="69" t="str">
        <f t="shared" ca="1" si="19"/>
        <v>Marty Noble</v>
      </c>
      <c r="B399" s="69" t="str">
        <f t="shared" ca="1" si="18"/>
        <v>NCFB Insurance</v>
      </c>
      <c r="C399" s="70">
        <f t="shared" ca="1" si="20"/>
        <v>0</v>
      </c>
      <c r="D399" s="67"/>
    </row>
    <row r="400" spans="1:4">
      <c r="A400" s="69" t="str">
        <f t="shared" ca="1" si="19"/>
        <v>Marty Noble</v>
      </c>
      <c r="B400" s="69" t="str">
        <f t="shared" ca="1" si="18"/>
        <v>NCFB Insurance</v>
      </c>
      <c r="C400" s="70">
        <f t="shared" ca="1" si="20"/>
        <v>0</v>
      </c>
      <c r="D400" s="67"/>
    </row>
    <row r="401" spans="1:4">
      <c r="A401" s="69" t="str">
        <f t="shared" ca="1" si="19"/>
        <v xml:space="preserve">Marty Terry </v>
      </c>
      <c r="B401" s="69" t="str">
        <f t="shared" ca="1" si="18"/>
        <v>NCFB Insurance</v>
      </c>
      <c r="C401" s="70">
        <f t="shared" ca="1" si="20"/>
        <v>0</v>
      </c>
      <c r="D401" s="67"/>
    </row>
    <row r="402" spans="1:4">
      <c r="A402" s="69" t="str">
        <f t="shared" ca="1" si="19"/>
        <v>Mary Campbell</v>
      </c>
      <c r="B402" s="69" t="str">
        <f t="shared" ca="1" si="18"/>
        <v>NCFB Insurance</v>
      </c>
      <c r="C402" s="70">
        <f t="shared" ca="1" si="20"/>
        <v>0</v>
      </c>
      <c r="D402" s="67"/>
    </row>
    <row r="403" spans="1:4">
      <c r="A403" s="69" t="str">
        <f t="shared" ca="1" si="19"/>
        <v>Matt Caton</v>
      </c>
      <c r="B403" s="69" t="str">
        <f t="shared" ca="1" si="18"/>
        <v>Traveler's Insurance</v>
      </c>
      <c r="C403" s="70">
        <f t="shared" ca="1" si="20"/>
        <v>0</v>
      </c>
      <c r="D403" s="67"/>
    </row>
    <row r="404" spans="1:4">
      <c r="A404" s="69" t="str">
        <f t="shared" ca="1" si="19"/>
        <v>Matt Garrard</v>
      </c>
      <c r="B404" s="69" t="str">
        <f t="shared" ca="1" si="18"/>
        <v>Nationwide</v>
      </c>
      <c r="C404" s="70">
        <f t="shared" ca="1" si="20"/>
        <v>0</v>
      </c>
      <c r="D404" s="67"/>
    </row>
    <row r="405" spans="1:4">
      <c r="A405" s="69" t="str">
        <f t="shared" ca="1" si="19"/>
        <v>Matt Johnson</v>
      </c>
      <c r="B405" s="69" t="str">
        <f t="shared" ca="1" si="18"/>
        <v>Traveler's Insurance</v>
      </c>
      <c r="C405" s="70">
        <f t="shared" ca="1" si="20"/>
        <v>200</v>
      </c>
      <c r="D405" s="72"/>
    </row>
    <row r="406" spans="1:4">
      <c r="A406" s="69" t="str">
        <f t="shared" ca="1" si="19"/>
        <v>Matt Koch</v>
      </c>
      <c r="B406" s="69" t="str">
        <f t="shared" ca="1" si="18"/>
        <v>Cincinnati Insurance</v>
      </c>
      <c r="C406" s="70">
        <f t="shared" ca="1" si="20"/>
        <v>200</v>
      </c>
      <c r="D406" s="67"/>
    </row>
    <row r="407" spans="1:4">
      <c r="A407" s="69" t="str">
        <f t="shared" ca="1" si="19"/>
        <v>Matt Ray</v>
      </c>
      <c r="B407" s="69" t="str">
        <f t="shared" ca="1" si="18"/>
        <v>SCFB Insurance</v>
      </c>
      <c r="C407" s="70">
        <f t="shared" ca="1" si="20"/>
        <v>200</v>
      </c>
      <c r="D407" s="67"/>
    </row>
    <row r="408" spans="1:4">
      <c r="A408" s="69" t="str">
        <f t="shared" ca="1" si="19"/>
        <v>Matt Young</v>
      </c>
      <c r="B408" s="69" t="str">
        <f t="shared" ca="1" si="18"/>
        <v>Traveler's Insurance</v>
      </c>
      <c r="C408" s="70">
        <f t="shared" ca="1" si="20"/>
        <v>200</v>
      </c>
      <c r="D408" s="67"/>
    </row>
    <row r="409" spans="1:4">
      <c r="A409" s="69" t="str">
        <f t="shared" ca="1" si="19"/>
        <v>Matthew Ingham</v>
      </c>
      <c r="B409" s="69" t="str">
        <f t="shared" ca="1" si="18"/>
        <v>Traveler's Insurance</v>
      </c>
      <c r="C409" s="70">
        <f t="shared" ca="1" si="20"/>
        <v>200</v>
      </c>
      <c r="D409" s="67"/>
    </row>
    <row r="410" spans="1:4">
      <c r="A410" s="69" t="str">
        <f t="shared" ca="1" si="19"/>
        <v>Matthew Lilienthal</v>
      </c>
      <c r="B410" s="69" t="str">
        <f t="shared" ca="1" si="18"/>
        <v>SCFB Insurance</v>
      </c>
      <c r="C410" s="70">
        <f t="shared" ca="1" si="20"/>
        <v>200</v>
      </c>
      <c r="D410" s="67"/>
    </row>
    <row r="411" spans="1:4">
      <c r="A411" s="69" t="str">
        <f t="shared" ca="1" si="19"/>
        <v>Matthew Olsen</v>
      </c>
      <c r="B411" s="69" t="str">
        <f t="shared" ca="1" si="18"/>
        <v>Erie Insurance</v>
      </c>
      <c r="C411" s="70">
        <f t="shared" ca="1" si="20"/>
        <v>200</v>
      </c>
      <c r="D411" s="67"/>
    </row>
    <row r="412" spans="1:4">
      <c r="A412" s="69" t="str">
        <f t="shared" ca="1" si="19"/>
        <v>Matthew Parker</v>
      </c>
      <c r="B412" s="69" t="str">
        <f t="shared" ca="1" si="18"/>
        <v>Liberty Mutual</v>
      </c>
      <c r="C412" s="70">
        <f t="shared" ca="1" si="20"/>
        <v>200</v>
      </c>
      <c r="D412" s="67"/>
    </row>
    <row r="413" spans="1:4">
      <c r="A413" s="69" t="str">
        <f t="shared" ca="1" si="19"/>
        <v>Matthew Thompson</v>
      </c>
      <c r="B413" s="69" t="str">
        <f t="shared" ca="1" si="18"/>
        <v>Traveler's Insurance</v>
      </c>
      <c r="C413" s="70">
        <f t="shared" ca="1" si="20"/>
        <v>200</v>
      </c>
      <c r="D413" s="67"/>
    </row>
    <row r="414" spans="1:4">
      <c r="A414" s="69" t="str">
        <f t="shared" ca="1" si="19"/>
        <v>Melissa Pegram</v>
      </c>
      <c r="B414" s="69" t="str">
        <f t="shared" ca="1" si="18"/>
        <v>NCFB Insurance</v>
      </c>
      <c r="C414" s="70">
        <f t="shared" ca="1" si="20"/>
        <v>200</v>
      </c>
      <c r="D414" s="67"/>
    </row>
    <row r="415" spans="1:4">
      <c r="A415" s="69" t="str">
        <f t="shared" ca="1" si="19"/>
        <v>Melissa Watford</v>
      </c>
      <c r="B415" s="69" t="str">
        <f t="shared" ca="1" si="18"/>
        <v>SCFB Insurance</v>
      </c>
      <c r="C415" s="70">
        <f t="shared" ca="1" si="20"/>
        <v>200</v>
      </c>
      <c r="D415" s="67"/>
    </row>
    <row r="416" spans="1:4">
      <c r="A416" s="69" t="str">
        <f t="shared" ca="1" si="19"/>
        <v>Michael Cultrera</v>
      </c>
      <c r="B416" s="69" t="str">
        <f t="shared" ca="1" si="18"/>
        <v>Cincinnati Insurance</v>
      </c>
      <c r="C416" s="70">
        <f t="shared" ca="1" si="20"/>
        <v>200</v>
      </c>
      <c r="D416" s="67"/>
    </row>
    <row r="417" spans="1:4">
      <c r="A417" s="69" t="str">
        <f t="shared" ca="1" si="19"/>
        <v>Michael Lukach</v>
      </c>
      <c r="B417" s="69" t="str">
        <f t="shared" ca="1" si="18"/>
        <v>NCFB Insurance</v>
      </c>
      <c r="C417" s="70">
        <f t="shared" ca="1" si="20"/>
        <v>200</v>
      </c>
      <c r="D417" s="67"/>
    </row>
    <row r="418" spans="1:4">
      <c r="A418" s="69" t="str">
        <f t="shared" ca="1" si="19"/>
        <v>Michael Mockovciak</v>
      </c>
      <c r="B418" s="69" t="str">
        <f t="shared" ca="1" si="18"/>
        <v>Erie Insurance</v>
      </c>
      <c r="C418" s="70">
        <f t="shared" ca="1" si="20"/>
        <v>175</v>
      </c>
      <c r="D418" s="67"/>
    </row>
    <row r="419" spans="1:4">
      <c r="A419" s="69" t="str">
        <f t="shared" ca="1" si="19"/>
        <v>Michael Smith</v>
      </c>
      <c r="B419" s="69" t="str">
        <f t="shared" ca="1" si="18"/>
        <v>Traveler's Insurance</v>
      </c>
      <c r="C419" s="70">
        <f t="shared" ca="1" si="20"/>
        <v>175</v>
      </c>
      <c r="D419" s="67"/>
    </row>
    <row r="420" spans="1:4">
      <c r="A420" s="69" t="str">
        <f t="shared" ca="1" si="19"/>
        <v>Michael Walker</v>
      </c>
      <c r="B420" s="69" t="str">
        <f t="shared" ca="1" si="18"/>
        <v>NCFB Insurance</v>
      </c>
      <c r="C420" s="70">
        <f t="shared" ca="1" si="20"/>
        <v>175</v>
      </c>
      <c r="D420" s="67"/>
    </row>
    <row r="421" spans="1:4">
      <c r="A421" s="69" t="str">
        <f t="shared" ca="1" si="19"/>
        <v xml:space="preserve">Michael Wilson </v>
      </c>
      <c r="B421" s="69" t="str">
        <f t="shared" ca="1" si="18"/>
        <v>NCFB Insurance</v>
      </c>
      <c r="C421" s="70">
        <f t="shared" ca="1" si="20"/>
        <v>175</v>
      </c>
      <c r="D421" s="67"/>
    </row>
    <row r="422" spans="1:4">
      <c r="A422" s="69" t="str">
        <f t="shared" ca="1" si="19"/>
        <v>Michelle Grant</v>
      </c>
      <c r="B422" s="69" t="str">
        <f t="shared" ca="1" si="18"/>
        <v>Traveler's Insurance</v>
      </c>
      <c r="C422" s="70">
        <f t="shared" ca="1" si="20"/>
        <v>175</v>
      </c>
      <c r="D422" s="67"/>
    </row>
    <row r="423" spans="1:4">
      <c r="A423" s="69" t="str">
        <f t="shared" ca="1" si="19"/>
        <v>Michelle Simpson</v>
      </c>
      <c r="B423" s="69" t="str">
        <f t="shared" ca="1" si="18"/>
        <v>Traveler's Insurance</v>
      </c>
      <c r="C423" s="70">
        <f t="shared" ca="1" si="20"/>
        <v>175</v>
      </c>
      <c r="D423" s="67"/>
    </row>
    <row r="424" spans="1:4">
      <c r="A424" s="69" t="str">
        <f t="shared" ca="1" si="19"/>
        <v>Michelle Stewart</v>
      </c>
      <c r="B424" s="69" t="str">
        <f t="shared" ca="1" si="18"/>
        <v>Erie Insurance</v>
      </c>
      <c r="C424" s="70">
        <f t="shared" ca="1" si="20"/>
        <v>175</v>
      </c>
      <c r="D424" s="67"/>
    </row>
    <row r="425" spans="1:4">
      <c r="A425" s="69" t="str">
        <f t="shared" ca="1" si="19"/>
        <v>Mickey Edmonds</v>
      </c>
      <c r="B425" s="69" t="str">
        <f t="shared" ca="1" si="18"/>
        <v>SCFB Insurance</v>
      </c>
      <c r="C425" s="70">
        <f t="shared" ca="1" si="20"/>
        <v>175</v>
      </c>
      <c r="D425" s="67"/>
    </row>
    <row r="426" spans="1:4">
      <c r="A426" s="69" t="str">
        <f t="shared" ca="1" si="19"/>
        <v>Mike Griffin</v>
      </c>
      <c r="B426" s="69" t="str">
        <f t="shared" ca="1" si="18"/>
        <v>Nationwide</v>
      </c>
      <c r="C426" s="70">
        <f t="shared" ca="1" si="20"/>
        <v>175</v>
      </c>
      <c r="D426" s="67"/>
    </row>
    <row r="427" spans="1:4">
      <c r="A427" s="69" t="str">
        <f t="shared" ca="1" si="19"/>
        <v>Mike Griffin</v>
      </c>
      <c r="B427" s="69" t="str">
        <f t="shared" ca="1" si="18"/>
        <v>NCFB Insurance</v>
      </c>
      <c r="C427" s="70">
        <f t="shared" ca="1" si="20"/>
        <v>175</v>
      </c>
      <c r="D427" s="67"/>
    </row>
    <row r="428" spans="1:4">
      <c r="A428" s="69" t="str">
        <f t="shared" ca="1" si="19"/>
        <v>Mike Hooks</v>
      </c>
      <c r="B428" s="69" t="str">
        <f t="shared" ca="1" si="18"/>
        <v>SCFB Insurance</v>
      </c>
      <c r="C428" s="70">
        <f t="shared" ca="1" si="20"/>
        <v>175</v>
      </c>
      <c r="D428" s="67"/>
    </row>
    <row r="429" spans="1:4">
      <c r="A429" s="69" t="str">
        <f t="shared" ca="1" si="19"/>
        <v>Mike Rogers</v>
      </c>
      <c r="B429" s="69" t="str">
        <f t="shared" ca="1" si="18"/>
        <v>SCFB Insurance</v>
      </c>
      <c r="C429" s="70">
        <f t="shared" ca="1" si="20"/>
        <v>175</v>
      </c>
      <c r="D429" s="67"/>
    </row>
    <row r="430" spans="1:4">
      <c r="A430" s="69" t="str">
        <f t="shared" ca="1" si="19"/>
        <v>Mike Rusher</v>
      </c>
      <c r="B430" s="69" t="str">
        <f t="shared" ca="1" si="18"/>
        <v>Traveler's Insurance</v>
      </c>
      <c r="C430" s="70">
        <f t="shared" ca="1" si="20"/>
        <v>175</v>
      </c>
      <c r="D430" s="67"/>
    </row>
    <row r="431" spans="1:4">
      <c r="A431" s="69" t="str">
        <f t="shared" ca="1" si="19"/>
        <v>Mike Sell</v>
      </c>
      <c r="B431" s="69" t="str">
        <f t="shared" ca="1" si="18"/>
        <v>NCFB Insurance</v>
      </c>
      <c r="C431" s="70">
        <f t="shared" ca="1" si="20"/>
        <v>175</v>
      </c>
      <c r="D431" s="67"/>
    </row>
    <row r="432" spans="1:4">
      <c r="A432" s="69" t="str">
        <f t="shared" ca="1" si="19"/>
        <v>Mike Weeks</v>
      </c>
      <c r="B432" s="69" t="str">
        <f t="shared" ca="1" si="18"/>
        <v>NCFB Insurance</v>
      </c>
      <c r="C432" s="70">
        <f t="shared" ca="1" si="20"/>
        <v>175</v>
      </c>
      <c r="D432" s="67"/>
    </row>
    <row r="433" spans="1:4">
      <c r="A433" s="69" t="str">
        <f t="shared" ca="1" si="19"/>
        <v>Mike Ziefert</v>
      </c>
      <c r="B433" s="69" t="str">
        <f t="shared" ca="1" si="18"/>
        <v>Traveler's Insurance</v>
      </c>
      <c r="C433" s="70">
        <f t="shared" ca="1" si="20"/>
        <v>175</v>
      </c>
      <c r="D433" s="67"/>
    </row>
    <row r="434" spans="1:4">
      <c r="A434" s="69" t="str">
        <f t="shared" ca="1" si="19"/>
        <v>Mike Zymantas</v>
      </c>
      <c r="B434" s="69" t="str">
        <f t="shared" ca="1" si="18"/>
        <v>Traveler's Insurance</v>
      </c>
      <c r="C434" s="70">
        <f t="shared" ca="1" si="20"/>
        <v>175</v>
      </c>
      <c r="D434" s="67"/>
    </row>
    <row r="435" spans="1:4">
      <c r="A435" s="69" t="str">
        <f t="shared" ca="1" si="19"/>
        <v>Mindy Seigler</v>
      </c>
      <c r="B435" s="69" t="str">
        <f t="shared" ca="1" si="18"/>
        <v>Nationwide</v>
      </c>
      <c r="C435" s="70">
        <f t="shared" ca="1" si="20"/>
        <v>175</v>
      </c>
      <c r="D435" s="67"/>
    </row>
    <row r="436" spans="1:4">
      <c r="A436" s="69" t="str">
        <f t="shared" ca="1" si="19"/>
        <v>Morris Hinton</v>
      </c>
      <c r="B436" s="69" t="str">
        <f t="shared" ca="1" si="18"/>
        <v>Cincinnati Insurance</v>
      </c>
      <c r="C436" s="70">
        <f t="shared" ca="1" si="20"/>
        <v>175</v>
      </c>
      <c r="D436" s="67"/>
    </row>
    <row r="437" spans="1:4">
      <c r="A437" s="69" t="str">
        <f t="shared" ca="1" si="19"/>
        <v>Nate Schell</v>
      </c>
      <c r="B437" s="69" t="str">
        <f t="shared" ca="1" si="18"/>
        <v>Traveler's Insurance</v>
      </c>
      <c r="C437" s="70">
        <f t="shared" ca="1" si="20"/>
        <v>175</v>
      </c>
      <c r="D437" s="67"/>
    </row>
    <row r="438" spans="1:4">
      <c r="A438" s="69" t="str">
        <f t="shared" ca="1" si="19"/>
        <v>Nathan Phelps</v>
      </c>
      <c r="B438" s="69" t="str">
        <f t="shared" ca="1" si="18"/>
        <v>Traveler's Insurance</v>
      </c>
      <c r="C438" s="70">
        <f t="shared" ca="1" si="20"/>
        <v>175</v>
      </c>
      <c r="D438" s="67"/>
    </row>
    <row r="439" spans="1:4">
      <c r="A439" s="69" t="str">
        <f t="shared" ca="1" si="19"/>
        <v>Nic Anderson</v>
      </c>
      <c r="B439" s="69" t="str">
        <f t="shared" ca="1" si="18"/>
        <v>State Farm</v>
      </c>
      <c r="C439" s="70">
        <f t="shared" ca="1" si="20"/>
        <v>175</v>
      </c>
      <c r="D439" s="67"/>
    </row>
    <row r="440" spans="1:4">
      <c r="A440" s="69" t="str">
        <f t="shared" ca="1" si="19"/>
        <v>Nick Lee</v>
      </c>
      <c r="B440" s="69" t="str">
        <f t="shared" ca="1" si="18"/>
        <v>NCFB Insurance</v>
      </c>
      <c r="C440" s="70">
        <f t="shared" ca="1" si="20"/>
        <v>175</v>
      </c>
      <c r="D440" s="67"/>
    </row>
    <row r="441" spans="1:4">
      <c r="A441" s="69" t="str">
        <f t="shared" ca="1" si="19"/>
        <v>Nick Walker</v>
      </c>
      <c r="B441" s="69" t="str">
        <f t="shared" ca="1" si="18"/>
        <v>NCFB Insurance</v>
      </c>
      <c r="C441" s="70">
        <f t="shared" ca="1" si="20"/>
        <v>175</v>
      </c>
      <c r="D441" s="67"/>
    </row>
    <row r="442" spans="1:4">
      <c r="A442" s="69" t="str">
        <f t="shared" ca="1" si="19"/>
        <v>Nicole Glenn</v>
      </c>
      <c r="B442" s="69" t="str">
        <f t="shared" ca="1" si="18"/>
        <v>Erie Insurance</v>
      </c>
      <c r="C442" s="70">
        <f t="shared" ca="1" si="20"/>
        <v>175</v>
      </c>
      <c r="D442" s="67"/>
    </row>
    <row r="443" spans="1:4">
      <c r="A443" s="69" t="str">
        <f t="shared" ca="1" si="19"/>
        <v>Nicole Pepicello</v>
      </c>
      <c r="B443" s="69" t="str">
        <f t="shared" ca="1" si="18"/>
        <v>Erie Insurance</v>
      </c>
      <c r="C443" s="70">
        <f t="shared" ca="1" si="20"/>
        <v>175</v>
      </c>
      <c r="D443" s="67"/>
    </row>
    <row r="444" spans="1:4">
      <c r="A444" s="69" t="str">
        <f t="shared" ca="1" si="19"/>
        <v>Nicole Pepicello</v>
      </c>
      <c r="B444" s="69" t="str">
        <f t="shared" ca="1" si="18"/>
        <v>Erie Insurance</v>
      </c>
      <c r="C444" s="70">
        <f t="shared" ca="1" si="20"/>
        <v>175</v>
      </c>
      <c r="D444" s="72"/>
    </row>
    <row r="445" spans="1:4">
      <c r="A445" s="69" t="str">
        <f t="shared" ca="1" si="19"/>
        <v>Pamela Wilson</v>
      </c>
      <c r="B445" s="69" t="str">
        <f t="shared" ca="1" si="18"/>
        <v>SCFB Insurance</v>
      </c>
      <c r="C445" s="70">
        <f t="shared" ca="1" si="20"/>
        <v>175</v>
      </c>
      <c r="D445" s="67"/>
    </row>
    <row r="446" spans="1:4">
      <c r="A446" s="69" t="str">
        <f t="shared" ca="1" si="19"/>
        <v>Patrick Britton</v>
      </c>
      <c r="B446" s="69" t="str">
        <f t="shared" ca="1" si="18"/>
        <v>Traveler's Insurance</v>
      </c>
      <c r="C446" s="70">
        <f t="shared" ca="1" si="20"/>
        <v>175</v>
      </c>
      <c r="D446" s="67"/>
    </row>
    <row r="447" spans="1:4">
      <c r="A447" s="69" t="str">
        <f t="shared" ca="1" si="19"/>
        <v>Patrick Haynes</v>
      </c>
      <c r="B447" s="69" t="str">
        <f t="shared" ca="1" si="18"/>
        <v>State Farm</v>
      </c>
      <c r="C447" s="70">
        <f t="shared" ca="1" si="20"/>
        <v>175</v>
      </c>
      <c r="D447" s="67"/>
    </row>
    <row r="448" spans="1:4">
      <c r="A448" s="69" t="str">
        <f t="shared" ca="1" si="19"/>
        <v>Paul Barnes</v>
      </c>
      <c r="B448" s="69" t="str">
        <f t="shared" ca="1" si="18"/>
        <v>NCFB Insurance</v>
      </c>
      <c r="C448" s="70">
        <f t="shared" ca="1" si="20"/>
        <v>175</v>
      </c>
      <c r="D448" s="67"/>
    </row>
    <row r="449" spans="1:4">
      <c r="A449" s="69" t="str">
        <f t="shared" ca="1" si="19"/>
        <v>Paul Boucher</v>
      </c>
      <c r="B449" s="69" t="str">
        <f t="shared" ca="1" si="18"/>
        <v>Traveler's Insurance</v>
      </c>
      <c r="C449" s="70">
        <f t="shared" ca="1" si="20"/>
        <v>175</v>
      </c>
      <c r="D449" s="67"/>
    </row>
    <row r="450" spans="1:4">
      <c r="A450" s="69" t="str">
        <f t="shared" ca="1" si="19"/>
        <v>Paul Dempsey</v>
      </c>
      <c r="B450" s="69" t="str">
        <f t="shared" ref="B450:B513" ca="1" si="21">INDIRECT(ADDRESS(ROW(),5,,,"Contact List"))</f>
        <v>Erie Insurance</v>
      </c>
      <c r="C450" s="70">
        <f t="shared" ca="1" si="20"/>
        <v>175</v>
      </c>
      <c r="D450" s="67"/>
    </row>
    <row r="451" spans="1:4">
      <c r="A451" s="69" t="str">
        <f t="shared" ref="A451:A514" ca="1" si="22">INDIRECT(ADDRESS(ROW(),COLUMN()+1,,,"Contact List"))</f>
        <v>Paul Stevens</v>
      </c>
      <c r="B451" s="69" t="str">
        <f t="shared" ca="1" si="21"/>
        <v>Traveler's Insurance</v>
      </c>
      <c r="C451" s="70">
        <f t="shared" ref="C451:C514" ca="1" si="23">INDIRECT(ADDRESS(ROW(),6,,,"Contact List"))</f>
        <v>175</v>
      </c>
      <c r="D451" s="67"/>
    </row>
    <row r="452" spans="1:4">
      <c r="A452" s="69" t="str">
        <f t="shared" ca="1" si="22"/>
        <v>Paul Wiggins</v>
      </c>
      <c r="B452" s="69" t="str">
        <f t="shared" ca="1" si="21"/>
        <v>SCFB Insurance</v>
      </c>
      <c r="C452" s="70">
        <f t="shared" ca="1" si="23"/>
        <v>175</v>
      </c>
      <c r="D452" s="67"/>
    </row>
    <row r="453" spans="1:4">
      <c r="A453" s="69" t="str">
        <f t="shared" ca="1" si="22"/>
        <v>Pete Eckert</v>
      </c>
      <c r="B453" s="69" t="str">
        <f t="shared" ca="1" si="21"/>
        <v>SCFB Insurance</v>
      </c>
      <c r="C453" s="70">
        <f t="shared" ca="1" si="23"/>
        <v>175</v>
      </c>
      <c r="D453" s="67"/>
    </row>
    <row r="454" spans="1:4">
      <c r="A454" s="69" t="str">
        <f t="shared" ca="1" si="22"/>
        <v>Phil Reeves</v>
      </c>
      <c r="B454" s="69" t="str">
        <f t="shared" ca="1" si="21"/>
        <v>Cincinnati Insurance</v>
      </c>
      <c r="C454" s="70">
        <f t="shared" ca="1" si="23"/>
        <v>175</v>
      </c>
      <c r="D454" s="67"/>
    </row>
    <row r="455" spans="1:4">
      <c r="A455" s="69" t="str">
        <f t="shared" ca="1" si="22"/>
        <v>Phillip Hughes</v>
      </c>
      <c r="B455" s="69" t="str">
        <f t="shared" ca="1" si="21"/>
        <v>NCFB Insurance</v>
      </c>
      <c r="C455" s="70">
        <f t="shared" ca="1" si="23"/>
        <v>175</v>
      </c>
      <c r="D455" s="67"/>
    </row>
    <row r="456" spans="1:4">
      <c r="A456" s="69" t="str">
        <f t="shared" ca="1" si="22"/>
        <v>Pierre Baylor</v>
      </c>
      <c r="B456" s="69" t="str">
        <f t="shared" ca="1" si="21"/>
        <v>Traveler's Insurance</v>
      </c>
      <c r="C456" s="70">
        <f t="shared" ca="1" si="23"/>
        <v>175</v>
      </c>
      <c r="D456" s="67"/>
    </row>
    <row r="457" spans="1:4">
      <c r="A457" s="69" t="str">
        <f t="shared" ca="1" si="22"/>
        <v>Quintin Nance</v>
      </c>
      <c r="B457" s="69" t="str">
        <f t="shared" ca="1" si="21"/>
        <v>NCFB Insurance</v>
      </c>
      <c r="C457" s="70">
        <f t="shared" ca="1" si="23"/>
        <v>175</v>
      </c>
      <c r="D457" s="67"/>
    </row>
    <row r="458" spans="1:4">
      <c r="A458" s="69" t="str">
        <f t="shared" ca="1" si="22"/>
        <v>Quinton Cooke</v>
      </c>
      <c r="B458" s="69" t="str">
        <f t="shared" ca="1" si="21"/>
        <v>NCFB Insurance</v>
      </c>
      <c r="C458" s="70">
        <f t="shared" ca="1" si="23"/>
        <v>175</v>
      </c>
      <c r="D458" s="67"/>
    </row>
    <row r="459" spans="1:4">
      <c r="A459" s="69" t="str">
        <f t="shared" ca="1" si="22"/>
        <v>Ralph Southall</v>
      </c>
      <c r="B459" s="69" t="str">
        <f t="shared" ca="1" si="21"/>
        <v>Erie Insurance</v>
      </c>
      <c r="C459" s="70">
        <f t="shared" ca="1" si="23"/>
        <v>175</v>
      </c>
      <c r="D459" s="67"/>
    </row>
    <row r="460" spans="1:4">
      <c r="A460" s="69" t="str">
        <f t="shared" ca="1" si="22"/>
        <v>Ramon Martin</v>
      </c>
      <c r="B460" s="69" t="str">
        <f t="shared" ca="1" si="21"/>
        <v>Traveler's Insurance</v>
      </c>
      <c r="C460" s="70">
        <f t="shared" ca="1" si="23"/>
        <v>175</v>
      </c>
      <c r="D460" s="67"/>
    </row>
    <row r="461" spans="1:4">
      <c r="A461" s="69" t="str">
        <f t="shared" ca="1" si="22"/>
        <v>Randall Christianson</v>
      </c>
      <c r="B461" s="69" t="str">
        <f t="shared" ca="1" si="21"/>
        <v>SCFB Insurance</v>
      </c>
      <c r="C461" s="70">
        <f t="shared" ca="1" si="23"/>
        <v>175</v>
      </c>
      <c r="D461" s="67"/>
    </row>
    <row r="462" spans="1:4">
      <c r="A462" s="69" t="str">
        <f t="shared" ca="1" si="22"/>
        <v>Randy Lowman</v>
      </c>
      <c r="B462" s="69" t="str">
        <f t="shared" ca="1" si="21"/>
        <v>Traveler's Insurance</v>
      </c>
      <c r="C462" s="70">
        <f t="shared" ca="1" si="23"/>
        <v>175</v>
      </c>
      <c r="D462" s="67"/>
    </row>
    <row r="463" spans="1:4">
      <c r="A463" s="69" t="str">
        <f t="shared" ca="1" si="22"/>
        <v>Randy Turney</v>
      </c>
      <c r="B463" s="69" t="str">
        <f t="shared" ca="1" si="21"/>
        <v>SCFB Insurance</v>
      </c>
      <c r="C463" s="70">
        <f t="shared" ca="1" si="23"/>
        <v>175</v>
      </c>
      <c r="D463" s="67"/>
    </row>
    <row r="464" spans="1:4">
      <c r="A464" s="69" t="str">
        <f t="shared" ca="1" si="22"/>
        <v>Randy Welch</v>
      </c>
      <c r="B464" s="69" t="str">
        <f t="shared" ca="1" si="21"/>
        <v>SCFB Insurance</v>
      </c>
      <c r="C464" s="70">
        <f t="shared" ca="1" si="23"/>
        <v>175</v>
      </c>
      <c r="D464" s="67"/>
    </row>
    <row r="465" spans="1:4">
      <c r="A465" s="69" t="str">
        <f t="shared" ca="1" si="22"/>
        <v>Ray Boykin</v>
      </c>
      <c r="B465" s="69" t="str">
        <f t="shared" ca="1" si="21"/>
        <v>NCFB Insurance</v>
      </c>
      <c r="C465" s="70">
        <f t="shared" ca="1" si="23"/>
        <v>175</v>
      </c>
      <c r="D465" s="67"/>
    </row>
    <row r="466" spans="1:4">
      <c r="A466" s="69" t="str">
        <f t="shared" ca="1" si="22"/>
        <v>Rayshawn Kalista</v>
      </c>
      <c r="B466" s="69" t="str">
        <f t="shared" ca="1" si="21"/>
        <v>Traveler's Insurance</v>
      </c>
      <c r="C466" s="70">
        <f t="shared" ca="1" si="23"/>
        <v>175</v>
      </c>
      <c r="D466" s="67"/>
    </row>
    <row r="467" spans="1:4">
      <c r="A467" s="69" t="str">
        <f t="shared" ca="1" si="22"/>
        <v>Rayshawn Watson</v>
      </c>
      <c r="B467" s="69" t="str">
        <f t="shared" ca="1" si="21"/>
        <v>Traveler's Insurance</v>
      </c>
      <c r="C467" s="70">
        <f t="shared" ca="1" si="23"/>
        <v>175</v>
      </c>
      <c r="D467" s="67"/>
    </row>
    <row r="468" spans="1:4">
      <c r="A468" s="69" t="str">
        <f t="shared" ca="1" si="22"/>
        <v>Reginald Hewett</v>
      </c>
      <c r="B468" s="69" t="str">
        <f t="shared" ca="1" si="21"/>
        <v>Erie Insurance</v>
      </c>
      <c r="C468" s="70">
        <f t="shared" ca="1" si="23"/>
        <v>175</v>
      </c>
      <c r="D468" s="67"/>
    </row>
    <row r="469" spans="1:4">
      <c r="A469" s="69" t="str">
        <f t="shared" ca="1" si="22"/>
        <v>Richard Orrid</v>
      </c>
      <c r="B469" s="69" t="str">
        <f t="shared" ca="1" si="21"/>
        <v>SCFB Insurance</v>
      </c>
      <c r="C469" s="70">
        <f t="shared" ca="1" si="23"/>
        <v>175</v>
      </c>
      <c r="D469" s="67"/>
    </row>
    <row r="470" spans="1:4">
      <c r="A470" s="69" t="str">
        <f t="shared" ca="1" si="22"/>
        <v>Richard Ruth</v>
      </c>
      <c r="B470" s="69" t="str">
        <f t="shared" ca="1" si="21"/>
        <v>Traveler's Insurance</v>
      </c>
      <c r="C470" s="70">
        <f t="shared" ca="1" si="23"/>
        <v>175</v>
      </c>
      <c r="D470" s="67"/>
    </row>
    <row r="471" spans="1:4">
      <c r="A471" s="69" t="str">
        <f t="shared" ca="1" si="22"/>
        <v>Richard Sarazen</v>
      </c>
      <c r="B471" s="69" t="str">
        <f t="shared" ca="1" si="21"/>
        <v>Traveler's Insurance</v>
      </c>
      <c r="C471" s="70">
        <f t="shared" ca="1" si="23"/>
        <v>175</v>
      </c>
      <c r="D471" s="67"/>
    </row>
    <row r="472" spans="1:4">
      <c r="A472" s="69" t="str">
        <f t="shared" ca="1" si="22"/>
        <v>Richard Walls</v>
      </c>
      <c r="B472" s="69" t="str">
        <f t="shared" ca="1" si="21"/>
        <v>NCFB Insurance</v>
      </c>
      <c r="C472" s="70">
        <f t="shared" ca="1" si="23"/>
        <v>175</v>
      </c>
      <c r="D472" s="67"/>
    </row>
    <row r="473" spans="1:4">
      <c r="A473" s="69" t="str">
        <f t="shared" ca="1" si="22"/>
        <v>Richard Ward</v>
      </c>
      <c r="B473" s="69" t="str">
        <f t="shared" ca="1" si="21"/>
        <v>Cincinnati Insurance</v>
      </c>
      <c r="C473" s="70">
        <f t="shared" ca="1" si="23"/>
        <v>175</v>
      </c>
      <c r="D473" s="67"/>
    </row>
    <row r="474" spans="1:4">
      <c r="A474" s="69" t="str">
        <f t="shared" ca="1" si="22"/>
        <v>Rick Lamar</v>
      </c>
      <c r="B474" s="69" t="str">
        <f t="shared" ca="1" si="21"/>
        <v>SCFB Insurance</v>
      </c>
      <c r="C474" s="70">
        <f t="shared" ca="1" si="23"/>
        <v>175</v>
      </c>
      <c r="D474" s="67"/>
    </row>
    <row r="475" spans="1:4">
      <c r="A475" s="69" t="str">
        <f t="shared" ca="1" si="22"/>
        <v>Rick Myers</v>
      </c>
      <c r="B475" s="69" t="str">
        <f t="shared" ca="1" si="21"/>
        <v>SCFB Insurance</v>
      </c>
      <c r="C475" s="70">
        <f t="shared" ca="1" si="23"/>
        <v>175</v>
      </c>
      <c r="D475" s="67"/>
    </row>
    <row r="476" spans="1:4">
      <c r="A476" s="69" t="str">
        <f t="shared" ca="1" si="22"/>
        <v>Ricky Davis</v>
      </c>
      <c r="B476" s="69" t="str">
        <f t="shared" ca="1" si="21"/>
        <v>SCFB Insurance</v>
      </c>
      <c r="C476" s="70">
        <f t="shared" ca="1" si="23"/>
        <v>175</v>
      </c>
      <c r="D476" s="67"/>
    </row>
    <row r="477" spans="1:4">
      <c r="A477" s="69" t="str">
        <f t="shared" ca="1" si="22"/>
        <v>Ricky Tucker</v>
      </c>
      <c r="B477" s="69" t="str">
        <f t="shared" ca="1" si="21"/>
        <v>NCFB Insurance</v>
      </c>
      <c r="C477" s="70">
        <f t="shared" ca="1" si="23"/>
        <v>175</v>
      </c>
      <c r="D477" s="67"/>
    </row>
    <row r="478" spans="1:4">
      <c r="A478" s="69" t="str">
        <f t="shared" ca="1" si="22"/>
        <v>Ricky Tucker</v>
      </c>
      <c r="B478" s="69" t="str">
        <f t="shared" ca="1" si="21"/>
        <v>NCFB Insurance</v>
      </c>
      <c r="C478" s="70">
        <f t="shared" ca="1" si="23"/>
        <v>175</v>
      </c>
      <c r="D478" s="67"/>
    </row>
    <row r="479" spans="1:4">
      <c r="A479" s="69" t="str">
        <f t="shared" ca="1" si="22"/>
        <v>Roach Ryan</v>
      </c>
      <c r="B479" s="69" t="str">
        <f t="shared" ca="1" si="21"/>
        <v>Nationwide</v>
      </c>
      <c r="C479" s="70">
        <f t="shared" ca="1" si="23"/>
        <v>175</v>
      </c>
      <c r="D479" s="67"/>
    </row>
    <row r="480" spans="1:4">
      <c r="A480" s="69" t="str">
        <f t="shared" ca="1" si="22"/>
        <v>Rob Roakes</v>
      </c>
      <c r="B480" s="69" t="str">
        <f t="shared" ca="1" si="21"/>
        <v>NCFB Insurance</v>
      </c>
      <c r="C480" s="70">
        <f t="shared" ca="1" si="23"/>
        <v>175</v>
      </c>
      <c r="D480" s="67"/>
    </row>
    <row r="481" spans="1:4">
      <c r="A481" s="69" t="str">
        <f t="shared" ca="1" si="22"/>
        <v>Robert Callahan</v>
      </c>
      <c r="B481" s="69" t="str">
        <f t="shared" ca="1" si="21"/>
        <v>NCFB Insurance</v>
      </c>
      <c r="C481" s="70">
        <f t="shared" ca="1" si="23"/>
        <v>175</v>
      </c>
      <c r="D481" s="67"/>
    </row>
    <row r="482" spans="1:4">
      <c r="A482" s="69" t="str">
        <f t="shared" ca="1" si="22"/>
        <v>Robert Chrisley</v>
      </c>
      <c r="B482" s="69" t="str">
        <f t="shared" ca="1" si="21"/>
        <v>Cincinnati Insurance</v>
      </c>
      <c r="C482" s="70">
        <f t="shared" ca="1" si="23"/>
        <v>175</v>
      </c>
      <c r="D482" s="67"/>
    </row>
    <row r="483" spans="1:4">
      <c r="A483" s="69" t="str">
        <f t="shared" ca="1" si="22"/>
        <v>Robert Evans</v>
      </c>
      <c r="B483" s="69" t="str">
        <f t="shared" ca="1" si="21"/>
        <v>Erie Insurance</v>
      </c>
      <c r="C483" s="70">
        <f t="shared" ca="1" si="23"/>
        <v>175</v>
      </c>
      <c r="D483" s="67"/>
    </row>
    <row r="484" spans="1:4">
      <c r="A484" s="69" t="str">
        <f t="shared" ca="1" si="22"/>
        <v>Robert Musgrove</v>
      </c>
      <c r="B484" s="69" t="str">
        <f t="shared" ca="1" si="21"/>
        <v>NCFB Insurance</v>
      </c>
      <c r="C484" s="70">
        <f t="shared" ca="1" si="23"/>
        <v>175</v>
      </c>
      <c r="D484" s="67"/>
    </row>
    <row r="485" spans="1:4">
      <c r="A485" s="69" t="str">
        <f t="shared" ca="1" si="22"/>
        <v>Robert Powell</v>
      </c>
      <c r="B485" s="69" t="str">
        <f t="shared" ca="1" si="21"/>
        <v>Erie Insurance</v>
      </c>
      <c r="C485" s="70">
        <f t="shared" ca="1" si="23"/>
        <v>175</v>
      </c>
      <c r="D485" s="67"/>
    </row>
    <row r="486" spans="1:4">
      <c r="A486" s="69" t="str">
        <f t="shared" ca="1" si="22"/>
        <v>Robert Powell</v>
      </c>
      <c r="B486" s="69" t="str">
        <f t="shared" ca="1" si="21"/>
        <v>Erie Insurance</v>
      </c>
      <c r="C486" s="70">
        <f t="shared" ca="1" si="23"/>
        <v>175</v>
      </c>
      <c r="D486" s="72"/>
    </row>
    <row r="487" spans="1:4">
      <c r="A487" s="69" t="str">
        <f t="shared" ca="1" si="22"/>
        <v>Robert Whisnant</v>
      </c>
      <c r="B487" s="69" t="str">
        <f t="shared" ca="1" si="21"/>
        <v>Erie Insurance</v>
      </c>
      <c r="C487" s="70">
        <f t="shared" ca="1" si="23"/>
        <v>175</v>
      </c>
      <c r="D487" s="67"/>
    </row>
    <row r="488" spans="1:4">
      <c r="A488" s="69" t="str">
        <f t="shared" ca="1" si="22"/>
        <v>Robin Black</v>
      </c>
      <c r="B488" s="69" t="str">
        <f t="shared" ca="1" si="21"/>
        <v>Traveler's Insurance</v>
      </c>
      <c r="C488" s="70">
        <f t="shared" ca="1" si="23"/>
        <v>175</v>
      </c>
      <c r="D488" s="67"/>
    </row>
    <row r="489" spans="1:4">
      <c r="A489" s="69" t="str">
        <f t="shared" ca="1" si="22"/>
        <v>Rod Troxler</v>
      </c>
      <c r="B489" s="69" t="str">
        <f t="shared" ca="1" si="21"/>
        <v>Traveler's Insurance</v>
      </c>
      <c r="C489" s="70">
        <f t="shared" ca="1" si="23"/>
        <v>175</v>
      </c>
      <c r="D489" s="67"/>
    </row>
    <row r="490" spans="1:4">
      <c r="A490" s="69" t="str">
        <f t="shared" ca="1" si="22"/>
        <v>Rodger Knight</v>
      </c>
      <c r="B490" s="69" t="str">
        <f t="shared" ca="1" si="21"/>
        <v>Cincinnati Insurance</v>
      </c>
      <c r="C490" s="70">
        <f t="shared" ca="1" si="23"/>
        <v>175</v>
      </c>
      <c r="D490" s="67"/>
    </row>
    <row r="491" spans="1:4">
      <c r="A491" s="69" t="str">
        <f t="shared" ca="1" si="22"/>
        <v>Rodrick Phifer</v>
      </c>
      <c r="B491" s="69" t="str">
        <f t="shared" ca="1" si="21"/>
        <v>Nationwide</v>
      </c>
      <c r="C491" s="70">
        <f t="shared" ca="1" si="23"/>
        <v>175</v>
      </c>
      <c r="D491" s="67"/>
    </row>
    <row r="492" spans="1:4">
      <c r="A492" s="69" t="str">
        <f t="shared" ca="1" si="22"/>
        <v>Ronnie Duncan</v>
      </c>
      <c r="B492" s="69" t="str">
        <f t="shared" ca="1" si="21"/>
        <v>SCFB Insurance</v>
      </c>
      <c r="C492" s="70">
        <f t="shared" ca="1" si="23"/>
        <v>175</v>
      </c>
      <c r="D492" s="67"/>
    </row>
    <row r="493" spans="1:4">
      <c r="A493" s="69" t="str">
        <f t="shared" ca="1" si="22"/>
        <v>Rosetta Tisdale</v>
      </c>
      <c r="B493" s="69" t="str">
        <f t="shared" ca="1" si="21"/>
        <v>SCFB Insurance</v>
      </c>
      <c r="C493" s="70">
        <f t="shared" ca="1" si="23"/>
        <v>175</v>
      </c>
      <c r="D493" s="67"/>
    </row>
    <row r="494" spans="1:4">
      <c r="A494" s="69" t="str">
        <f t="shared" ca="1" si="22"/>
        <v>Ross Cohen</v>
      </c>
      <c r="B494" s="69" t="str">
        <f t="shared" ca="1" si="21"/>
        <v>Nationwide</v>
      </c>
      <c r="C494" s="70">
        <f t="shared" ca="1" si="23"/>
        <v>175</v>
      </c>
      <c r="D494" s="67"/>
    </row>
    <row r="495" spans="1:4">
      <c r="A495" s="69" t="str">
        <f t="shared" ca="1" si="22"/>
        <v>Russ Pruett</v>
      </c>
      <c r="B495" s="69" t="str">
        <f t="shared" ca="1" si="21"/>
        <v>SCFB Insurance</v>
      </c>
      <c r="C495" s="70">
        <f t="shared" ca="1" si="23"/>
        <v>175</v>
      </c>
      <c r="D495" s="67"/>
    </row>
    <row r="496" spans="1:4">
      <c r="A496" s="69" t="str">
        <f t="shared" ca="1" si="22"/>
        <v>Ryan Pirozzi</v>
      </c>
      <c r="B496" s="69" t="str">
        <f t="shared" ca="1" si="21"/>
        <v>Traveler's Insurance</v>
      </c>
      <c r="C496" s="70">
        <f t="shared" ca="1" si="23"/>
        <v>175</v>
      </c>
      <c r="D496" s="67"/>
    </row>
    <row r="497" spans="1:4">
      <c r="A497" s="69" t="str">
        <f t="shared" ca="1" si="22"/>
        <v>Ryan Simpson</v>
      </c>
      <c r="B497" s="69" t="str">
        <f t="shared" ca="1" si="21"/>
        <v>Traveler's Insurance</v>
      </c>
      <c r="C497" s="70">
        <f t="shared" ca="1" si="23"/>
        <v>175</v>
      </c>
      <c r="D497" s="67"/>
    </row>
    <row r="498" spans="1:4">
      <c r="A498" s="69" t="str">
        <f t="shared" ca="1" si="22"/>
        <v>Ryan Speight</v>
      </c>
      <c r="B498" s="69" t="str">
        <f t="shared" ca="1" si="21"/>
        <v>NCFB Insurance</v>
      </c>
      <c r="C498" s="70">
        <f t="shared" ca="1" si="23"/>
        <v>175</v>
      </c>
      <c r="D498" s="67"/>
    </row>
    <row r="499" spans="1:4">
      <c r="A499" s="69" t="str">
        <f t="shared" ca="1" si="22"/>
        <v>Ryan Speight</v>
      </c>
      <c r="B499" s="69" t="str">
        <f t="shared" ca="1" si="21"/>
        <v>NCFB Insurance</v>
      </c>
      <c r="C499" s="70">
        <f t="shared" ca="1" si="23"/>
        <v>175</v>
      </c>
      <c r="D499" s="67"/>
    </row>
    <row r="500" spans="1:4">
      <c r="A500" s="69" t="str">
        <f t="shared" ca="1" si="22"/>
        <v>Ryan Stabler</v>
      </c>
      <c r="B500" s="69" t="str">
        <f t="shared" ca="1" si="21"/>
        <v>Traveler's Insurance</v>
      </c>
      <c r="C500" s="70">
        <f t="shared" ca="1" si="23"/>
        <v>175</v>
      </c>
      <c r="D500" s="67"/>
    </row>
    <row r="501" spans="1:4">
      <c r="A501" s="69" t="str">
        <f t="shared" ca="1" si="22"/>
        <v>Ryan Young</v>
      </c>
      <c r="B501" s="69" t="str">
        <f t="shared" ca="1" si="21"/>
        <v>Traveler's Insurance</v>
      </c>
      <c r="C501" s="70">
        <f t="shared" ca="1" si="23"/>
        <v>175</v>
      </c>
      <c r="D501" s="67"/>
    </row>
    <row r="502" spans="1:4">
      <c r="A502" s="69" t="str">
        <f t="shared" ca="1" si="22"/>
        <v>Sallie Minnich</v>
      </c>
      <c r="B502" s="69" t="str">
        <f t="shared" ca="1" si="21"/>
        <v>Cincinnati Insurance</v>
      </c>
      <c r="C502" s="70">
        <f t="shared" ca="1" si="23"/>
        <v>175</v>
      </c>
      <c r="D502" s="67"/>
    </row>
    <row r="503" spans="1:4">
      <c r="A503" s="69" t="str">
        <f t="shared" ca="1" si="22"/>
        <v>Sam    Elicate</v>
      </c>
      <c r="B503" s="69" t="str">
        <f t="shared" ca="1" si="21"/>
        <v>Traveler's Insurance</v>
      </c>
      <c r="C503" s="70">
        <f t="shared" ca="1" si="23"/>
        <v>175</v>
      </c>
      <c r="D503" s="67"/>
    </row>
    <row r="504" spans="1:4">
      <c r="A504" s="69" t="str">
        <f t="shared" ca="1" si="22"/>
        <v>Sam (Andrew) Johnson</v>
      </c>
      <c r="B504" s="69" t="str">
        <f t="shared" ca="1" si="21"/>
        <v>Traveler's Insurance</v>
      </c>
      <c r="C504" s="70">
        <f t="shared" ca="1" si="23"/>
        <v>175</v>
      </c>
      <c r="D504" s="67"/>
    </row>
    <row r="505" spans="1:4">
      <c r="A505" s="69" t="str">
        <f t="shared" ca="1" si="22"/>
        <v>Sandra Corriher</v>
      </c>
      <c r="B505" s="69" t="str">
        <f t="shared" ca="1" si="21"/>
        <v>Traveler's Insurance</v>
      </c>
      <c r="C505" s="70">
        <f t="shared" ca="1" si="23"/>
        <v>175</v>
      </c>
      <c r="D505" s="67"/>
    </row>
    <row r="506" spans="1:4">
      <c r="A506" s="69" t="str">
        <f t="shared" ca="1" si="22"/>
        <v>Schneider Jenny</v>
      </c>
      <c r="B506" s="69" t="str">
        <f t="shared" ca="1" si="21"/>
        <v>Nationwide</v>
      </c>
      <c r="C506" s="70">
        <f t="shared" ca="1" si="23"/>
        <v>175</v>
      </c>
      <c r="D506" s="67"/>
    </row>
    <row r="507" spans="1:4">
      <c r="A507" s="69" t="str">
        <f t="shared" ca="1" si="22"/>
        <v>Scott Crew</v>
      </c>
      <c r="B507" s="69" t="str">
        <f t="shared" ca="1" si="21"/>
        <v>Traveler's Insurance</v>
      </c>
      <c r="C507" s="70">
        <f t="shared" ca="1" si="23"/>
        <v>175</v>
      </c>
      <c r="D507" s="67"/>
    </row>
    <row r="508" spans="1:4">
      <c r="A508" s="69" t="str">
        <f t="shared" ca="1" si="22"/>
        <v>Scott Culek</v>
      </c>
      <c r="B508" s="69" t="str">
        <f t="shared" ca="1" si="21"/>
        <v>Traveler's Insurance</v>
      </c>
      <c r="C508" s="70">
        <f t="shared" ca="1" si="23"/>
        <v>175</v>
      </c>
      <c r="D508" s="67"/>
    </row>
    <row r="509" spans="1:4">
      <c r="A509" s="69" t="str">
        <f t="shared" ca="1" si="22"/>
        <v>Scott Falls</v>
      </c>
      <c r="B509" s="69" t="str">
        <f t="shared" ca="1" si="21"/>
        <v>NCFB Insurance</v>
      </c>
      <c r="C509" s="70">
        <f t="shared" ca="1" si="23"/>
        <v>175</v>
      </c>
      <c r="D509" s="67"/>
    </row>
    <row r="510" spans="1:4">
      <c r="A510" s="69" t="str">
        <f t="shared" ca="1" si="22"/>
        <v>Scott Frazier</v>
      </c>
      <c r="B510" s="69" t="str">
        <f t="shared" ca="1" si="21"/>
        <v>Traveler's Insurance</v>
      </c>
      <c r="C510" s="70">
        <f t="shared" ca="1" si="23"/>
        <v>175</v>
      </c>
      <c r="D510" s="67"/>
    </row>
    <row r="511" spans="1:4">
      <c r="A511" s="69" t="str">
        <f t="shared" ca="1" si="22"/>
        <v>Scott Gainey</v>
      </c>
      <c r="B511" s="69" t="str">
        <f t="shared" ca="1" si="21"/>
        <v>SCFB Insurance</v>
      </c>
      <c r="C511" s="70">
        <f t="shared" ca="1" si="23"/>
        <v>175</v>
      </c>
      <c r="D511" s="67"/>
    </row>
    <row r="512" spans="1:4">
      <c r="A512" s="69" t="str">
        <f t="shared" ca="1" si="22"/>
        <v>Scott Guthrie</v>
      </c>
      <c r="B512" s="69" t="str">
        <f t="shared" ca="1" si="21"/>
        <v>Traveler's Insurance</v>
      </c>
      <c r="C512" s="70">
        <f t="shared" ca="1" si="23"/>
        <v>175</v>
      </c>
      <c r="D512" s="67"/>
    </row>
    <row r="513" spans="1:4">
      <c r="A513" s="69" t="str">
        <f t="shared" ca="1" si="22"/>
        <v>Scott Lambeth</v>
      </c>
      <c r="B513" s="69" t="str">
        <f t="shared" ca="1" si="21"/>
        <v>NCFB Insurance</v>
      </c>
      <c r="C513" s="70">
        <f t="shared" ca="1" si="23"/>
        <v>175</v>
      </c>
      <c r="D513" s="67"/>
    </row>
    <row r="514" spans="1:4">
      <c r="A514" s="69" t="str">
        <f t="shared" ca="1" si="22"/>
        <v>Scott Mckinney</v>
      </c>
      <c r="B514" s="69" t="str">
        <f t="shared" ref="B514:B577" ca="1" si="24">INDIRECT(ADDRESS(ROW(),5,,,"Contact List"))</f>
        <v>NCFB Insurance</v>
      </c>
      <c r="C514" s="70">
        <f t="shared" ca="1" si="23"/>
        <v>175</v>
      </c>
      <c r="D514" s="67"/>
    </row>
    <row r="515" spans="1:4">
      <c r="A515" s="69" t="str">
        <f t="shared" ref="A515:A578" ca="1" si="25">INDIRECT(ADDRESS(ROW(),COLUMN()+1,,,"Contact List"))</f>
        <v>Scott Miller</v>
      </c>
      <c r="B515" s="69" t="str">
        <f t="shared" ca="1" si="24"/>
        <v>NCFB Insurance</v>
      </c>
      <c r="C515" s="70">
        <f t="shared" ref="C515:C578" ca="1" si="26">INDIRECT(ADDRESS(ROW(),6,,,"Contact List"))</f>
        <v>175</v>
      </c>
      <c r="D515" s="67"/>
    </row>
    <row r="516" spans="1:4">
      <c r="A516" s="69" t="str">
        <f t="shared" ca="1" si="25"/>
        <v xml:space="preserve">Scott Rackley </v>
      </c>
      <c r="B516" s="69" t="str">
        <f t="shared" ca="1" si="24"/>
        <v>NCFB Insurance</v>
      </c>
      <c r="C516" s="70">
        <f t="shared" ca="1" si="26"/>
        <v>175</v>
      </c>
      <c r="D516" s="67"/>
    </row>
    <row r="517" spans="1:4">
      <c r="A517" s="69" t="str">
        <f t="shared" ca="1" si="25"/>
        <v>Scott Reece</v>
      </c>
      <c r="B517" s="69" t="str">
        <f t="shared" ca="1" si="24"/>
        <v>NCFB Insurance</v>
      </c>
      <c r="C517" s="70">
        <f t="shared" ca="1" si="26"/>
        <v>175</v>
      </c>
      <c r="D517" s="67"/>
    </row>
    <row r="518" spans="1:4">
      <c r="A518" s="69" t="str">
        <f t="shared" ca="1" si="25"/>
        <v>Scott Ryan</v>
      </c>
      <c r="B518" s="69" t="str">
        <f t="shared" ca="1" si="24"/>
        <v>Nationwide</v>
      </c>
      <c r="C518" s="70">
        <f t="shared" ca="1" si="26"/>
        <v>175</v>
      </c>
      <c r="D518" s="67"/>
    </row>
    <row r="519" spans="1:4">
      <c r="A519" s="69" t="str">
        <f t="shared" ca="1" si="25"/>
        <v>Scott Wessinger</v>
      </c>
      <c r="B519" s="69" t="str">
        <f t="shared" ca="1" si="24"/>
        <v>SCFB Insurance</v>
      </c>
      <c r="C519" s="70">
        <f t="shared" ca="1" si="26"/>
        <v>175</v>
      </c>
      <c r="D519" s="72"/>
    </row>
    <row r="520" spans="1:4">
      <c r="A520" s="69" t="str">
        <f t="shared" ca="1" si="25"/>
        <v>Scotty Sparks</v>
      </c>
      <c r="B520" s="69" t="str">
        <f t="shared" ca="1" si="24"/>
        <v>NCFB Insurance</v>
      </c>
      <c r="C520" s="70">
        <f t="shared" ca="1" si="26"/>
        <v>175</v>
      </c>
      <c r="D520" s="72"/>
    </row>
    <row r="521" spans="1:4">
      <c r="A521" s="69" t="str">
        <f t="shared" ca="1" si="25"/>
        <v>Sean Hays</v>
      </c>
      <c r="B521" s="69" t="str">
        <f t="shared" ca="1" si="24"/>
        <v>Traveler's Insurance</v>
      </c>
      <c r="C521" s="70">
        <f t="shared" ca="1" si="26"/>
        <v>175</v>
      </c>
      <c r="D521" s="72"/>
    </row>
    <row r="522" spans="1:4">
      <c r="A522" s="69" t="str">
        <f t="shared" ca="1" si="25"/>
        <v>Seth Wagoner</v>
      </c>
      <c r="B522" s="69" t="str">
        <f t="shared" ca="1" si="24"/>
        <v>NCFB Insurance</v>
      </c>
      <c r="C522" s="70">
        <f t="shared" ca="1" si="26"/>
        <v>175</v>
      </c>
      <c r="D522" s="72"/>
    </row>
    <row r="523" spans="1:4">
      <c r="A523" s="69" t="str">
        <f t="shared" ca="1" si="25"/>
        <v>Shannon Swerdzewski</v>
      </c>
      <c r="B523" s="69" t="str">
        <f t="shared" ca="1" si="24"/>
        <v>Traveler's Insurance</v>
      </c>
      <c r="C523" s="70">
        <f t="shared" ca="1" si="26"/>
        <v>175</v>
      </c>
      <c r="D523" s="72"/>
    </row>
    <row r="524" spans="1:4">
      <c r="A524" s="69" t="str">
        <f t="shared" ca="1" si="25"/>
        <v>Shannon Thigpen</v>
      </c>
      <c r="B524" s="69" t="str">
        <f t="shared" ca="1" si="24"/>
        <v>Traveler's Insurance</v>
      </c>
      <c r="C524" s="70">
        <f t="shared" ca="1" si="26"/>
        <v>175</v>
      </c>
      <c r="D524" s="72"/>
    </row>
    <row r="525" spans="1:4">
      <c r="A525" s="69" t="str">
        <f t="shared" ca="1" si="25"/>
        <v>Shawn Desilets</v>
      </c>
      <c r="B525" s="69" t="str">
        <f t="shared" ca="1" si="24"/>
        <v>SCFB Insurance</v>
      </c>
      <c r="C525" s="70">
        <f t="shared" ca="1" si="26"/>
        <v>175</v>
      </c>
      <c r="D525" s="72"/>
    </row>
    <row r="526" spans="1:4">
      <c r="A526" s="69" t="str">
        <f t="shared" ca="1" si="25"/>
        <v>Shawn Kemp</v>
      </c>
      <c r="B526" s="69" t="str">
        <f t="shared" ca="1" si="24"/>
        <v>NCFB Insurance</v>
      </c>
      <c r="C526" s="70">
        <f t="shared" ca="1" si="26"/>
        <v>175</v>
      </c>
      <c r="D526" s="72"/>
    </row>
    <row r="527" spans="1:4">
      <c r="A527" s="69" t="str">
        <f t="shared" ca="1" si="25"/>
        <v>Shawn Kennedy</v>
      </c>
      <c r="B527" s="69" t="str">
        <f t="shared" ca="1" si="24"/>
        <v>Traveler's Insurance</v>
      </c>
      <c r="C527" s="70">
        <f t="shared" ca="1" si="26"/>
        <v>175</v>
      </c>
      <c r="D527" s="72"/>
    </row>
    <row r="528" spans="1:4">
      <c r="A528" s="69" t="str">
        <f t="shared" ca="1" si="25"/>
        <v>Spencer Gates</v>
      </c>
      <c r="B528" s="69" t="str">
        <f t="shared" ca="1" si="24"/>
        <v>Nationwide</v>
      </c>
      <c r="C528" s="70">
        <f t="shared" ca="1" si="26"/>
        <v>175</v>
      </c>
      <c r="D528" s="72"/>
    </row>
    <row r="529" spans="1:4">
      <c r="A529" s="69" t="str">
        <f t="shared" ca="1" si="25"/>
        <v>Stacy Martin</v>
      </c>
      <c r="B529" s="69" t="str">
        <f t="shared" ca="1" si="24"/>
        <v>SCFB Insurance</v>
      </c>
      <c r="C529" s="70">
        <f t="shared" ca="1" si="26"/>
        <v>175</v>
      </c>
      <c r="D529" s="72"/>
    </row>
    <row r="530" spans="1:4">
      <c r="A530" s="69" t="str">
        <f t="shared" ca="1" si="25"/>
        <v>Stacy Ricard</v>
      </c>
      <c r="B530" s="69" t="str">
        <f t="shared" ca="1" si="24"/>
        <v>SCFB Insurance</v>
      </c>
      <c r="C530" s="70">
        <f t="shared" ca="1" si="26"/>
        <v>175</v>
      </c>
      <c r="D530" s="72"/>
    </row>
    <row r="531" spans="1:4">
      <c r="A531" s="69" t="str">
        <f t="shared" ca="1" si="25"/>
        <v>Stan Foster</v>
      </c>
      <c r="B531" s="69" t="str">
        <f t="shared" ca="1" si="24"/>
        <v>State Farm</v>
      </c>
      <c r="C531" s="70">
        <f t="shared" ca="1" si="26"/>
        <v>175</v>
      </c>
      <c r="D531" s="72"/>
    </row>
    <row r="532" spans="1:4">
      <c r="A532" s="69" t="str">
        <f t="shared" ca="1" si="25"/>
        <v>Steed Griffin</v>
      </c>
      <c r="B532" s="69" t="str">
        <f t="shared" ca="1" si="24"/>
        <v>Nationwide</v>
      </c>
      <c r="C532" s="70">
        <f t="shared" ca="1" si="26"/>
        <v>175</v>
      </c>
      <c r="D532" s="72"/>
    </row>
    <row r="533" spans="1:4">
      <c r="A533" s="69" t="str">
        <f t="shared" ca="1" si="25"/>
        <v>Stephanie Grant</v>
      </c>
      <c r="B533" s="69" t="str">
        <f t="shared" ca="1" si="24"/>
        <v>Traveler's Insurance</v>
      </c>
      <c r="C533" s="70">
        <f t="shared" ca="1" si="26"/>
        <v>175</v>
      </c>
      <c r="D533" s="72"/>
    </row>
    <row r="534" spans="1:4">
      <c r="A534" s="69" t="str">
        <f t="shared" ca="1" si="25"/>
        <v>Steve Lukowski</v>
      </c>
      <c r="B534" s="69" t="str">
        <f t="shared" ca="1" si="24"/>
        <v>Traveler's Insurance</v>
      </c>
      <c r="C534" s="70">
        <f t="shared" ca="1" si="26"/>
        <v>175</v>
      </c>
      <c r="D534" s="72"/>
    </row>
    <row r="535" spans="1:4">
      <c r="A535" s="69" t="str">
        <f t="shared" ca="1" si="25"/>
        <v>Steve Newton</v>
      </c>
      <c r="B535" s="69" t="str">
        <f t="shared" ca="1" si="24"/>
        <v>SCFB Insurance</v>
      </c>
      <c r="C535" s="70">
        <f t="shared" ca="1" si="26"/>
        <v>175</v>
      </c>
      <c r="D535" s="72"/>
    </row>
    <row r="536" spans="1:4">
      <c r="A536" s="69" t="str">
        <f t="shared" ca="1" si="25"/>
        <v>Steve Pifer</v>
      </c>
      <c r="B536" s="69" t="str">
        <f t="shared" ca="1" si="24"/>
        <v>State Auto</v>
      </c>
      <c r="C536" s="70">
        <f t="shared" ca="1" si="26"/>
        <v>175</v>
      </c>
      <c r="D536" s="72"/>
    </row>
    <row r="537" spans="1:4">
      <c r="A537" s="69" t="str">
        <f t="shared" ca="1" si="25"/>
        <v>Steve Talley</v>
      </c>
      <c r="B537" s="69" t="str">
        <f t="shared" ca="1" si="24"/>
        <v>NCFB Insurance</v>
      </c>
      <c r="C537" s="70">
        <f t="shared" ca="1" si="26"/>
        <v>175</v>
      </c>
      <c r="D537" s="72"/>
    </row>
    <row r="538" spans="1:4">
      <c r="A538" s="69" t="str">
        <f t="shared" ca="1" si="25"/>
        <v>Steve Wilburn</v>
      </c>
      <c r="B538" s="69" t="str">
        <f t="shared" ca="1" si="24"/>
        <v>NCFB Insurance</v>
      </c>
      <c r="C538" s="70">
        <f t="shared" ca="1" si="26"/>
        <v>175</v>
      </c>
      <c r="D538" s="72"/>
    </row>
    <row r="539" spans="1:4">
      <c r="A539" s="69" t="str">
        <f t="shared" ca="1" si="25"/>
        <v>Steven Putney</v>
      </c>
      <c r="B539" s="69" t="str">
        <f t="shared" ca="1" si="24"/>
        <v>Cincinnati Insurance</v>
      </c>
      <c r="C539" s="70">
        <f t="shared" ca="1" si="26"/>
        <v>175</v>
      </c>
      <c r="D539" s="67"/>
    </row>
    <row r="540" spans="1:4">
      <c r="A540" s="69" t="str">
        <f t="shared" ca="1" si="25"/>
        <v>Stewart Baker</v>
      </c>
      <c r="B540" s="69" t="str">
        <f t="shared" ca="1" si="24"/>
        <v>NCFB Insurance</v>
      </c>
      <c r="C540" s="70">
        <f t="shared" ca="1" si="26"/>
        <v>175</v>
      </c>
      <c r="D540" s="67"/>
    </row>
    <row r="541" spans="1:4">
      <c r="A541" s="69" t="str">
        <f t="shared" ca="1" si="25"/>
        <v>Susan Hughes</v>
      </c>
      <c r="B541" s="69" t="str">
        <f t="shared" ca="1" si="24"/>
        <v>Traveler's Insurance</v>
      </c>
      <c r="C541" s="70">
        <f t="shared" ca="1" si="26"/>
        <v>175</v>
      </c>
      <c r="D541" s="67"/>
    </row>
    <row r="542" spans="1:4">
      <c r="A542" s="69" t="str">
        <f t="shared" ca="1" si="25"/>
        <v>Tammy Childress</v>
      </c>
      <c r="B542" s="69" t="str">
        <f t="shared" ca="1" si="24"/>
        <v>NCFB Insurance</v>
      </c>
      <c r="C542" s="70">
        <f t="shared" ca="1" si="26"/>
        <v>175</v>
      </c>
      <c r="D542" s="67"/>
    </row>
    <row r="543" spans="1:4">
      <c r="A543" s="69" t="str">
        <f t="shared" ca="1" si="25"/>
        <v>Tanya Simmons</v>
      </c>
      <c r="B543" s="69" t="str">
        <f t="shared" ca="1" si="24"/>
        <v>Traveler's Insurance</v>
      </c>
      <c r="C543" s="70">
        <f t="shared" ca="1" si="26"/>
        <v>175</v>
      </c>
      <c r="D543" s="67"/>
    </row>
    <row r="544" spans="1:4">
      <c r="A544" s="69" t="str">
        <f t="shared" ca="1" si="25"/>
        <v>Tanya Waters</v>
      </c>
      <c r="B544" s="69" t="str">
        <f t="shared" ca="1" si="24"/>
        <v>Traveler's Insurance</v>
      </c>
      <c r="C544" s="70">
        <f t="shared" ca="1" si="26"/>
        <v>175</v>
      </c>
      <c r="D544" s="67"/>
    </row>
    <row r="545" spans="1:4">
      <c r="A545" s="69" t="str">
        <f t="shared" ca="1" si="25"/>
        <v>Tara Morphis</v>
      </c>
      <c r="B545" s="69" t="str">
        <f t="shared" ca="1" si="24"/>
        <v>NCFB Insurance</v>
      </c>
      <c r="C545" s="70">
        <f t="shared" ca="1" si="26"/>
        <v>175</v>
      </c>
      <c r="D545" s="67"/>
    </row>
    <row r="546" spans="1:4">
      <c r="A546" s="69" t="str">
        <f t="shared" ca="1" si="25"/>
        <v>Tarnisha Jeffers</v>
      </c>
      <c r="B546" s="69" t="str">
        <f t="shared" ca="1" si="24"/>
        <v>Traveler's Insurance</v>
      </c>
      <c r="C546" s="70">
        <f t="shared" ca="1" si="26"/>
        <v>175</v>
      </c>
      <c r="D546" s="67"/>
    </row>
    <row r="547" spans="1:4">
      <c r="A547" s="69" t="str">
        <f t="shared" ca="1" si="25"/>
        <v>Teresa McAllister</v>
      </c>
      <c r="B547" s="69" t="str">
        <f t="shared" ca="1" si="24"/>
        <v>Cincinnati Insurance</v>
      </c>
      <c r="C547" s="70">
        <f t="shared" ca="1" si="26"/>
        <v>175</v>
      </c>
      <c r="D547" s="67"/>
    </row>
    <row r="548" spans="1:4">
      <c r="A548" s="69" t="str">
        <f t="shared" ca="1" si="25"/>
        <v>Terry Carswell</v>
      </c>
      <c r="B548" s="69" t="str">
        <f t="shared" ca="1" si="24"/>
        <v>Traveler's Insurance</v>
      </c>
      <c r="C548" s="70">
        <f t="shared" ca="1" si="26"/>
        <v>175</v>
      </c>
      <c r="D548" s="67"/>
    </row>
    <row r="549" spans="1:4">
      <c r="A549" s="69" t="str">
        <f t="shared" ca="1" si="25"/>
        <v>Terry Fries</v>
      </c>
      <c r="B549" s="69" t="str">
        <f t="shared" ca="1" si="24"/>
        <v>State Farm</v>
      </c>
      <c r="C549" s="70">
        <f t="shared" ca="1" si="26"/>
        <v>175</v>
      </c>
      <c r="D549" s="67"/>
    </row>
    <row r="550" spans="1:4">
      <c r="A550" s="69" t="str">
        <f t="shared" ca="1" si="25"/>
        <v>Terry Linkous</v>
      </c>
      <c r="B550" s="69" t="str">
        <f t="shared" ca="1" si="24"/>
        <v>NCFB Insurance</v>
      </c>
      <c r="C550" s="70">
        <f t="shared" ca="1" si="26"/>
        <v>175</v>
      </c>
      <c r="D550" s="67"/>
    </row>
    <row r="551" spans="1:4">
      <c r="A551" s="69" t="str">
        <f t="shared" ca="1" si="25"/>
        <v>Terry Sizemore</v>
      </c>
      <c r="B551" s="69" t="str">
        <f t="shared" ca="1" si="24"/>
        <v>Cincinnati Insurance</v>
      </c>
      <c r="C551" s="70">
        <f t="shared" ca="1" si="26"/>
        <v>175</v>
      </c>
      <c r="D551" s="67"/>
    </row>
    <row r="552" spans="1:4">
      <c r="A552" s="69" t="str">
        <f t="shared" ca="1" si="25"/>
        <v>Thomas Brock</v>
      </c>
      <c r="B552" s="69" t="str">
        <f t="shared" ca="1" si="24"/>
        <v>NCFB Insurance</v>
      </c>
      <c r="C552" s="70">
        <f t="shared" ca="1" si="26"/>
        <v>175</v>
      </c>
      <c r="D552" s="67"/>
    </row>
    <row r="553" spans="1:4">
      <c r="A553" s="69" t="str">
        <f t="shared" ca="1" si="25"/>
        <v>Tim  Harris</v>
      </c>
      <c r="B553" s="69" t="str">
        <f t="shared" ca="1" si="24"/>
        <v>Traveler's Insurance</v>
      </c>
      <c r="C553" s="70">
        <f t="shared" ca="1" si="26"/>
        <v>175</v>
      </c>
      <c r="D553" s="67"/>
    </row>
    <row r="554" spans="1:4">
      <c r="A554" s="69" t="str">
        <f t="shared" ca="1" si="25"/>
        <v>Tim Brandt</v>
      </c>
      <c r="B554" s="69" t="str">
        <f t="shared" ca="1" si="24"/>
        <v>SCFB Insurance</v>
      </c>
      <c r="C554" s="70">
        <f t="shared" ca="1" si="26"/>
        <v>175</v>
      </c>
      <c r="D554" s="67"/>
    </row>
    <row r="555" spans="1:4">
      <c r="A555" s="69" t="str">
        <f t="shared" ca="1" si="25"/>
        <v>Tim Brant</v>
      </c>
      <c r="B555" s="69" t="str">
        <f t="shared" ca="1" si="24"/>
        <v>SCFB Insurance</v>
      </c>
      <c r="C555" s="70">
        <f t="shared" ca="1" si="26"/>
        <v>175</v>
      </c>
      <c r="D555" s="67"/>
    </row>
    <row r="556" spans="1:4">
      <c r="A556" s="69" t="str">
        <f t="shared" ca="1" si="25"/>
        <v>Tim Nordhaus</v>
      </c>
      <c r="B556" s="69" t="str">
        <f t="shared" ca="1" si="24"/>
        <v>Cincinnati Insurance</v>
      </c>
      <c r="C556" s="70">
        <f t="shared" ca="1" si="26"/>
        <v>175</v>
      </c>
      <c r="D556" s="67"/>
    </row>
    <row r="557" spans="1:4">
      <c r="A557" s="69" t="str">
        <f t="shared" ca="1" si="25"/>
        <v>Tim Puckett</v>
      </c>
      <c r="B557" s="69" t="str">
        <f t="shared" ca="1" si="24"/>
        <v>NCFB Insurance</v>
      </c>
      <c r="C557" s="70">
        <f t="shared" ca="1" si="26"/>
        <v>175</v>
      </c>
      <c r="D557" s="67"/>
    </row>
    <row r="558" spans="1:4">
      <c r="A558" s="69" t="str">
        <f t="shared" ca="1" si="25"/>
        <v>Tim Wiley</v>
      </c>
      <c r="B558" s="69" t="str">
        <f t="shared" ca="1" si="24"/>
        <v>SCFB Insurance</v>
      </c>
      <c r="C558" s="70">
        <f t="shared" ca="1" si="26"/>
        <v>175</v>
      </c>
      <c r="D558" s="67"/>
    </row>
    <row r="559" spans="1:4">
      <c r="A559" s="69" t="str">
        <f t="shared" ca="1" si="25"/>
        <v>Timothy Smith</v>
      </c>
      <c r="B559" s="69" t="str">
        <f t="shared" ca="1" si="24"/>
        <v>Traveler's Insurance</v>
      </c>
      <c r="C559" s="70">
        <f t="shared" ca="1" si="26"/>
        <v>175</v>
      </c>
      <c r="D559" s="67"/>
    </row>
    <row r="560" spans="1:4">
      <c r="A560" s="69" t="str">
        <f t="shared" ca="1" si="25"/>
        <v>Tina McDonald</v>
      </c>
      <c r="B560" s="69" t="str">
        <f t="shared" ca="1" si="24"/>
        <v>Traveler's Insurance</v>
      </c>
      <c r="C560" s="70">
        <f t="shared" ca="1" si="26"/>
        <v>175</v>
      </c>
      <c r="D560" s="67"/>
    </row>
    <row r="561" spans="1:4">
      <c r="A561" s="69" t="str">
        <f t="shared" ca="1" si="25"/>
        <v>Todd Kirby</v>
      </c>
      <c r="B561" s="69" t="str">
        <f t="shared" ca="1" si="24"/>
        <v>NCFB Insurance</v>
      </c>
      <c r="C561" s="70">
        <f t="shared" ca="1" si="26"/>
        <v>175</v>
      </c>
      <c r="D561" s="67"/>
    </row>
    <row r="562" spans="1:4">
      <c r="A562" s="69" t="str">
        <f t="shared" ca="1" si="25"/>
        <v>Todd Ward</v>
      </c>
      <c r="B562" s="69" t="str">
        <f t="shared" ca="1" si="24"/>
        <v>Cincinnati Insurance</v>
      </c>
      <c r="C562" s="70">
        <f t="shared" ca="1" si="26"/>
        <v>175</v>
      </c>
      <c r="D562" s="67"/>
    </row>
    <row r="563" spans="1:4">
      <c r="A563" s="69" t="str">
        <f t="shared" ca="1" si="25"/>
        <v>Tom Major</v>
      </c>
      <c r="B563" s="69" t="str">
        <f t="shared" ca="1" si="24"/>
        <v>Cincinnati Insurance</v>
      </c>
      <c r="C563" s="70">
        <f t="shared" ca="1" si="26"/>
        <v>175</v>
      </c>
      <c r="D563" s="67"/>
    </row>
    <row r="564" spans="1:4">
      <c r="A564" s="69" t="str">
        <f t="shared" ca="1" si="25"/>
        <v>Tom Reneau</v>
      </c>
      <c r="B564" s="69" t="str">
        <f t="shared" ca="1" si="24"/>
        <v>State Farm</v>
      </c>
      <c r="C564" s="70">
        <f t="shared" ca="1" si="26"/>
        <v>175</v>
      </c>
      <c r="D564" s="67"/>
    </row>
    <row r="565" spans="1:4">
      <c r="A565" s="69" t="str">
        <f t="shared" ca="1" si="25"/>
        <v>Tommy Dunn</v>
      </c>
      <c r="B565" s="69" t="str">
        <f t="shared" ca="1" si="24"/>
        <v>SCFB Insurance</v>
      </c>
      <c r="C565" s="70">
        <f t="shared" ca="1" si="26"/>
        <v>175</v>
      </c>
      <c r="D565" s="67"/>
    </row>
    <row r="566" spans="1:4">
      <c r="A566" s="69" t="str">
        <f t="shared" ca="1" si="25"/>
        <v>Tony Adkins</v>
      </c>
      <c r="B566" s="69" t="str">
        <f t="shared" ca="1" si="24"/>
        <v>Cincinnati Insurance</v>
      </c>
      <c r="C566" s="70">
        <f t="shared" ca="1" si="26"/>
        <v>175</v>
      </c>
      <c r="D566" s="67"/>
    </row>
    <row r="567" spans="1:4">
      <c r="A567" s="69" t="str">
        <f t="shared" ca="1" si="25"/>
        <v>Tony Stanley</v>
      </c>
      <c r="B567" s="69" t="str">
        <f t="shared" ca="1" si="24"/>
        <v>Traveler's Insurance</v>
      </c>
      <c r="C567" s="70">
        <f t="shared" ca="1" si="26"/>
        <v>175</v>
      </c>
      <c r="D567" s="67"/>
    </row>
    <row r="568" spans="1:4">
      <c r="A568" s="69" t="str">
        <f t="shared" ca="1" si="25"/>
        <v>Trenae Finley</v>
      </c>
      <c r="B568" s="69" t="str">
        <f t="shared" ca="1" si="24"/>
        <v>NCFB Insurance</v>
      </c>
      <c r="C568" s="70">
        <f t="shared" ca="1" si="26"/>
        <v>175</v>
      </c>
      <c r="D568" s="67"/>
    </row>
    <row r="569" spans="1:4">
      <c r="A569" s="69" t="str">
        <f t="shared" ca="1" si="25"/>
        <v>Trimuel Dupree</v>
      </c>
      <c r="B569" s="69" t="str">
        <f t="shared" ca="1" si="24"/>
        <v>Traveler's Insurance</v>
      </c>
      <c r="C569" s="70">
        <f t="shared" ca="1" si="26"/>
        <v>175</v>
      </c>
      <c r="D569" s="67"/>
    </row>
    <row r="570" spans="1:4">
      <c r="A570" s="69" t="str">
        <f t="shared" ca="1" si="25"/>
        <v>Troy Sharon</v>
      </c>
      <c r="B570" s="69" t="str">
        <f t="shared" ca="1" si="24"/>
        <v>NCFB Insurance</v>
      </c>
      <c r="C570" s="70">
        <f t="shared" ca="1" si="26"/>
        <v>175</v>
      </c>
      <c r="D570" s="67"/>
    </row>
    <row r="571" spans="1:4">
      <c r="A571" s="69" t="str">
        <f t="shared" ca="1" si="25"/>
        <v>Ty Page</v>
      </c>
      <c r="B571" s="69" t="str">
        <f t="shared" ca="1" si="24"/>
        <v>Traveler's Insurance</v>
      </c>
      <c r="C571" s="70">
        <f t="shared" ca="1" si="26"/>
        <v>175</v>
      </c>
      <c r="D571" s="67"/>
    </row>
    <row r="572" spans="1:4">
      <c r="A572" s="69" t="str">
        <f t="shared" ca="1" si="25"/>
        <v>Tyler Mays</v>
      </c>
      <c r="B572" s="69" t="str">
        <f t="shared" ca="1" si="24"/>
        <v>Cincinnati Insurance</v>
      </c>
      <c r="C572" s="70">
        <f t="shared" ca="1" si="26"/>
        <v>175</v>
      </c>
      <c r="D572" s="67"/>
    </row>
    <row r="573" spans="1:4">
      <c r="A573" s="69" t="str">
        <f t="shared" ca="1" si="25"/>
        <v>Vi Richards</v>
      </c>
      <c r="B573" s="69" t="str">
        <f t="shared" ca="1" si="24"/>
        <v>Traveler's Insurance</v>
      </c>
      <c r="C573" s="70">
        <f t="shared" ca="1" si="26"/>
        <v>175</v>
      </c>
      <c r="D573" s="67"/>
    </row>
    <row r="574" spans="1:4">
      <c r="A574" s="69" t="str">
        <f t="shared" ca="1" si="25"/>
        <v>Vicki Ellison</v>
      </c>
      <c r="B574" s="69" t="str">
        <f t="shared" ca="1" si="24"/>
        <v>NCFB Insurance</v>
      </c>
      <c r="C574" s="70">
        <f t="shared" ca="1" si="26"/>
        <v>175</v>
      </c>
      <c r="D574" s="67"/>
    </row>
    <row r="575" spans="1:4">
      <c r="A575" s="69" t="str">
        <f t="shared" ca="1" si="25"/>
        <v>Vicky Fisher</v>
      </c>
      <c r="B575" s="69" t="str">
        <f t="shared" ca="1" si="24"/>
        <v>Traveler's Insurance</v>
      </c>
      <c r="C575" s="70">
        <f t="shared" ca="1" si="26"/>
        <v>175</v>
      </c>
      <c r="D575" s="67"/>
    </row>
    <row r="576" spans="1:4">
      <c r="A576" s="69" t="str">
        <f t="shared" ca="1" si="25"/>
        <v>Wade Townsend</v>
      </c>
      <c r="B576" s="69" t="str">
        <f t="shared" ca="1" si="24"/>
        <v>SCFB Insurance</v>
      </c>
      <c r="C576" s="70">
        <f t="shared" ca="1" si="26"/>
        <v>175</v>
      </c>
      <c r="D576" s="67"/>
    </row>
    <row r="577" spans="1:4">
      <c r="A577" s="69" t="str">
        <f t="shared" ca="1" si="25"/>
        <v>Wayne Moyer</v>
      </c>
      <c r="B577" s="69" t="str">
        <f t="shared" ca="1" si="24"/>
        <v>Cincinnati Insurance</v>
      </c>
      <c r="C577" s="70">
        <f t="shared" ca="1" si="26"/>
        <v>175</v>
      </c>
      <c r="D577" s="67"/>
    </row>
    <row r="578" spans="1:4">
      <c r="A578" s="69" t="str">
        <f t="shared" ca="1" si="25"/>
        <v>Wendell Ervin</v>
      </c>
      <c r="B578" s="69" t="str">
        <f t="shared" ref="B578:B641" ca="1" si="27">INDIRECT(ADDRESS(ROW(),5,,,"Contact List"))</f>
        <v>NCFB Insurance</v>
      </c>
      <c r="C578" s="70">
        <f t="shared" ca="1" si="26"/>
        <v>175</v>
      </c>
      <c r="D578" s="67"/>
    </row>
    <row r="579" spans="1:4">
      <c r="A579" s="69" t="str">
        <f t="shared" ref="A579:A642" ca="1" si="28">INDIRECT(ADDRESS(ROW(),COLUMN()+1,,,"Contact List"))</f>
        <v>Wendy Lassiter</v>
      </c>
      <c r="B579" s="69" t="str">
        <f t="shared" ca="1" si="27"/>
        <v>Nationwide</v>
      </c>
      <c r="C579" s="70">
        <f t="shared" ref="C579:C642" ca="1" si="29">INDIRECT(ADDRESS(ROW(),6,,,"Contact List"))</f>
        <v>175</v>
      </c>
      <c r="D579" s="67"/>
    </row>
    <row r="580" spans="1:4">
      <c r="A580" s="69" t="str">
        <f t="shared" ca="1" si="28"/>
        <v>Wes Liles</v>
      </c>
      <c r="B580" s="69" t="str">
        <f t="shared" ca="1" si="27"/>
        <v>Traveler's Insurance</v>
      </c>
      <c r="C580" s="70">
        <f t="shared" ca="1" si="29"/>
        <v>175</v>
      </c>
      <c r="D580" s="67"/>
    </row>
    <row r="581" spans="1:4">
      <c r="A581" s="69" t="str">
        <f t="shared" ca="1" si="28"/>
        <v>Wes Mclean</v>
      </c>
      <c r="B581" s="69" t="str">
        <f t="shared" ca="1" si="27"/>
        <v>NCFB Insurance</v>
      </c>
      <c r="C581" s="70">
        <f t="shared" ca="1" si="29"/>
        <v>175</v>
      </c>
      <c r="D581" s="67"/>
    </row>
    <row r="582" spans="1:4">
      <c r="A582" s="69" t="str">
        <f t="shared" ca="1" si="28"/>
        <v>Wesley Bolick</v>
      </c>
      <c r="B582" s="69" t="str">
        <f t="shared" ca="1" si="27"/>
        <v>NCFB Insurance</v>
      </c>
      <c r="C582" s="70">
        <f t="shared" ca="1" si="29"/>
        <v>175</v>
      </c>
      <c r="D582" s="67"/>
    </row>
    <row r="583" spans="1:4">
      <c r="A583" s="69" t="str">
        <f t="shared" ca="1" si="28"/>
        <v>Whitney Grantham</v>
      </c>
      <c r="B583" s="69" t="str">
        <f t="shared" ca="1" si="27"/>
        <v>NCFB Insurance</v>
      </c>
      <c r="C583" s="70">
        <f t="shared" ca="1" si="29"/>
        <v>175</v>
      </c>
      <c r="D583" s="67"/>
    </row>
    <row r="584" spans="1:4">
      <c r="A584" s="69" t="str">
        <f t="shared" ca="1" si="28"/>
        <v>William Mcdonald</v>
      </c>
      <c r="B584" s="69" t="str">
        <f t="shared" ca="1" si="27"/>
        <v>NCFB Insurance</v>
      </c>
      <c r="C584" s="70">
        <f t="shared" ca="1" si="29"/>
        <v>175</v>
      </c>
      <c r="D584" s="67"/>
    </row>
    <row r="585" spans="1:4">
      <c r="A585" s="69" t="str">
        <f t="shared" ca="1" si="28"/>
        <v>William Scrivner</v>
      </c>
      <c r="B585" s="69" t="str">
        <f t="shared" ca="1" si="27"/>
        <v>Cincinnati Insurance</v>
      </c>
      <c r="C585" s="70">
        <f t="shared" ca="1" si="29"/>
        <v>175</v>
      </c>
      <c r="D585" s="67"/>
    </row>
    <row r="586" spans="1:4">
      <c r="A586" s="69" t="str">
        <f t="shared" ca="1" si="28"/>
        <v xml:space="preserve">Zeigler Susan </v>
      </c>
      <c r="B586" s="69" t="str">
        <f t="shared" ca="1" si="27"/>
        <v>Nationwide</v>
      </c>
      <c r="C586" s="70">
        <f t="shared" ca="1" si="29"/>
        <v>175</v>
      </c>
      <c r="D586" s="67"/>
    </row>
    <row r="587" spans="1:4">
      <c r="A587" s="69">
        <f t="shared" ca="1" si="28"/>
        <v>0</v>
      </c>
      <c r="B587" s="69">
        <f t="shared" ca="1" si="27"/>
        <v>0</v>
      </c>
      <c r="C587" s="70">
        <f t="shared" ca="1" si="29"/>
        <v>0</v>
      </c>
      <c r="D587" s="67"/>
    </row>
    <row r="588" spans="1:4">
      <c r="A588" s="69">
        <f t="shared" ca="1" si="28"/>
        <v>0</v>
      </c>
      <c r="B588" s="69">
        <f t="shared" ca="1" si="27"/>
        <v>0</v>
      </c>
      <c r="C588" s="70">
        <f t="shared" ca="1" si="29"/>
        <v>0</v>
      </c>
      <c r="D588" s="67"/>
    </row>
    <row r="589" spans="1:4">
      <c r="A589" s="69">
        <f t="shared" ca="1" si="28"/>
        <v>0</v>
      </c>
      <c r="B589" s="69">
        <f t="shared" ca="1" si="27"/>
        <v>0</v>
      </c>
      <c r="C589" s="70">
        <f t="shared" ca="1" si="29"/>
        <v>0</v>
      </c>
      <c r="D589" s="67"/>
    </row>
    <row r="590" spans="1:4">
      <c r="A590" s="69">
        <f t="shared" ca="1" si="28"/>
        <v>0</v>
      </c>
      <c r="B590" s="69">
        <f t="shared" ca="1" si="27"/>
        <v>0</v>
      </c>
      <c r="C590" s="70">
        <f t="shared" ca="1" si="29"/>
        <v>0</v>
      </c>
      <c r="D590" s="67"/>
    </row>
    <row r="591" spans="1:4">
      <c r="A591" s="69">
        <f t="shared" ca="1" si="28"/>
        <v>0</v>
      </c>
      <c r="B591" s="69">
        <f t="shared" ca="1" si="27"/>
        <v>0</v>
      </c>
      <c r="C591" s="70">
        <f t="shared" ca="1" si="29"/>
        <v>0</v>
      </c>
      <c r="D591" s="67"/>
    </row>
    <row r="592" spans="1:4">
      <c r="A592" s="69">
        <f t="shared" ca="1" si="28"/>
        <v>0</v>
      </c>
      <c r="B592" s="69">
        <f t="shared" ca="1" si="27"/>
        <v>0</v>
      </c>
      <c r="C592" s="70">
        <f t="shared" ca="1" si="29"/>
        <v>0</v>
      </c>
      <c r="D592" s="67"/>
    </row>
    <row r="593" spans="1:4">
      <c r="A593" s="69">
        <f t="shared" ca="1" si="28"/>
        <v>0</v>
      </c>
      <c r="B593" s="69">
        <f t="shared" ca="1" si="27"/>
        <v>0</v>
      </c>
      <c r="C593" s="70">
        <f t="shared" ca="1" si="29"/>
        <v>0</v>
      </c>
      <c r="D593" s="67"/>
    </row>
    <row r="594" spans="1:4">
      <c r="A594" s="69">
        <f t="shared" ca="1" si="28"/>
        <v>0</v>
      </c>
      <c r="B594" s="69">
        <f t="shared" ca="1" si="27"/>
        <v>0</v>
      </c>
      <c r="C594" s="70">
        <f t="shared" ca="1" si="29"/>
        <v>0</v>
      </c>
      <c r="D594" s="67"/>
    </row>
    <row r="595" spans="1:4">
      <c r="A595" s="69">
        <f t="shared" ca="1" si="28"/>
        <v>0</v>
      </c>
      <c r="B595" s="69">
        <f t="shared" ca="1" si="27"/>
        <v>0</v>
      </c>
      <c r="C595" s="70">
        <f t="shared" ca="1" si="29"/>
        <v>0</v>
      </c>
      <c r="D595" s="67"/>
    </row>
    <row r="596" spans="1:4">
      <c r="A596" s="69">
        <f t="shared" ca="1" si="28"/>
        <v>0</v>
      </c>
      <c r="B596" s="69">
        <f t="shared" ca="1" si="27"/>
        <v>0</v>
      </c>
      <c r="C596" s="70">
        <f t="shared" ca="1" si="29"/>
        <v>0</v>
      </c>
      <c r="D596" s="67"/>
    </row>
    <row r="597" spans="1:4">
      <c r="A597" s="69">
        <f t="shared" ca="1" si="28"/>
        <v>0</v>
      </c>
      <c r="B597" s="69">
        <f t="shared" ca="1" si="27"/>
        <v>0</v>
      </c>
      <c r="C597" s="70">
        <f t="shared" ca="1" si="29"/>
        <v>0</v>
      </c>
      <c r="D597" s="67"/>
    </row>
    <row r="598" spans="1:4">
      <c r="A598" s="69">
        <f t="shared" ca="1" si="28"/>
        <v>0</v>
      </c>
      <c r="B598" s="69">
        <f t="shared" ca="1" si="27"/>
        <v>0</v>
      </c>
      <c r="C598" s="70">
        <f t="shared" ca="1" si="29"/>
        <v>0</v>
      </c>
      <c r="D598" s="67"/>
    </row>
    <row r="599" spans="1:4">
      <c r="A599" s="69">
        <f t="shared" ca="1" si="28"/>
        <v>0</v>
      </c>
      <c r="B599" s="69">
        <f t="shared" ca="1" si="27"/>
        <v>0</v>
      </c>
      <c r="C599" s="70">
        <f t="shared" ca="1" si="29"/>
        <v>0</v>
      </c>
      <c r="D599" s="67"/>
    </row>
    <row r="600" spans="1:4">
      <c r="A600" s="69">
        <f t="shared" ca="1" si="28"/>
        <v>0</v>
      </c>
      <c r="B600" s="69">
        <f t="shared" ca="1" si="27"/>
        <v>0</v>
      </c>
      <c r="C600" s="70">
        <f t="shared" ca="1" si="29"/>
        <v>0</v>
      </c>
      <c r="D600" s="67"/>
    </row>
    <row r="601" spans="1:4">
      <c r="A601" s="69">
        <f t="shared" ca="1" si="28"/>
        <v>0</v>
      </c>
      <c r="B601" s="69">
        <f t="shared" ca="1" si="27"/>
        <v>0</v>
      </c>
      <c r="C601" s="70">
        <f t="shared" ca="1" si="29"/>
        <v>0</v>
      </c>
      <c r="D601" s="67"/>
    </row>
    <row r="602" spans="1:4">
      <c r="A602" s="69">
        <f t="shared" ca="1" si="28"/>
        <v>0</v>
      </c>
      <c r="B602" s="69">
        <f t="shared" ca="1" si="27"/>
        <v>0</v>
      </c>
      <c r="C602" s="70">
        <f t="shared" ca="1" si="29"/>
        <v>0</v>
      </c>
      <c r="D602" s="67"/>
    </row>
    <row r="603" spans="1:4">
      <c r="A603" s="69">
        <f t="shared" ca="1" si="28"/>
        <v>0</v>
      </c>
      <c r="B603" s="69">
        <f t="shared" ca="1" si="27"/>
        <v>0</v>
      </c>
      <c r="C603" s="70">
        <f t="shared" ca="1" si="29"/>
        <v>0</v>
      </c>
      <c r="D603" s="67"/>
    </row>
    <row r="604" spans="1:4">
      <c r="A604" s="69">
        <f t="shared" ca="1" si="28"/>
        <v>0</v>
      </c>
      <c r="B604" s="69">
        <f t="shared" ca="1" si="27"/>
        <v>0</v>
      </c>
      <c r="C604" s="70">
        <f t="shared" ca="1" si="29"/>
        <v>0</v>
      </c>
      <c r="D604" s="67"/>
    </row>
    <row r="605" spans="1:4">
      <c r="A605" s="69">
        <f t="shared" ca="1" si="28"/>
        <v>0</v>
      </c>
      <c r="B605" s="69">
        <f t="shared" ca="1" si="27"/>
        <v>0</v>
      </c>
      <c r="C605" s="70">
        <f t="shared" ca="1" si="29"/>
        <v>0</v>
      </c>
      <c r="D605" s="67"/>
    </row>
    <row r="606" spans="1:4">
      <c r="A606" s="69">
        <f t="shared" ca="1" si="28"/>
        <v>0</v>
      </c>
      <c r="B606" s="69">
        <f t="shared" ca="1" si="27"/>
        <v>0</v>
      </c>
      <c r="C606" s="70">
        <f t="shared" ca="1" si="29"/>
        <v>0</v>
      </c>
      <c r="D606" s="67"/>
    </row>
    <row r="607" spans="1:4">
      <c r="A607" s="69">
        <f t="shared" ca="1" si="28"/>
        <v>0</v>
      </c>
      <c r="B607" s="69">
        <f t="shared" ca="1" si="27"/>
        <v>0</v>
      </c>
      <c r="C607" s="70">
        <f t="shared" ca="1" si="29"/>
        <v>0</v>
      </c>
      <c r="D607" s="67"/>
    </row>
    <row r="608" spans="1:4">
      <c r="A608" s="69">
        <f t="shared" ca="1" si="28"/>
        <v>0</v>
      </c>
      <c r="B608" s="69">
        <f t="shared" ca="1" si="27"/>
        <v>0</v>
      </c>
      <c r="C608" s="70">
        <f t="shared" ca="1" si="29"/>
        <v>0</v>
      </c>
      <c r="D608" s="67"/>
    </row>
    <row r="609" spans="1:4">
      <c r="A609" s="69">
        <f t="shared" ca="1" si="28"/>
        <v>0</v>
      </c>
      <c r="B609" s="69">
        <f t="shared" ca="1" si="27"/>
        <v>0</v>
      </c>
      <c r="C609" s="70">
        <f t="shared" ca="1" si="29"/>
        <v>0</v>
      </c>
      <c r="D609" s="67"/>
    </row>
    <row r="610" spans="1:4">
      <c r="A610" s="69">
        <f t="shared" ca="1" si="28"/>
        <v>0</v>
      </c>
      <c r="B610" s="69">
        <f t="shared" ca="1" si="27"/>
        <v>0</v>
      </c>
      <c r="C610" s="70">
        <f t="shared" ca="1" si="29"/>
        <v>0</v>
      </c>
      <c r="D610" s="67"/>
    </row>
    <row r="611" spans="1:4">
      <c r="A611" s="69">
        <f t="shared" ca="1" si="28"/>
        <v>0</v>
      </c>
      <c r="B611" s="69">
        <f t="shared" ca="1" si="27"/>
        <v>0</v>
      </c>
      <c r="C611" s="70">
        <f t="shared" ca="1" si="29"/>
        <v>0</v>
      </c>
      <c r="D611" s="67"/>
    </row>
    <row r="612" spans="1:4">
      <c r="A612" s="69">
        <f t="shared" ca="1" si="28"/>
        <v>0</v>
      </c>
      <c r="B612" s="69">
        <f t="shared" ca="1" si="27"/>
        <v>0</v>
      </c>
      <c r="C612" s="70">
        <f t="shared" ca="1" si="29"/>
        <v>0</v>
      </c>
      <c r="D612" s="67"/>
    </row>
    <row r="613" spans="1:4">
      <c r="A613" s="69">
        <f t="shared" ca="1" si="28"/>
        <v>0</v>
      </c>
      <c r="B613" s="69">
        <f t="shared" ca="1" si="27"/>
        <v>0</v>
      </c>
      <c r="C613" s="70">
        <f t="shared" ca="1" si="29"/>
        <v>0</v>
      </c>
      <c r="D613" s="67"/>
    </row>
    <row r="614" spans="1:4">
      <c r="A614" s="69">
        <f t="shared" ca="1" si="28"/>
        <v>0</v>
      </c>
      <c r="B614" s="69">
        <f t="shared" ca="1" si="27"/>
        <v>0</v>
      </c>
      <c r="C614" s="70">
        <f t="shared" ca="1" si="29"/>
        <v>0</v>
      </c>
      <c r="D614" s="67"/>
    </row>
    <row r="615" spans="1:4">
      <c r="A615" s="69">
        <f t="shared" ca="1" si="28"/>
        <v>0</v>
      </c>
      <c r="B615" s="69">
        <f t="shared" ca="1" si="27"/>
        <v>0</v>
      </c>
      <c r="C615" s="70">
        <f t="shared" ca="1" si="29"/>
        <v>0</v>
      </c>
      <c r="D615" s="67"/>
    </row>
    <row r="616" spans="1:4">
      <c r="A616" s="69">
        <f t="shared" ca="1" si="28"/>
        <v>0</v>
      </c>
      <c r="B616" s="69">
        <f t="shared" ca="1" si="27"/>
        <v>0</v>
      </c>
      <c r="C616" s="70">
        <f t="shared" ca="1" si="29"/>
        <v>0</v>
      </c>
      <c r="D616" s="67"/>
    </row>
    <row r="617" spans="1:4">
      <c r="A617" s="69">
        <f t="shared" ca="1" si="28"/>
        <v>0</v>
      </c>
      <c r="B617" s="69">
        <f t="shared" ca="1" si="27"/>
        <v>0</v>
      </c>
      <c r="C617" s="70">
        <f t="shared" ca="1" si="29"/>
        <v>0</v>
      </c>
      <c r="D617" s="67"/>
    </row>
    <row r="618" spans="1:4">
      <c r="A618" s="69">
        <f t="shared" ca="1" si="28"/>
        <v>0</v>
      </c>
      <c r="B618" s="69">
        <f t="shared" ca="1" si="27"/>
        <v>0</v>
      </c>
      <c r="C618" s="70">
        <f t="shared" ca="1" si="29"/>
        <v>0</v>
      </c>
      <c r="D618" s="67"/>
    </row>
    <row r="619" spans="1:4">
      <c r="A619" s="69">
        <f t="shared" ca="1" si="28"/>
        <v>0</v>
      </c>
      <c r="B619" s="69">
        <f t="shared" ca="1" si="27"/>
        <v>0</v>
      </c>
      <c r="C619" s="70">
        <f t="shared" ca="1" si="29"/>
        <v>0</v>
      </c>
      <c r="D619" s="67"/>
    </row>
    <row r="620" spans="1:4">
      <c r="A620" s="69">
        <f t="shared" ca="1" si="28"/>
        <v>0</v>
      </c>
      <c r="B620" s="69">
        <f t="shared" ca="1" si="27"/>
        <v>0</v>
      </c>
      <c r="C620" s="70">
        <f t="shared" ca="1" si="29"/>
        <v>0</v>
      </c>
      <c r="D620" s="67"/>
    </row>
    <row r="621" spans="1:4">
      <c r="A621" s="69">
        <f t="shared" ca="1" si="28"/>
        <v>0</v>
      </c>
      <c r="B621" s="69">
        <f t="shared" ca="1" si="27"/>
        <v>0</v>
      </c>
      <c r="C621" s="70">
        <f t="shared" ca="1" si="29"/>
        <v>0</v>
      </c>
      <c r="D621" s="67"/>
    </row>
    <row r="622" spans="1:4">
      <c r="A622" s="69">
        <f t="shared" ca="1" si="28"/>
        <v>0</v>
      </c>
      <c r="B622" s="69">
        <f t="shared" ca="1" si="27"/>
        <v>0</v>
      </c>
      <c r="C622" s="70">
        <f t="shared" ca="1" si="29"/>
        <v>0</v>
      </c>
      <c r="D622" s="67"/>
    </row>
    <row r="623" spans="1:4">
      <c r="A623" s="69">
        <f t="shared" ca="1" si="28"/>
        <v>0</v>
      </c>
      <c r="B623" s="69">
        <f t="shared" ca="1" si="27"/>
        <v>0</v>
      </c>
      <c r="C623" s="70">
        <f t="shared" ca="1" si="29"/>
        <v>0</v>
      </c>
      <c r="D623" s="67"/>
    </row>
    <row r="624" spans="1:4">
      <c r="A624" s="69">
        <f t="shared" ca="1" si="28"/>
        <v>0</v>
      </c>
      <c r="B624" s="69">
        <f t="shared" ca="1" si="27"/>
        <v>0</v>
      </c>
      <c r="C624" s="70">
        <f t="shared" ca="1" si="29"/>
        <v>0</v>
      </c>
      <c r="D624" s="67"/>
    </row>
    <row r="625" spans="1:4">
      <c r="A625" s="69">
        <f t="shared" ca="1" si="28"/>
        <v>0</v>
      </c>
      <c r="B625" s="69">
        <f t="shared" ca="1" si="27"/>
        <v>0</v>
      </c>
      <c r="C625" s="70">
        <f t="shared" ca="1" si="29"/>
        <v>0</v>
      </c>
      <c r="D625" s="67"/>
    </row>
    <row r="626" spans="1:4">
      <c r="A626" s="69">
        <f t="shared" ca="1" si="28"/>
        <v>0</v>
      </c>
      <c r="B626" s="69">
        <f t="shared" ca="1" si="27"/>
        <v>0</v>
      </c>
      <c r="C626" s="70">
        <f t="shared" ca="1" si="29"/>
        <v>0</v>
      </c>
      <c r="D626" s="67"/>
    </row>
    <row r="627" spans="1:4">
      <c r="A627" s="69">
        <f t="shared" ca="1" si="28"/>
        <v>0</v>
      </c>
      <c r="B627" s="69">
        <f t="shared" ca="1" si="27"/>
        <v>0</v>
      </c>
      <c r="C627" s="70">
        <f t="shared" ca="1" si="29"/>
        <v>0</v>
      </c>
      <c r="D627" s="67"/>
    </row>
    <row r="628" spans="1:4">
      <c r="A628" s="69">
        <f t="shared" ca="1" si="28"/>
        <v>0</v>
      </c>
      <c r="B628" s="69">
        <f t="shared" ca="1" si="27"/>
        <v>0</v>
      </c>
      <c r="C628" s="70">
        <f t="shared" ca="1" si="29"/>
        <v>0</v>
      </c>
      <c r="D628" s="67"/>
    </row>
    <row r="629" spans="1:4">
      <c r="A629" s="69">
        <f t="shared" ca="1" si="28"/>
        <v>0</v>
      </c>
      <c r="B629" s="69">
        <f t="shared" ca="1" si="27"/>
        <v>0</v>
      </c>
      <c r="C629" s="70">
        <f t="shared" ca="1" si="29"/>
        <v>0</v>
      </c>
      <c r="D629" s="67"/>
    </row>
    <row r="630" spans="1:4">
      <c r="A630" s="69">
        <f t="shared" ca="1" si="28"/>
        <v>0</v>
      </c>
      <c r="B630" s="69">
        <f t="shared" ca="1" si="27"/>
        <v>0</v>
      </c>
      <c r="C630" s="70">
        <f t="shared" ca="1" si="29"/>
        <v>0</v>
      </c>
      <c r="D630" s="67"/>
    </row>
    <row r="631" spans="1:4">
      <c r="A631" s="69">
        <f t="shared" ca="1" si="28"/>
        <v>0</v>
      </c>
      <c r="B631" s="69">
        <f t="shared" ca="1" si="27"/>
        <v>0</v>
      </c>
      <c r="C631" s="70">
        <f t="shared" ca="1" si="29"/>
        <v>0</v>
      </c>
      <c r="D631" s="67"/>
    </row>
    <row r="632" spans="1:4">
      <c r="A632" s="69">
        <f t="shared" ca="1" si="28"/>
        <v>0</v>
      </c>
      <c r="B632" s="69">
        <f t="shared" ca="1" si="27"/>
        <v>0</v>
      </c>
      <c r="C632" s="70">
        <f t="shared" ca="1" si="29"/>
        <v>0</v>
      </c>
      <c r="D632" s="67"/>
    </row>
    <row r="633" spans="1:4">
      <c r="A633" s="69">
        <f t="shared" ca="1" si="28"/>
        <v>0</v>
      </c>
      <c r="B633" s="69">
        <f t="shared" ca="1" si="27"/>
        <v>0</v>
      </c>
      <c r="C633" s="70">
        <f t="shared" ca="1" si="29"/>
        <v>0</v>
      </c>
      <c r="D633" s="67"/>
    </row>
    <row r="634" spans="1:4">
      <c r="A634" s="69">
        <f t="shared" ca="1" si="28"/>
        <v>0</v>
      </c>
      <c r="B634" s="69">
        <f t="shared" ca="1" si="27"/>
        <v>0</v>
      </c>
      <c r="C634" s="70">
        <f t="shared" ca="1" si="29"/>
        <v>0</v>
      </c>
      <c r="D634" s="67"/>
    </row>
    <row r="635" spans="1:4">
      <c r="A635" s="69">
        <f t="shared" ca="1" si="28"/>
        <v>0</v>
      </c>
      <c r="B635" s="69">
        <f t="shared" ca="1" si="27"/>
        <v>0</v>
      </c>
      <c r="C635" s="70">
        <f t="shared" ca="1" si="29"/>
        <v>0</v>
      </c>
      <c r="D635" s="67"/>
    </row>
    <row r="636" spans="1:4">
      <c r="A636" s="69">
        <f t="shared" ca="1" si="28"/>
        <v>0</v>
      </c>
      <c r="B636" s="69">
        <f t="shared" ca="1" si="27"/>
        <v>0</v>
      </c>
      <c r="C636" s="70">
        <f t="shared" ca="1" si="29"/>
        <v>0</v>
      </c>
      <c r="D636" s="67"/>
    </row>
    <row r="637" spans="1:4">
      <c r="A637" s="69">
        <f t="shared" ca="1" si="28"/>
        <v>0</v>
      </c>
      <c r="B637" s="69">
        <f t="shared" ca="1" si="27"/>
        <v>0</v>
      </c>
      <c r="C637" s="70">
        <f t="shared" ca="1" si="29"/>
        <v>0</v>
      </c>
      <c r="D637" s="67"/>
    </row>
    <row r="638" spans="1:4">
      <c r="A638" s="69">
        <f t="shared" ca="1" si="28"/>
        <v>0</v>
      </c>
      <c r="B638" s="69">
        <f t="shared" ca="1" si="27"/>
        <v>0</v>
      </c>
      <c r="C638" s="70">
        <f t="shared" ca="1" si="29"/>
        <v>0</v>
      </c>
      <c r="D638" s="67"/>
    </row>
    <row r="639" spans="1:4">
      <c r="A639" s="69">
        <f t="shared" ca="1" si="28"/>
        <v>0</v>
      </c>
      <c r="B639" s="69">
        <f t="shared" ca="1" si="27"/>
        <v>0</v>
      </c>
      <c r="C639" s="70">
        <f t="shared" ca="1" si="29"/>
        <v>0</v>
      </c>
      <c r="D639" s="67"/>
    </row>
    <row r="640" spans="1:4">
      <c r="A640" s="69">
        <f t="shared" ca="1" si="28"/>
        <v>0</v>
      </c>
      <c r="B640" s="69">
        <f t="shared" ca="1" si="27"/>
        <v>0</v>
      </c>
      <c r="C640" s="70">
        <f t="shared" ca="1" si="29"/>
        <v>0</v>
      </c>
      <c r="D640" s="67"/>
    </row>
    <row r="641" spans="1:4">
      <c r="A641" s="69">
        <f t="shared" ca="1" si="28"/>
        <v>0</v>
      </c>
      <c r="B641" s="69">
        <f t="shared" ca="1" si="27"/>
        <v>0</v>
      </c>
      <c r="C641" s="70">
        <f t="shared" ca="1" si="29"/>
        <v>0</v>
      </c>
      <c r="D641" s="67"/>
    </row>
    <row r="642" spans="1:4">
      <c r="A642" s="69">
        <f t="shared" ca="1" si="28"/>
        <v>0</v>
      </c>
      <c r="B642" s="69">
        <f t="shared" ref="B642:B705" ca="1" si="30">INDIRECT(ADDRESS(ROW(),5,,,"Contact List"))</f>
        <v>0</v>
      </c>
      <c r="C642" s="70">
        <f t="shared" ca="1" si="29"/>
        <v>0</v>
      </c>
      <c r="D642" s="67"/>
    </row>
    <row r="643" spans="1:4">
      <c r="A643" s="69">
        <f t="shared" ref="A643:A706" ca="1" si="31">INDIRECT(ADDRESS(ROW(),COLUMN()+1,,,"Contact List"))</f>
        <v>0</v>
      </c>
      <c r="B643" s="69">
        <f t="shared" ca="1" si="30"/>
        <v>0</v>
      </c>
      <c r="C643" s="70">
        <f t="shared" ref="C643:C706" ca="1" si="32">INDIRECT(ADDRESS(ROW(),6,,,"Contact List"))</f>
        <v>0</v>
      </c>
      <c r="D643" s="67"/>
    </row>
    <row r="644" spans="1:4">
      <c r="A644" s="69">
        <f t="shared" ca="1" si="31"/>
        <v>0</v>
      </c>
      <c r="B644" s="69">
        <f t="shared" ca="1" si="30"/>
        <v>0</v>
      </c>
      <c r="C644" s="70">
        <f t="shared" ca="1" si="32"/>
        <v>0</v>
      </c>
      <c r="D644" s="67"/>
    </row>
    <row r="645" spans="1:4">
      <c r="A645" s="69">
        <f t="shared" ca="1" si="31"/>
        <v>0</v>
      </c>
      <c r="B645" s="69">
        <f t="shared" ca="1" si="30"/>
        <v>0</v>
      </c>
      <c r="C645" s="70">
        <f t="shared" ca="1" si="32"/>
        <v>0</v>
      </c>
      <c r="D645" s="67"/>
    </row>
    <row r="646" spans="1:4">
      <c r="A646" s="69">
        <f t="shared" ca="1" si="31"/>
        <v>0</v>
      </c>
      <c r="B646" s="69">
        <f t="shared" ca="1" si="30"/>
        <v>0</v>
      </c>
      <c r="C646" s="70">
        <f t="shared" ca="1" si="32"/>
        <v>0</v>
      </c>
      <c r="D646" s="67"/>
    </row>
    <row r="647" spans="1:4">
      <c r="A647" s="69">
        <f t="shared" ca="1" si="31"/>
        <v>0</v>
      </c>
      <c r="B647" s="69">
        <f t="shared" ca="1" si="30"/>
        <v>0</v>
      </c>
      <c r="C647" s="70">
        <f t="shared" ca="1" si="32"/>
        <v>0</v>
      </c>
      <c r="D647" s="67"/>
    </row>
    <row r="648" spans="1:4">
      <c r="A648" s="69">
        <f t="shared" ca="1" si="31"/>
        <v>0</v>
      </c>
      <c r="B648" s="69">
        <f t="shared" ca="1" si="30"/>
        <v>0</v>
      </c>
      <c r="C648" s="70">
        <f t="shared" ca="1" si="32"/>
        <v>0</v>
      </c>
      <c r="D648" s="67"/>
    </row>
    <row r="649" spans="1:4">
      <c r="A649" s="69">
        <f t="shared" ca="1" si="31"/>
        <v>0</v>
      </c>
      <c r="B649" s="69">
        <f t="shared" ca="1" si="30"/>
        <v>0</v>
      </c>
      <c r="C649" s="70">
        <f t="shared" ca="1" si="32"/>
        <v>0</v>
      </c>
      <c r="D649" s="67"/>
    </row>
    <row r="650" spans="1:4">
      <c r="A650" s="69">
        <f t="shared" ca="1" si="31"/>
        <v>0</v>
      </c>
      <c r="B650" s="69">
        <f t="shared" ca="1" si="30"/>
        <v>0</v>
      </c>
      <c r="C650" s="70">
        <f t="shared" ca="1" si="32"/>
        <v>0</v>
      </c>
      <c r="D650" s="67"/>
    </row>
    <row r="651" spans="1:4">
      <c r="A651" s="69">
        <f t="shared" ca="1" si="31"/>
        <v>0</v>
      </c>
      <c r="B651" s="69">
        <f t="shared" ca="1" si="30"/>
        <v>0</v>
      </c>
      <c r="C651" s="70">
        <f t="shared" ca="1" si="32"/>
        <v>0</v>
      </c>
      <c r="D651" s="67"/>
    </row>
    <row r="652" spans="1:4">
      <c r="A652" s="69">
        <f t="shared" ca="1" si="31"/>
        <v>0</v>
      </c>
      <c r="B652" s="69">
        <f t="shared" ca="1" si="30"/>
        <v>0</v>
      </c>
      <c r="C652" s="70">
        <f t="shared" ca="1" si="32"/>
        <v>0</v>
      </c>
      <c r="D652" s="67"/>
    </row>
    <row r="653" spans="1:4">
      <c r="A653" s="69">
        <f t="shared" ca="1" si="31"/>
        <v>0</v>
      </c>
      <c r="B653" s="69">
        <f t="shared" ca="1" si="30"/>
        <v>0</v>
      </c>
      <c r="C653" s="70">
        <f t="shared" ca="1" si="32"/>
        <v>0</v>
      </c>
      <c r="D653" s="67"/>
    </row>
    <row r="654" spans="1:4">
      <c r="A654" s="69">
        <f t="shared" ca="1" si="31"/>
        <v>0</v>
      </c>
      <c r="B654" s="69">
        <f t="shared" ca="1" si="30"/>
        <v>0</v>
      </c>
      <c r="C654" s="70">
        <f t="shared" ca="1" si="32"/>
        <v>0</v>
      </c>
      <c r="D654" s="67"/>
    </row>
    <row r="655" spans="1:4">
      <c r="A655" s="69">
        <f t="shared" ca="1" si="31"/>
        <v>0</v>
      </c>
      <c r="B655" s="69">
        <f t="shared" ca="1" si="30"/>
        <v>0</v>
      </c>
      <c r="C655" s="70">
        <f t="shared" ca="1" si="32"/>
        <v>0</v>
      </c>
      <c r="D655" s="67"/>
    </row>
    <row r="656" spans="1:4">
      <c r="A656" s="69">
        <f t="shared" ca="1" si="31"/>
        <v>0</v>
      </c>
      <c r="B656" s="69">
        <f t="shared" ca="1" si="30"/>
        <v>0</v>
      </c>
      <c r="C656" s="70">
        <f t="shared" ca="1" si="32"/>
        <v>0</v>
      </c>
      <c r="D656" s="67"/>
    </row>
    <row r="657" spans="1:4">
      <c r="A657" s="69">
        <f t="shared" ca="1" si="31"/>
        <v>0</v>
      </c>
      <c r="B657" s="69">
        <f t="shared" ca="1" si="30"/>
        <v>0</v>
      </c>
      <c r="C657" s="70">
        <f t="shared" ca="1" si="32"/>
        <v>0</v>
      </c>
      <c r="D657" s="67"/>
    </row>
    <row r="658" spans="1:4">
      <c r="A658" s="69">
        <f t="shared" ca="1" si="31"/>
        <v>0</v>
      </c>
      <c r="B658" s="69">
        <f t="shared" ca="1" si="30"/>
        <v>0</v>
      </c>
      <c r="C658" s="70">
        <f t="shared" ca="1" si="32"/>
        <v>0</v>
      </c>
      <c r="D658" s="67"/>
    </row>
    <row r="659" spans="1:4">
      <c r="A659" s="69">
        <f t="shared" ca="1" si="31"/>
        <v>0</v>
      </c>
      <c r="B659" s="69">
        <f t="shared" ca="1" si="30"/>
        <v>0</v>
      </c>
      <c r="C659" s="70">
        <f t="shared" ca="1" si="32"/>
        <v>0</v>
      </c>
      <c r="D659" s="67"/>
    </row>
    <row r="660" spans="1:4">
      <c r="A660" s="69">
        <f t="shared" ca="1" si="31"/>
        <v>0</v>
      </c>
      <c r="B660" s="69">
        <f t="shared" ca="1" si="30"/>
        <v>0</v>
      </c>
      <c r="C660" s="70">
        <f t="shared" ca="1" si="32"/>
        <v>0</v>
      </c>
      <c r="D660" s="67"/>
    </row>
    <row r="661" spans="1:4">
      <c r="A661" s="69">
        <f t="shared" ca="1" si="31"/>
        <v>0</v>
      </c>
      <c r="B661" s="69">
        <f t="shared" ca="1" si="30"/>
        <v>0</v>
      </c>
      <c r="C661" s="70">
        <f t="shared" ca="1" si="32"/>
        <v>0</v>
      </c>
      <c r="D661" s="67"/>
    </row>
    <row r="662" spans="1:4">
      <c r="A662" s="69">
        <f t="shared" ca="1" si="31"/>
        <v>0</v>
      </c>
      <c r="B662" s="69">
        <f t="shared" ca="1" si="30"/>
        <v>0</v>
      </c>
      <c r="C662" s="70">
        <f t="shared" ca="1" si="32"/>
        <v>0</v>
      </c>
      <c r="D662" s="67"/>
    </row>
    <row r="663" spans="1:4">
      <c r="A663" s="69">
        <f t="shared" ca="1" si="31"/>
        <v>0</v>
      </c>
      <c r="B663" s="69">
        <f t="shared" ca="1" si="30"/>
        <v>0</v>
      </c>
      <c r="C663" s="70">
        <f t="shared" ca="1" si="32"/>
        <v>0</v>
      </c>
      <c r="D663" s="67"/>
    </row>
    <row r="664" spans="1:4">
      <c r="A664" s="69">
        <f t="shared" ca="1" si="31"/>
        <v>0</v>
      </c>
      <c r="B664" s="69">
        <f t="shared" ca="1" si="30"/>
        <v>0</v>
      </c>
      <c r="C664" s="70">
        <f t="shared" ca="1" si="32"/>
        <v>0</v>
      </c>
      <c r="D664" s="67"/>
    </row>
    <row r="665" spans="1:4">
      <c r="A665" s="69">
        <f t="shared" ca="1" si="31"/>
        <v>0</v>
      </c>
      <c r="B665" s="69">
        <f t="shared" ca="1" si="30"/>
        <v>0</v>
      </c>
      <c r="C665" s="70">
        <f t="shared" ca="1" si="32"/>
        <v>0</v>
      </c>
      <c r="D665" s="67"/>
    </row>
    <row r="666" spans="1:4">
      <c r="A666" s="69">
        <f t="shared" ca="1" si="31"/>
        <v>0</v>
      </c>
      <c r="B666" s="69">
        <f t="shared" ca="1" si="30"/>
        <v>0</v>
      </c>
      <c r="C666" s="70">
        <f t="shared" ca="1" si="32"/>
        <v>0</v>
      </c>
      <c r="D666" s="67"/>
    </row>
    <row r="667" spans="1:4">
      <c r="A667" s="69">
        <f t="shared" ca="1" si="31"/>
        <v>0</v>
      </c>
      <c r="B667" s="69">
        <f t="shared" ca="1" si="30"/>
        <v>0</v>
      </c>
      <c r="C667" s="70">
        <f t="shared" ca="1" si="32"/>
        <v>0</v>
      </c>
      <c r="D667" s="67"/>
    </row>
    <row r="668" spans="1:4">
      <c r="A668" s="69">
        <f t="shared" ca="1" si="31"/>
        <v>0</v>
      </c>
      <c r="B668" s="69">
        <f t="shared" ca="1" si="30"/>
        <v>0</v>
      </c>
      <c r="C668" s="70">
        <f t="shared" ca="1" si="32"/>
        <v>0</v>
      </c>
      <c r="D668" s="67"/>
    </row>
    <row r="669" spans="1:4">
      <c r="A669" s="69">
        <f t="shared" ca="1" si="31"/>
        <v>0</v>
      </c>
      <c r="B669" s="69">
        <f t="shared" ca="1" si="30"/>
        <v>0</v>
      </c>
      <c r="C669" s="70">
        <f t="shared" ca="1" si="32"/>
        <v>0</v>
      </c>
      <c r="D669" s="67"/>
    </row>
    <row r="670" spans="1:4">
      <c r="A670" s="69">
        <f t="shared" ca="1" si="31"/>
        <v>0</v>
      </c>
      <c r="B670" s="69">
        <f t="shared" ca="1" si="30"/>
        <v>0</v>
      </c>
      <c r="C670" s="70">
        <f t="shared" ca="1" si="32"/>
        <v>0</v>
      </c>
      <c r="D670" s="67"/>
    </row>
    <row r="671" spans="1:4">
      <c r="A671" s="69">
        <f t="shared" ca="1" si="31"/>
        <v>0</v>
      </c>
      <c r="B671" s="69">
        <f t="shared" ca="1" si="30"/>
        <v>0</v>
      </c>
      <c r="C671" s="70">
        <f t="shared" ca="1" si="32"/>
        <v>0</v>
      </c>
      <c r="D671" s="67"/>
    </row>
    <row r="672" spans="1:4">
      <c r="A672" s="69">
        <f t="shared" ca="1" si="31"/>
        <v>0</v>
      </c>
      <c r="B672" s="69">
        <f t="shared" ca="1" si="30"/>
        <v>0</v>
      </c>
      <c r="C672" s="70">
        <f t="shared" ca="1" si="32"/>
        <v>0</v>
      </c>
      <c r="D672" s="67"/>
    </row>
    <row r="673" spans="1:4">
      <c r="A673" s="69">
        <f t="shared" ca="1" si="31"/>
        <v>0</v>
      </c>
      <c r="B673" s="69">
        <f t="shared" ca="1" si="30"/>
        <v>0</v>
      </c>
      <c r="C673" s="70">
        <f t="shared" ca="1" si="32"/>
        <v>0</v>
      </c>
      <c r="D673" s="67"/>
    </row>
    <row r="674" spans="1:4">
      <c r="A674" s="69">
        <f t="shared" ca="1" si="31"/>
        <v>0</v>
      </c>
      <c r="B674" s="69">
        <f t="shared" ca="1" si="30"/>
        <v>0</v>
      </c>
      <c r="C674" s="70">
        <f t="shared" ca="1" si="32"/>
        <v>0</v>
      </c>
      <c r="D674" s="67"/>
    </row>
    <row r="675" spans="1:4">
      <c r="A675" s="69">
        <f t="shared" ca="1" si="31"/>
        <v>0</v>
      </c>
      <c r="B675" s="69">
        <f t="shared" ca="1" si="30"/>
        <v>0</v>
      </c>
      <c r="C675" s="70">
        <f t="shared" ca="1" si="32"/>
        <v>0</v>
      </c>
      <c r="D675" s="67"/>
    </row>
    <row r="676" spans="1:4">
      <c r="A676" s="69">
        <f t="shared" ca="1" si="31"/>
        <v>0</v>
      </c>
      <c r="B676" s="69">
        <f t="shared" ca="1" si="30"/>
        <v>0</v>
      </c>
      <c r="C676" s="70">
        <f t="shared" ca="1" si="32"/>
        <v>0</v>
      </c>
      <c r="D676" s="67"/>
    </row>
    <row r="677" spans="1:4">
      <c r="A677" s="69">
        <f t="shared" ca="1" si="31"/>
        <v>0</v>
      </c>
      <c r="B677" s="69">
        <f t="shared" ca="1" si="30"/>
        <v>0</v>
      </c>
      <c r="C677" s="70">
        <f t="shared" ca="1" si="32"/>
        <v>0</v>
      </c>
      <c r="D677" s="67"/>
    </row>
    <row r="678" spans="1:4">
      <c r="A678" s="69">
        <f t="shared" ca="1" si="31"/>
        <v>0</v>
      </c>
      <c r="B678" s="69">
        <f t="shared" ca="1" si="30"/>
        <v>0</v>
      </c>
      <c r="C678" s="70">
        <f t="shared" ca="1" si="32"/>
        <v>0</v>
      </c>
      <c r="D678" s="67"/>
    </row>
    <row r="679" spans="1:4">
      <c r="A679" s="69">
        <f t="shared" ca="1" si="31"/>
        <v>0</v>
      </c>
      <c r="B679" s="69">
        <f t="shared" ca="1" si="30"/>
        <v>0</v>
      </c>
      <c r="C679" s="70">
        <f t="shared" ca="1" si="32"/>
        <v>0</v>
      </c>
      <c r="D679" s="67"/>
    </row>
    <row r="680" spans="1:4">
      <c r="A680" s="69">
        <f t="shared" ca="1" si="31"/>
        <v>0</v>
      </c>
      <c r="B680" s="69">
        <f t="shared" ca="1" si="30"/>
        <v>0</v>
      </c>
      <c r="C680" s="70">
        <f t="shared" ca="1" si="32"/>
        <v>0</v>
      </c>
      <c r="D680" s="67"/>
    </row>
    <row r="681" spans="1:4">
      <c r="A681" s="69">
        <f t="shared" ca="1" si="31"/>
        <v>0</v>
      </c>
      <c r="B681" s="69">
        <f t="shared" ca="1" si="30"/>
        <v>0</v>
      </c>
      <c r="C681" s="70">
        <f t="shared" ca="1" si="32"/>
        <v>0</v>
      </c>
      <c r="D681" s="67"/>
    </row>
    <row r="682" spans="1:4">
      <c r="A682" s="69">
        <f t="shared" ca="1" si="31"/>
        <v>0</v>
      </c>
      <c r="B682" s="69">
        <f t="shared" ca="1" si="30"/>
        <v>0</v>
      </c>
      <c r="C682" s="70">
        <f t="shared" ca="1" si="32"/>
        <v>0</v>
      </c>
      <c r="D682" s="67"/>
    </row>
    <row r="683" spans="1:4">
      <c r="A683" s="69">
        <f t="shared" ca="1" si="31"/>
        <v>0</v>
      </c>
      <c r="B683" s="69">
        <f t="shared" ca="1" si="30"/>
        <v>0</v>
      </c>
      <c r="C683" s="70">
        <f t="shared" ca="1" si="32"/>
        <v>0</v>
      </c>
      <c r="D683" s="67"/>
    </row>
    <row r="684" spans="1:4">
      <c r="A684" s="69">
        <f t="shared" ca="1" si="31"/>
        <v>0</v>
      </c>
      <c r="B684" s="69">
        <f t="shared" ca="1" si="30"/>
        <v>0</v>
      </c>
      <c r="C684" s="70">
        <f t="shared" ca="1" si="32"/>
        <v>0</v>
      </c>
      <c r="D684" s="67"/>
    </row>
    <row r="685" spans="1:4">
      <c r="A685" s="69">
        <f t="shared" ca="1" si="31"/>
        <v>0</v>
      </c>
      <c r="B685" s="69">
        <f t="shared" ca="1" si="30"/>
        <v>0</v>
      </c>
      <c r="C685" s="70">
        <f t="shared" ca="1" si="32"/>
        <v>0</v>
      </c>
      <c r="D685" s="67"/>
    </row>
    <row r="686" spans="1:4">
      <c r="A686" s="69">
        <f t="shared" ca="1" si="31"/>
        <v>0</v>
      </c>
      <c r="B686" s="69">
        <f t="shared" ca="1" si="30"/>
        <v>0</v>
      </c>
      <c r="C686" s="70">
        <f t="shared" ca="1" si="32"/>
        <v>0</v>
      </c>
      <c r="D686" s="67"/>
    </row>
    <row r="687" spans="1:4">
      <c r="A687" s="69">
        <f t="shared" ca="1" si="31"/>
        <v>0</v>
      </c>
      <c r="B687" s="69">
        <f t="shared" ca="1" si="30"/>
        <v>0</v>
      </c>
      <c r="C687" s="70">
        <f t="shared" ca="1" si="32"/>
        <v>0</v>
      </c>
      <c r="D687" s="67"/>
    </row>
    <row r="688" spans="1:4">
      <c r="A688" s="69">
        <f t="shared" ca="1" si="31"/>
        <v>0</v>
      </c>
      <c r="B688" s="69">
        <f t="shared" ca="1" si="30"/>
        <v>0</v>
      </c>
      <c r="C688" s="70">
        <f t="shared" ca="1" si="32"/>
        <v>0</v>
      </c>
      <c r="D688" s="67"/>
    </row>
    <row r="689" spans="1:4">
      <c r="A689" s="69">
        <f t="shared" ca="1" si="31"/>
        <v>0</v>
      </c>
      <c r="B689" s="69">
        <f t="shared" ca="1" si="30"/>
        <v>0</v>
      </c>
      <c r="C689" s="70">
        <f t="shared" ca="1" si="32"/>
        <v>0</v>
      </c>
      <c r="D689" s="67"/>
    </row>
    <row r="690" spans="1:4">
      <c r="A690" s="69">
        <f t="shared" ca="1" si="31"/>
        <v>0</v>
      </c>
      <c r="B690" s="69">
        <f t="shared" ca="1" si="30"/>
        <v>0</v>
      </c>
      <c r="C690" s="70">
        <f t="shared" ca="1" si="32"/>
        <v>0</v>
      </c>
      <c r="D690" s="67"/>
    </row>
    <row r="691" spans="1:4">
      <c r="A691" s="69">
        <f t="shared" ca="1" si="31"/>
        <v>0</v>
      </c>
      <c r="B691" s="69">
        <f t="shared" ca="1" si="30"/>
        <v>0</v>
      </c>
      <c r="C691" s="70">
        <f t="shared" ca="1" si="32"/>
        <v>0</v>
      </c>
      <c r="D691" s="67"/>
    </row>
    <row r="692" spans="1:4">
      <c r="A692" s="69">
        <f t="shared" ca="1" si="31"/>
        <v>0</v>
      </c>
      <c r="B692" s="69">
        <f t="shared" ca="1" si="30"/>
        <v>0</v>
      </c>
      <c r="C692" s="70">
        <f t="shared" ca="1" si="32"/>
        <v>0</v>
      </c>
      <c r="D692" s="67"/>
    </row>
    <row r="693" spans="1:4">
      <c r="A693" s="69">
        <f t="shared" ca="1" si="31"/>
        <v>0</v>
      </c>
      <c r="B693" s="69">
        <f t="shared" ca="1" si="30"/>
        <v>0</v>
      </c>
      <c r="C693" s="70">
        <f t="shared" ca="1" si="32"/>
        <v>0</v>
      </c>
      <c r="D693" s="67"/>
    </row>
    <row r="694" spans="1:4">
      <c r="A694" s="69">
        <f t="shared" ca="1" si="31"/>
        <v>0</v>
      </c>
      <c r="B694" s="69">
        <f t="shared" ca="1" si="30"/>
        <v>0</v>
      </c>
      <c r="C694" s="70">
        <f t="shared" ca="1" si="32"/>
        <v>0</v>
      </c>
      <c r="D694" s="67"/>
    </row>
    <row r="695" spans="1:4">
      <c r="A695" s="69">
        <f t="shared" ca="1" si="31"/>
        <v>0</v>
      </c>
      <c r="B695" s="69">
        <f t="shared" ca="1" si="30"/>
        <v>0</v>
      </c>
      <c r="C695" s="70">
        <f t="shared" ca="1" si="32"/>
        <v>0</v>
      </c>
      <c r="D695" s="67"/>
    </row>
    <row r="696" spans="1:4">
      <c r="A696" s="69">
        <f t="shared" ca="1" si="31"/>
        <v>0</v>
      </c>
      <c r="B696" s="69">
        <f t="shared" ca="1" si="30"/>
        <v>0</v>
      </c>
      <c r="C696" s="70">
        <f t="shared" ca="1" si="32"/>
        <v>0</v>
      </c>
      <c r="D696" s="67"/>
    </row>
    <row r="697" spans="1:4">
      <c r="A697" s="69">
        <f t="shared" ca="1" si="31"/>
        <v>0</v>
      </c>
      <c r="B697" s="69">
        <f t="shared" ca="1" si="30"/>
        <v>0</v>
      </c>
      <c r="C697" s="70">
        <f t="shared" ca="1" si="32"/>
        <v>0</v>
      </c>
      <c r="D697" s="67"/>
    </row>
    <row r="698" spans="1:4">
      <c r="A698" s="69">
        <f t="shared" ca="1" si="31"/>
        <v>0</v>
      </c>
      <c r="B698" s="69">
        <f t="shared" ca="1" si="30"/>
        <v>0</v>
      </c>
      <c r="C698" s="70">
        <f t="shared" ca="1" si="32"/>
        <v>0</v>
      </c>
      <c r="D698" s="67"/>
    </row>
    <row r="699" spans="1:4">
      <c r="A699" s="69">
        <f t="shared" ca="1" si="31"/>
        <v>0</v>
      </c>
      <c r="B699" s="69">
        <f t="shared" ca="1" si="30"/>
        <v>0</v>
      </c>
      <c r="C699" s="70">
        <f t="shared" ca="1" si="32"/>
        <v>0</v>
      </c>
      <c r="D699" s="67"/>
    </row>
    <row r="700" spans="1:4">
      <c r="A700" s="69">
        <f t="shared" ca="1" si="31"/>
        <v>0</v>
      </c>
      <c r="B700" s="69">
        <f t="shared" ca="1" si="30"/>
        <v>0</v>
      </c>
      <c r="C700" s="70">
        <f t="shared" ca="1" si="32"/>
        <v>0</v>
      </c>
      <c r="D700" s="67"/>
    </row>
    <row r="701" spans="1:4">
      <c r="A701" s="69">
        <f t="shared" ca="1" si="31"/>
        <v>0</v>
      </c>
      <c r="B701" s="69">
        <f t="shared" ca="1" si="30"/>
        <v>0</v>
      </c>
      <c r="C701" s="70">
        <f t="shared" ca="1" si="32"/>
        <v>0</v>
      </c>
      <c r="D701" s="67"/>
    </row>
    <row r="702" spans="1:4">
      <c r="A702" s="69">
        <f t="shared" ca="1" si="31"/>
        <v>0</v>
      </c>
      <c r="B702" s="69">
        <f t="shared" ca="1" si="30"/>
        <v>0</v>
      </c>
      <c r="C702" s="70">
        <f t="shared" ca="1" si="32"/>
        <v>0</v>
      </c>
      <c r="D702" s="67"/>
    </row>
    <row r="703" spans="1:4">
      <c r="A703" s="69">
        <f t="shared" ca="1" si="31"/>
        <v>0</v>
      </c>
      <c r="B703" s="69">
        <f t="shared" ca="1" si="30"/>
        <v>0</v>
      </c>
      <c r="C703" s="70">
        <f t="shared" ca="1" si="32"/>
        <v>0</v>
      </c>
      <c r="D703" s="67"/>
    </row>
    <row r="704" spans="1:4">
      <c r="A704" s="69">
        <f t="shared" ca="1" si="31"/>
        <v>0</v>
      </c>
      <c r="B704" s="69">
        <f t="shared" ca="1" si="30"/>
        <v>0</v>
      </c>
      <c r="C704" s="70">
        <f t="shared" ca="1" si="32"/>
        <v>0</v>
      </c>
      <c r="D704" s="67"/>
    </row>
    <row r="705" spans="1:4">
      <c r="A705" s="69">
        <f t="shared" ca="1" si="31"/>
        <v>0</v>
      </c>
      <c r="B705" s="69">
        <f t="shared" ca="1" si="30"/>
        <v>0</v>
      </c>
      <c r="C705" s="70">
        <f t="shared" ca="1" si="32"/>
        <v>0</v>
      </c>
      <c r="D705" s="67"/>
    </row>
    <row r="706" spans="1:4">
      <c r="A706" s="69">
        <f t="shared" ca="1" si="31"/>
        <v>0</v>
      </c>
      <c r="B706" s="69">
        <f t="shared" ref="B706:B769" ca="1" si="33">INDIRECT(ADDRESS(ROW(),5,,,"Contact List"))</f>
        <v>0</v>
      </c>
      <c r="C706" s="70">
        <f t="shared" ca="1" si="32"/>
        <v>0</v>
      </c>
      <c r="D706" s="67"/>
    </row>
    <row r="707" spans="1:4">
      <c r="A707" s="69">
        <f t="shared" ref="A707:A770" ca="1" si="34">INDIRECT(ADDRESS(ROW(),COLUMN()+1,,,"Contact List"))</f>
        <v>0</v>
      </c>
      <c r="B707" s="69">
        <f t="shared" ca="1" si="33"/>
        <v>0</v>
      </c>
      <c r="C707" s="70">
        <f t="shared" ref="C707:C770" ca="1" si="35">INDIRECT(ADDRESS(ROW(),6,,,"Contact List"))</f>
        <v>0</v>
      </c>
      <c r="D707" s="67"/>
    </row>
    <row r="708" spans="1:4">
      <c r="A708" s="69">
        <f t="shared" ca="1" si="34"/>
        <v>0</v>
      </c>
      <c r="B708" s="69">
        <f t="shared" ca="1" si="33"/>
        <v>0</v>
      </c>
      <c r="C708" s="70">
        <f t="shared" ca="1" si="35"/>
        <v>0</v>
      </c>
      <c r="D708" s="67"/>
    </row>
    <row r="709" spans="1:4">
      <c r="A709" s="69">
        <f t="shared" ca="1" si="34"/>
        <v>0</v>
      </c>
      <c r="B709" s="69">
        <f t="shared" ca="1" si="33"/>
        <v>0</v>
      </c>
      <c r="C709" s="70">
        <f t="shared" ca="1" si="35"/>
        <v>0</v>
      </c>
      <c r="D709" s="67"/>
    </row>
    <row r="710" spans="1:4">
      <c r="A710" s="69">
        <f t="shared" ca="1" si="34"/>
        <v>0</v>
      </c>
      <c r="B710" s="69">
        <f t="shared" ca="1" si="33"/>
        <v>0</v>
      </c>
      <c r="C710" s="70">
        <f t="shared" ca="1" si="35"/>
        <v>0</v>
      </c>
      <c r="D710" s="67"/>
    </row>
    <row r="711" spans="1:4">
      <c r="A711" s="69">
        <f t="shared" ca="1" si="34"/>
        <v>0</v>
      </c>
      <c r="B711" s="69">
        <f t="shared" ca="1" si="33"/>
        <v>0</v>
      </c>
      <c r="C711" s="70">
        <f t="shared" ca="1" si="35"/>
        <v>0</v>
      </c>
      <c r="D711" s="67"/>
    </row>
    <row r="712" spans="1:4">
      <c r="A712" s="69">
        <f t="shared" ca="1" si="34"/>
        <v>0</v>
      </c>
      <c r="B712" s="69">
        <f t="shared" ca="1" si="33"/>
        <v>0</v>
      </c>
      <c r="C712" s="70">
        <f t="shared" ca="1" si="35"/>
        <v>0</v>
      </c>
      <c r="D712" s="67"/>
    </row>
    <row r="713" spans="1:4">
      <c r="A713" s="69">
        <f t="shared" ca="1" si="34"/>
        <v>0</v>
      </c>
      <c r="B713" s="69">
        <f t="shared" ca="1" si="33"/>
        <v>0</v>
      </c>
      <c r="C713" s="70">
        <f t="shared" ca="1" si="35"/>
        <v>0</v>
      </c>
      <c r="D713" s="67"/>
    </row>
    <row r="714" spans="1:4">
      <c r="A714" s="69">
        <f t="shared" ca="1" si="34"/>
        <v>0</v>
      </c>
      <c r="B714" s="69">
        <f t="shared" ca="1" si="33"/>
        <v>0</v>
      </c>
      <c r="C714" s="70">
        <f t="shared" ca="1" si="35"/>
        <v>0</v>
      </c>
      <c r="D714" s="67"/>
    </row>
    <row r="715" spans="1:4">
      <c r="A715" s="69">
        <f t="shared" ca="1" si="34"/>
        <v>0</v>
      </c>
      <c r="B715" s="69">
        <f t="shared" ca="1" si="33"/>
        <v>0</v>
      </c>
      <c r="C715" s="70">
        <f t="shared" ca="1" si="35"/>
        <v>0</v>
      </c>
      <c r="D715" s="67"/>
    </row>
    <row r="716" spans="1:4">
      <c r="A716" s="69">
        <f t="shared" ca="1" si="34"/>
        <v>0</v>
      </c>
      <c r="B716" s="69">
        <f t="shared" ca="1" si="33"/>
        <v>0</v>
      </c>
      <c r="C716" s="70">
        <f t="shared" ca="1" si="35"/>
        <v>0</v>
      </c>
      <c r="D716" s="67"/>
    </row>
    <row r="717" spans="1:4">
      <c r="A717" s="69">
        <f t="shared" ca="1" si="34"/>
        <v>0</v>
      </c>
      <c r="B717" s="69">
        <f t="shared" ca="1" si="33"/>
        <v>0</v>
      </c>
      <c r="C717" s="70">
        <f t="shared" ca="1" si="35"/>
        <v>0</v>
      </c>
      <c r="D717" s="67"/>
    </row>
    <row r="718" spans="1:4">
      <c r="A718" s="69">
        <f t="shared" ca="1" si="34"/>
        <v>0</v>
      </c>
      <c r="B718" s="69">
        <f t="shared" ca="1" si="33"/>
        <v>0</v>
      </c>
      <c r="C718" s="70">
        <f t="shared" ca="1" si="35"/>
        <v>0</v>
      </c>
      <c r="D718" s="67"/>
    </row>
    <row r="719" spans="1:4">
      <c r="A719" s="69">
        <f t="shared" ca="1" si="34"/>
        <v>0</v>
      </c>
      <c r="B719" s="69">
        <f t="shared" ca="1" si="33"/>
        <v>0</v>
      </c>
      <c r="C719" s="70">
        <f t="shared" ca="1" si="35"/>
        <v>0</v>
      </c>
      <c r="D719" s="67"/>
    </row>
    <row r="720" spans="1:4">
      <c r="A720" s="69">
        <f t="shared" ca="1" si="34"/>
        <v>0</v>
      </c>
      <c r="B720" s="69">
        <f t="shared" ca="1" si="33"/>
        <v>0</v>
      </c>
      <c r="C720" s="70">
        <f t="shared" ca="1" si="35"/>
        <v>0</v>
      </c>
      <c r="D720" s="72"/>
    </row>
    <row r="721" spans="1:4">
      <c r="A721" s="69">
        <f t="shared" ca="1" si="34"/>
        <v>0</v>
      </c>
      <c r="B721" s="69">
        <f t="shared" ca="1" si="33"/>
        <v>0</v>
      </c>
      <c r="C721" s="70">
        <f t="shared" ca="1" si="35"/>
        <v>0</v>
      </c>
      <c r="D721" s="72"/>
    </row>
    <row r="722" spans="1:4">
      <c r="A722" s="69">
        <f t="shared" ca="1" si="34"/>
        <v>0</v>
      </c>
      <c r="B722" s="69">
        <f t="shared" ca="1" si="33"/>
        <v>0</v>
      </c>
      <c r="C722" s="70">
        <f t="shared" ca="1" si="35"/>
        <v>0</v>
      </c>
      <c r="D722" s="72"/>
    </row>
    <row r="723" spans="1:4">
      <c r="A723" s="69">
        <f t="shared" ca="1" si="34"/>
        <v>0</v>
      </c>
      <c r="B723" s="69">
        <f t="shared" ca="1" si="33"/>
        <v>0</v>
      </c>
      <c r="C723" s="70">
        <f t="shared" ca="1" si="35"/>
        <v>0</v>
      </c>
      <c r="D723" s="72"/>
    </row>
    <row r="724" spans="1:4">
      <c r="A724" s="69">
        <f t="shared" ca="1" si="34"/>
        <v>0</v>
      </c>
      <c r="B724" s="69">
        <f t="shared" ca="1" si="33"/>
        <v>0</v>
      </c>
      <c r="C724" s="70">
        <f t="shared" ca="1" si="35"/>
        <v>0</v>
      </c>
      <c r="D724" s="72"/>
    </row>
    <row r="725" spans="1:4">
      <c r="A725" s="69">
        <f t="shared" ca="1" si="34"/>
        <v>0</v>
      </c>
      <c r="B725" s="69">
        <f t="shared" ca="1" si="33"/>
        <v>0</v>
      </c>
      <c r="C725" s="70">
        <f t="shared" ca="1" si="35"/>
        <v>0</v>
      </c>
      <c r="D725" s="72"/>
    </row>
    <row r="726" spans="1:4">
      <c r="A726" s="69">
        <f t="shared" ca="1" si="34"/>
        <v>0</v>
      </c>
      <c r="B726" s="69">
        <f t="shared" ca="1" si="33"/>
        <v>0</v>
      </c>
      <c r="C726" s="70">
        <f t="shared" ca="1" si="35"/>
        <v>0</v>
      </c>
      <c r="D726" s="72"/>
    </row>
    <row r="727" spans="1:4">
      <c r="A727" s="69">
        <f t="shared" ca="1" si="34"/>
        <v>0</v>
      </c>
      <c r="B727" s="69">
        <f t="shared" ca="1" si="33"/>
        <v>0</v>
      </c>
      <c r="C727" s="70">
        <f t="shared" ca="1" si="35"/>
        <v>0</v>
      </c>
      <c r="D727" s="72"/>
    </row>
    <row r="728" spans="1:4">
      <c r="A728" s="69">
        <f t="shared" ca="1" si="34"/>
        <v>0</v>
      </c>
      <c r="B728" s="69">
        <f t="shared" ca="1" si="33"/>
        <v>0</v>
      </c>
      <c r="C728" s="70">
        <f t="shared" ca="1" si="35"/>
        <v>0</v>
      </c>
      <c r="D728" s="67"/>
    </row>
    <row r="729" spans="1:4">
      <c r="A729" s="69">
        <f t="shared" ca="1" si="34"/>
        <v>0</v>
      </c>
      <c r="B729" s="69">
        <f t="shared" ca="1" si="33"/>
        <v>0</v>
      </c>
      <c r="C729" s="70">
        <f t="shared" ca="1" si="35"/>
        <v>0</v>
      </c>
      <c r="D729" s="67"/>
    </row>
    <row r="730" spans="1:4">
      <c r="A730" s="69">
        <f t="shared" ca="1" si="34"/>
        <v>0</v>
      </c>
      <c r="B730" s="69">
        <f t="shared" ca="1" si="33"/>
        <v>0</v>
      </c>
      <c r="C730" s="70">
        <f t="shared" ca="1" si="35"/>
        <v>0</v>
      </c>
      <c r="D730" s="67"/>
    </row>
    <row r="731" spans="1:4">
      <c r="A731" s="69">
        <f t="shared" ca="1" si="34"/>
        <v>0</v>
      </c>
      <c r="B731" s="69">
        <f t="shared" ca="1" si="33"/>
        <v>0</v>
      </c>
      <c r="C731" s="70">
        <f t="shared" ca="1" si="35"/>
        <v>0</v>
      </c>
      <c r="D731" s="67"/>
    </row>
    <row r="732" spans="1:4">
      <c r="A732" s="69">
        <f t="shared" ca="1" si="34"/>
        <v>0</v>
      </c>
      <c r="B732" s="69">
        <f t="shared" ca="1" si="33"/>
        <v>0</v>
      </c>
      <c r="C732" s="70">
        <f t="shared" ca="1" si="35"/>
        <v>0</v>
      </c>
      <c r="D732" s="67"/>
    </row>
    <row r="733" spans="1:4">
      <c r="A733" s="69">
        <f t="shared" ca="1" si="34"/>
        <v>0</v>
      </c>
      <c r="B733" s="69">
        <f t="shared" ca="1" si="33"/>
        <v>0</v>
      </c>
      <c r="C733" s="70">
        <f t="shared" ca="1" si="35"/>
        <v>0</v>
      </c>
      <c r="D733" s="67"/>
    </row>
    <row r="734" spans="1:4">
      <c r="A734" s="69">
        <f t="shared" ca="1" si="34"/>
        <v>0</v>
      </c>
      <c r="B734" s="69">
        <f t="shared" ca="1" si="33"/>
        <v>0</v>
      </c>
      <c r="C734" s="70">
        <f t="shared" ca="1" si="35"/>
        <v>0</v>
      </c>
      <c r="D734" s="67"/>
    </row>
    <row r="735" spans="1:4">
      <c r="A735" s="69">
        <f t="shared" ca="1" si="34"/>
        <v>0</v>
      </c>
      <c r="B735" s="69">
        <f t="shared" ca="1" si="33"/>
        <v>0</v>
      </c>
      <c r="C735" s="70">
        <f t="shared" ca="1" si="35"/>
        <v>0</v>
      </c>
      <c r="D735" s="67"/>
    </row>
    <row r="736" spans="1:4">
      <c r="A736" s="69">
        <f t="shared" ca="1" si="34"/>
        <v>0</v>
      </c>
      <c r="B736" s="69">
        <f t="shared" ca="1" si="33"/>
        <v>0</v>
      </c>
      <c r="C736" s="70">
        <f t="shared" ca="1" si="35"/>
        <v>0</v>
      </c>
      <c r="D736" s="67"/>
    </row>
    <row r="737" spans="1:4">
      <c r="A737" s="69">
        <f t="shared" ca="1" si="34"/>
        <v>0</v>
      </c>
      <c r="B737" s="69">
        <f t="shared" ca="1" si="33"/>
        <v>0</v>
      </c>
      <c r="C737" s="70">
        <f t="shared" ca="1" si="35"/>
        <v>0</v>
      </c>
      <c r="D737" s="67"/>
    </row>
    <row r="738" spans="1:4">
      <c r="A738" s="69">
        <f t="shared" ca="1" si="34"/>
        <v>0</v>
      </c>
      <c r="B738" s="69">
        <f t="shared" ca="1" si="33"/>
        <v>0</v>
      </c>
      <c r="C738" s="70">
        <f t="shared" ca="1" si="35"/>
        <v>0</v>
      </c>
      <c r="D738" s="67"/>
    </row>
    <row r="739" spans="1:4">
      <c r="A739" s="69">
        <f t="shared" ca="1" si="34"/>
        <v>0</v>
      </c>
      <c r="B739" s="69">
        <f t="shared" ca="1" si="33"/>
        <v>0</v>
      </c>
      <c r="C739" s="70">
        <f t="shared" ca="1" si="35"/>
        <v>0</v>
      </c>
      <c r="D739" s="67"/>
    </row>
    <row r="740" spans="1:4">
      <c r="A740" s="69">
        <f t="shared" ca="1" si="34"/>
        <v>0</v>
      </c>
      <c r="B740" s="69">
        <f t="shared" ca="1" si="33"/>
        <v>0</v>
      </c>
      <c r="C740" s="70">
        <f t="shared" ca="1" si="35"/>
        <v>0</v>
      </c>
      <c r="D740" s="67"/>
    </row>
    <row r="741" spans="1:4">
      <c r="A741" s="69">
        <f t="shared" ca="1" si="34"/>
        <v>0</v>
      </c>
      <c r="B741" s="69">
        <f t="shared" ca="1" si="33"/>
        <v>0</v>
      </c>
      <c r="C741" s="70">
        <f t="shared" ca="1" si="35"/>
        <v>0</v>
      </c>
      <c r="D741" s="67"/>
    </row>
    <row r="742" spans="1:4">
      <c r="A742" s="69">
        <f t="shared" ca="1" si="34"/>
        <v>0</v>
      </c>
      <c r="B742" s="69">
        <f t="shared" ca="1" si="33"/>
        <v>0</v>
      </c>
      <c r="C742" s="70">
        <f t="shared" ca="1" si="35"/>
        <v>0</v>
      </c>
      <c r="D742" s="67"/>
    </row>
    <row r="743" spans="1:4">
      <c r="A743" s="69">
        <f t="shared" ca="1" si="34"/>
        <v>0</v>
      </c>
      <c r="B743" s="69">
        <f t="shared" ca="1" si="33"/>
        <v>0</v>
      </c>
      <c r="C743" s="70">
        <f t="shared" ca="1" si="35"/>
        <v>0</v>
      </c>
      <c r="D743" s="67"/>
    </row>
    <row r="744" spans="1:4">
      <c r="A744" s="69">
        <f t="shared" ca="1" si="34"/>
        <v>0</v>
      </c>
      <c r="B744" s="69">
        <f t="shared" ca="1" si="33"/>
        <v>0</v>
      </c>
      <c r="C744" s="70">
        <f t="shared" ca="1" si="35"/>
        <v>0</v>
      </c>
      <c r="D744" s="67"/>
    </row>
    <row r="745" spans="1:4">
      <c r="A745" s="69">
        <f t="shared" ca="1" si="34"/>
        <v>0</v>
      </c>
      <c r="B745" s="69">
        <f t="shared" ca="1" si="33"/>
        <v>0</v>
      </c>
      <c r="C745" s="70">
        <f t="shared" ca="1" si="35"/>
        <v>0</v>
      </c>
      <c r="D745" s="67"/>
    </row>
    <row r="746" spans="1:4">
      <c r="A746" s="69">
        <f t="shared" ca="1" si="34"/>
        <v>0</v>
      </c>
      <c r="B746" s="69">
        <f t="shared" ca="1" si="33"/>
        <v>0</v>
      </c>
      <c r="C746" s="70">
        <f t="shared" ca="1" si="35"/>
        <v>0</v>
      </c>
      <c r="D746" s="67"/>
    </row>
    <row r="747" spans="1:4">
      <c r="A747" s="69">
        <f t="shared" ca="1" si="34"/>
        <v>0</v>
      </c>
      <c r="B747" s="69">
        <f t="shared" ca="1" si="33"/>
        <v>0</v>
      </c>
      <c r="C747" s="70">
        <f t="shared" ca="1" si="35"/>
        <v>0</v>
      </c>
      <c r="D747" s="67"/>
    </row>
    <row r="748" spans="1:4">
      <c r="A748" s="69">
        <f t="shared" ca="1" si="34"/>
        <v>0</v>
      </c>
      <c r="B748" s="69">
        <f t="shared" ca="1" si="33"/>
        <v>0</v>
      </c>
      <c r="C748" s="70">
        <f t="shared" ca="1" si="35"/>
        <v>0</v>
      </c>
      <c r="D748" s="67"/>
    </row>
    <row r="749" spans="1:4">
      <c r="A749" s="69">
        <f t="shared" ca="1" si="34"/>
        <v>0</v>
      </c>
      <c r="B749" s="69">
        <f t="shared" ca="1" si="33"/>
        <v>0</v>
      </c>
      <c r="C749" s="70">
        <f t="shared" ca="1" si="35"/>
        <v>0</v>
      </c>
      <c r="D749" s="67"/>
    </row>
    <row r="750" spans="1:4">
      <c r="A750" s="69">
        <f t="shared" ca="1" si="34"/>
        <v>0</v>
      </c>
      <c r="B750" s="69">
        <f t="shared" ca="1" si="33"/>
        <v>0</v>
      </c>
      <c r="C750" s="70">
        <f t="shared" ca="1" si="35"/>
        <v>0</v>
      </c>
      <c r="D750" s="67"/>
    </row>
    <row r="751" spans="1:4">
      <c r="A751" s="69">
        <f t="shared" ca="1" si="34"/>
        <v>0</v>
      </c>
      <c r="B751" s="69">
        <f t="shared" ca="1" si="33"/>
        <v>0</v>
      </c>
      <c r="C751" s="70">
        <f t="shared" ca="1" si="35"/>
        <v>0</v>
      </c>
      <c r="D751" s="67"/>
    </row>
    <row r="752" spans="1:4">
      <c r="A752" s="69">
        <f t="shared" ca="1" si="34"/>
        <v>0</v>
      </c>
      <c r="B752" s="69">
        <f t="shared" ca="1" si="33"/>
        <v>0</v>
      </c>
      <c r="C752" s="70">
        <f t="shared" ca="1" si="35"/>
        <v>0</v>
      </c>
      <c r="D752" s="67"/>
    </row>
    <row r="753" spans="1:4">
      <c r="A753" s="69">
        <f t="shared" ca="1" si="34"/>
        <v>0</v>
      </c>
      <c r="B753" s="69">
        <f t="shared" ca="1" si="33"/>
        <v>0</v>
      </c>
      <c r="C753" s="70">
        <f t="shared" ca="1" si="35"/>
        <v>0</v>
      </c>
      <c r="D753" s="67"/>
    </row>
    <row r="754" spans="1:4">
      <c r="A754" s="69">
        <f t="shared" ca="1" si="34"/>
        <v>0</v>
      </c>
      <c r="B754" s="69">
        <f t="shared" ca="1" si="33"/>
        <v>0</v>
      </c>
      <c r="C754" s="70">
        <f t="shared" ca="1" si="35"/>
        <v>0</v>
      </c>
      <c r="D754" s="67"/>
    </row>
    <row r="755" spans="1:4">
      <c r="A755" s="69">
        <f t="shared" ca="1" si="34"/>
        <v>0</v>
      </c>
      <c r="B755" s="69">
        <f t="shared" ca="1" si="33"/>
        <v>0</v>
      </c>
      <c r="C755" s="70">
        <f t="shared" ca="1" si="35"/>
        <v>0</v>
      </c>
      <c r="D755" s="67"/>
    </row>
    <row r="756" spans="1:4">
      <c r="A756" s="69">
        <f t="shared" ca="1" si="34"/>
        <v>0</v>
      </c>
      <c r="B756" s="69">
        <f t="shared" ca="1" si="33"/>
        <v>0</v>
      </c>
      <c r="C756" s="70">
        <f t="shared" ca="1" si="35"/>
        <v>0</v>
      </c>
      <c r="D756" s="67"/>
    </row>
    <row r="757" spans="1:4">
      <c r="A757" s="69">
        <f t="shared" ca="1" si="34"/>
        <v>0</v>
      </c>
      <c r="B757" s="69">
        <f t="shared" ca="1" si="33"/>
        <v>0</v>
      </c>
      <c r="C757" s="70">
        <f t="shared" ca="1" si="35"/>
        <v>0</v>
      </c>
      <c r="D757" s="67"/>
    </row>
    <row r="758" spans="1:4">
      <c r="A758" s="69">
        <f t="shared" ca="1" si="34"/>
        <v>0</v>
      </c>
      <c r="B758" s="69">
        <f t="shared" ca="1" si="33"/>
        <v>0</v>
      </c>
      <c r="C758" s="70">
        <f t="shared" ca="1" si="35"/>
        <v>0</v>
      </c>
      <c r="D758" s="67"/>
    </row>
    <row r="759" spans="1:4">
      <c r="A759" s="69">
        <f t="shared" ca="1" si="34"/>
        <v>0</v>
      </c>
      <c r="B759" s="69">
        <f t="shared" ca="1" si="33"/>
        <v>0</v>
      </c>
      <c r="C759" s="70">
        <f t="shared" ca="1" si="35"/>
        <v>0</v>
      </c>
      <c r="D759" s="67"/>
    </row>
    <row r="760" spans="1:4">
      <c r="A760" s="69">
        <f t="shared" ca="1" si="34"/>
        <v>0</v>
      </c>
      <c r="B760" s="69">
        <f t="shared" ca="1" si="33"/>
        <v>0</v>
      </c>
      <c r="C760" s="70">
        <f t="shared" ca="1" si="35"/>
        <v>0</v>
      </c>
      <c r="D760" s="67"/>
    </row>
    <row r="761" spans="1:4">
      <c r="A761" s="69">
        <f t="shared" ca="1" si="34"/>
        <v>0</v>
      </c>
      <c r="B761" s="69">
        <f t="shared" ca="1" si="33"/>
        <v>0</v>
      </c>
      <c r="C761" s="70">
        <f t="shared" ca="1" si="35"/>
        <v>0</v>
      </c>
      <c r="D761" s="67"/>
    </row>
    <row r="762" spans="1:4">
      <c r="A762" s="69">
        <f t="shared" ca="1" si="34"/>
        <v>0</v>
      </c>
      <c r="B762" s="69">
        <f t="shared" ca="1" si="33"/>
        <v>0</v>
      </c>
      <c r="C762" s="70">
        <f t="shared" ca="1" si="35"/>
        <v>0</v>
      </c>
      <c r="D762" s="67"/>
    </row>
    <row r="763" spans="1:4">
      <c r="A763" s="69">
        <f t="shared" ca="1" si="34"/>
        <v>0</v>
      </c>
      <c r="B763" s="69">
        <f t="shared" ca="1" si="33"/>
        <v>0</v>
      </c>
      <c r="C763" s="70">
        <f t="shared" ca="1" si="35"/>
        <v>0</v>
      </c>
      <c r="D763" s="67"/>
    </row>
    <row r="764" spans="1:4">
      <c r="A764" s="69">
        <f t="shared" ca="1" si="34"/>
        <v>0</v>
      </c>
      <c r="B764" s="69">
        <f t="shared" ca="1" si="33"/>
        <v>0</v>
      </c>
      <c r="C764" s="70">
        <f t="shared" ca="1" si="35"/>
        <v>0</v>
      </c>
      <c r="D764" s="67"/>
    </row>
    <row r="765" spans="1:4">
      <c r="A765" s="69">
        <f t="shared" ca="1" si="34"/>
        <v>0</v>
      </c>
      <c r="B765" s="69">
        <f t="shared" ca="1" si="33"/>
        <v>0</v>
      </c>
      <c r="C765" s="70">
        <f t="shared" ca="1" si="35"/>
        <v>0</v>
      </c>
      <c r="D765" s="67"/>
    </row>
    <row r="766" spans="1:4">
      <c r="A766" s="69">
        <f t="shared" ca="1" si="34"/>
        <v>0</v>
      </c>
      <c r="B766" s="69">
        <f t="shared" ca="1" si="33"/>
        <v>0</v>
      </c>
      <c r="C766" s="70">
        <f t="shared" ca="1" si="35"/>
        <v>0</v>
      </c>
      <c r="D766" s="67"/>
    </row>
    <row r="767" spans="1:4">
      <c r="A767" s="69">
        <f t="shared" ca="1" si="34"/>
        <v>0</v>
      </c>
      <c r="B767" s="69">
        <f t="shared" ca="1" si="33"/>
        <v>0</v>
      </c>
      <c r="C767" s="70">
        <f t="shared" ca="1" si="35"/>
        <v>0</v>
      </c>
      <c r="D767" s="67"/>
    </row>
    <row r="768" spans="1:4">
      <c r="A768" s="69">
        <f t="shared" ca="1" si="34"/>
        <v>0</v>
      </c>
      <c r="B768" s="69">
        <f t="shared" ca="1" si="33"/>
        <v>0</v>
      </c>
      <c r="C768" s="70">
        <f t="shared" ca="1" si="35"/>
        <v>0</v>
      </c>
      <c r="D768" s="67"/>
    </row>
    <row r="769" spans="1:4">
      <c r="A769" s="69">
        <f t="shared" ca="1" si="34"/>
        <v>0</v>
      </c>
      <c r="B769" s="69">
        <f t="shared" ca="1" si="33"/>
        <v>0</v>
      </c>
      <c r="C769" s="70">
        <f t="shared" ca="1" si="35"/>
        <v>0</v>
      </c>
      <c r="D769" s="67"/>
    </row>
    <row r="770" spans="1:4">
      <c r="A770" s="69">
        <f t="shared" ca="1" si="34"/>
        <v>0</v>
      </c>
      <c r="B770" s="69">
        <f t="shared" ref="B770:B833" ca="1" si="36">INDIRECT(ADDRESS(ROW(),5,,,"Contact List"))</f>
        <v>0</v>
      </c>
      <c r="C770" s="70">
        <f t="shared" ca="1" si="35"/>
        <v>0</v>
      </c>
      <c r="D770" s="67"/>
    </row>
    <row r="771" spans="1:4">
      <c r="A771" s="69">
        <f t="shared" ref="A771:A834" ca="1" si="37">INDIRECT(ADDRESS(ROW(),COLUMN()+1,,,"Contact List"))</f>
        <v>0</v>
      </c>
      <c r="B771" s="69">
        <f t="shared" ca="1" si="36"/>
        <v>0</v>
      </c>
      <c r="C771" s="70">
        <f t="shared" ref="C771:C834" ca="1" si="38">INDIRECT(ADDRESS(ROW(),6,,,"Contact List"))</f>
        <v>0</v>
      </c>
      <c r="D771" s="67"/>
    </row>
    <row r="772" spans="1:4">
      <c r="A772" s="69">
        <f t="shared" ca="1" si="37"/>
        <v>0</v>
      </c>
      <c r="B772" s="69">
        <f t="shared" ca="1" si="36"/>
        <v>0</v>
      </c>
      <c r="C772" s="70">
        <f t="shared" ca="1" si="38"/>
        <v>0</v>
      </c>
      <c r="D772" s="67"/>
    </row>
    <row r="773" spans="1:4">
      <c r="A773" s="69">
        <f t="shared" ca="1" si="37"/>
        <v>0</v>
      </c>
      <c r="B773" s="69">
        <f t="shared" ca="1" si="36"/>
        <v>0</v>
      </c>
      <c r="C773" s="70">
        <f t="shared" ca="1" si="38"/>
        <v>0</v>
      </c>
      <c r="D773" s="67"/>
    </row>
    <row r="774" spans="1:4">
      <c r="A774" s="69">
        <f t="shared" ca="1" si="37"/>
        <v>0</v>
      </c>
      <c r="B774" s="69">
        <f t="shared" ca="1" si="36"/>
        <v>0</v>
      </c>
      <c r="C774" s="70">
        <f t="shared" ca="1" si="38"/>
        <v>0</v>
      </c>
      <c r="D774" s="67"/>
    </row>
    <row r="775" spans="1:4">
      <c r="A775" s="69">
        <f t="shared" ca="1" si="37"/>
        <v>0</v>
      </c>
      <c r="B775" s="69">
        <f t="shared" ca="1" si="36"/>
        <v>0</v>
      </c>
      <c r="C775" s="70">
        <f t="shared" ca="1" si="38"/>
        <v>0</v>
      </c>
      <c r="D775" s="67"/>
    </row>
    <row r="776" spans="1:4">
      <c r="A776" s="69">
        <f t="shared" ca="1" si="37"/>
        <v>0</v>
      </c>
      <c r="B776" s="69">
        <f t="shared" ca="1" si="36"/>
        <v>0</v>
      </c>
      <c r="C776" s="70">
        <f t="shared" ca="1" si="38"/>
        <v>0</v>
      </c>
      <c r="D776" s="67"/>
    </row>
    <row r="777" spans="1:4">
      <c r="A777" s="69">
        <f t="shared" ca="1" si="37"/>
        <v>0</v>
      </c>
      <c r="B777" s="69">
        <f t="shared" ca="1" si="36"/>
        <v>0</v>
      </c>
      <c r="C777" s="70">
        <f t="shared" ca="1" si="38"/>
        <v>0</v>
      </c>
      <c r="D777" s="67"/>
    </row>
    <row r="778" spans="1:4">
      <c r="A778" s="69">
        <f t="shared" ca="1" si="37"/>
        <v>0</v>
      </c>
      <c r="B778" s="69">
        <f t="shared" ca="1" si="36"/>
        <v>0</v>
      </c>
      <c r="C778" s="70">
        <f t="shared" ca="1" si="38"/>
        <v>0</v>
      </c>
      <c r="D778" s="67"/>
    </row>
    <row r="779" spans="1:4">
      <c r="A779" s="69">
        <f t="shared" ca="1" si="37"/>
        <v>0</v>
      </c>
      <c r="B779" s="69">
        <f t="shared" ca="1" si="36"/>
        <v>0</v>
      </c>
      <c r="C779" s="70">
        <f t="shared" ca="1" si="38"/>
        <v>0</v>
      </c>
      <c r="D779" s="67"/>
    </row>
    <row r="780" spans="1:4">
      <c r="A780" s="69">
        <f t="shared" ca="1" si="37"/>
        <v>0</v>
      </c>
      <c r="B780" s="69">
        <f t="shared" ca="1" si="36"/>
        <v>0</v>
      </c>
      <c r="C780" s="70">
        <f t="shared" ca="1" si="38"/>
        <v>0</v>
      </c>
      <c r="D780" s="67"/>
    </row>
    <row r="781" spans="1:4">
      <c r="A781" s="69">
        <f t="shared" ca="1" si="37"/>
        <v>0</v>
      </c>
      <c r="B781" s="69">
        <f t="shared" ca="1" si="36"/>
        <v>0</v>
      </c>
      <c r="C781" s="70">
        <f t="shared" ca="1" si="38"/>
        <v>0</v>
      </c>
      <c r="D781" s="67"/>
    </row>
    <row r="782" spans="1:4">
      <c r="A782" s="69">
        <f t="shared" ca="1" si="37"/>
        <v>0</v>
      </c>
      <c r="B782" s="69">
        <f t="shared" ca="1" si="36"/>
        <v>0</v>
      </c>
      <c r="C782" s="70">
        <f t="shared" ca="1" si="38"/>
        <v>0</v>
      </c>
      <c r="D782" s="67"/>
    </row>
    <row r="783" spans="1:4">
      <c r="A783" s="69">
        <f t="shared" ca="1" si="37"/>
        <v>0</v>
      </c>
      <c r="B783" s="69">
        <f t="shared" ca="1" si="36"/>
        <v>0</v>
      </c>
      <c r="C783" s="70">
        <f t="shared" ca="1" si="38"/>
        <v>0</v>
      </c>
      <c r="D783" s="67"/>
    </row>
    <row r="784" spans="1:4">
      <c r="A784" s="69">
        <f t="shared" ca="1" si="37"/>
        <v>0</v>
      </c>
      <c r="B784" s="69">
        <f t="shared" ca="1" si="36"/>
        <v>0</v>
      </c>
      <c r="C784" s="70">
        <f t="shared" ca="1" si="38"/>
        <v>0</v>
      </c>
      <c r="D784" s="67"/>
    </row>
    <row r="785" spans="1:4">
      <c r="A785" s="69">
        <f t="shared" ca="1" si="37"/>
        <v>0</v>
      </c>
      <c r="B785" s="69">
        <f t="shared" ca="1" si="36"/>
        <v>0</v>
      </c>
      <c r="C785" s="70">
        <f t="shared" ca="1" si="38"/>
        <v>0</v>
      </c>
      <c r="D785" s="67"/>
    </row>
    <row r="786" spans="1:4">
      <c r="A786" s="69">
        <f t="shared" ca="1" si="37"/>
        <v>0</v>
      </c>
      <c r="B786" s="69">
        <f t="shared" ca="1" si="36"/>
        <v>0</v>
      </c>
      <c r="C786" s="70">
        <f t="shared" ca="1" si="38"/>
        <v>0</v>
      </c>
      <c r="D786" s="67"/>
    </row>
    <row r="787" spans="1:4">
      <c r="A787" s="69">
        <f t="shared" ca="1" si="37"/>
        <v>0</v>
      </c>
      <c r="B787" s="69">
        <f t="shared" ca="1" si="36"/>
        <v>0</v>
      </c>
      <c r="C787" s="70">
        <f t="shared" ca="1" si="38"/>
        <v>0</v>
      </c>
      <c r="D787" s="67"/>
    </row>
    <row r="788" spans="1:4">
      <c r="A788" s="69">
        <f t="shared" ca="1" si="37"/>
        <v>0</v>
      </c>
      <c r="B788" s="69">
        <f t="shared" ca="1" si="36"/>
        <v>0</v>
      </c>
      <c r="C788" s="70">
        <f t="shared" ca="1" si="38"/>
        <v>0</v>
      </c>
      <c r="D788" s="67"/>
    </row>
    <row r="789" spans="1:4">
      <c r="A789" s="69">
        <f t="shared" ca="1" si="37"/>
        <v>0</v>
      </c>
      <c r="B789" s="69">
        <f t="shared" ca="1" si="36"/>
        <v>0</v>
      </c>
      <c r="C789" s="70">
        <f t="shared" ca="1" si="38"/>
        <v>0</v>
      </c>
      <c r="D789" s="67"/>
    </row>
    <row r="790" spans="1:4">
      <c r="A790" s="69">
        <f t="shared" ca="1" si="37"/>
        <v>0</v>
      </c>
      <c r="B790" s="69">
        <f t="shared" ca="1" si="36"/>
        <v>0</v>
      </c>
      <c r="C790" s="70">
        <f t="shared" ca="1" si="38"/>
        <v>0</v>
      </c>
      <c r="D790" s="67"/>
    </row>
    <row r="791" spans="1:4">
      <c r="A791" s="69">
        <f t="shared" ca="1" si="37"/>
        <v>0</v>
      </c>
      <c r="B791" s="69">
        <f t="shared" ca="1" si="36"/>
        <v>0</v>
      </c>
      <c r="C791" s="70">
        <f t="shared" ca="1" si="38"/>
        <v>0</v>
      </c>
      <c r="D791" s="67"/>
    </row>
    <row r="792" spans="1:4">
      <c r="A792" s="69">
        <f t="shared" ca="1" si="37"/>
        <v>0</v>
      </c>
      <c r="B792" s="69">
        <f t="shared" ca="1" si="36"/>
        <v>0</v>
      </c>
      <c r="C792" s="70">
        <f t="shared" ca="1" si="38"/>
        <v>0</v>
      </c>
      <c r="D792" s="67"/>
    </row>
    <row r="793" spans="1:4">
      <c r="A793" s="69">
        <f t="shared" ca="1" si="37"/>
        <v>0</v>
      </c>
      <c r="B793" s="69">
        <f t="shared" ca="1" si="36"/>
        <v>0</v>
      </c>
      <c r="C793" s="70">
        <f t="shared" ca="1" si="38"/>
        <v>0</v>
      </c>
      <c r="D793" s="67"/>
    </row>
    <row r="794" spans="1:4">
      <c r="A794" s="69">
        <f t="shared" ca="1" si="37"/>
        <v>0</v>
      </c>
      <c r="B794" s="69">
        <f t="shared" ca="1" si="36"/>
        <v>0</v>
      </c>
      <c r="C794" s="70">
        <f t="shared" ca="1" si="38"/>
        <v>0</v>
      </c>
      <c r="D794" s="67"/>
    </row>
    <row r="795" spans="1:4">
      <c r="A795" s="69">
        <f t="shared" ca="1" si="37"/>
        <v>0</v>
      </c>
      <c r="B795" s="69">
        <f t="shared" ca="1" si="36"/>
        <v>0</v>
      </c>
      <c r="C795" s="70">
        <f t="shared" ca="1" si="38"/>
        <v>0</v>
      </c>
      <c r="D795" s="67"/>
    </row>
    <row r="796" spans="1:4">
      <c r="A796" s="69">
        <f t="shared" ca="1" si="37"/>
        <v>0</v>
      </c>
      <c r="B796" s="69">
        <f t="shared" ca="1" si="36"/>
        <v>0</v>
      </c>
      <c r="C796" s="70">
        <f t="shared" ca="1" si="38"/>
        <v>0</v>
      </c>
      <c r="D796" s="67"/>
    </row>
    <row r="797" spans="1:4">
      <c r="A797" s="69">
        <f t="shared" ca="1" si="37"/>
        <v>0</v>
      </c>
      <c r="B797" s="69">
        <f t="shared" ca="1" si="36"/>
        <v>0</v>
      </c>
      <c r="C797" s="70">
        <f t="shared" ca="1" si="38"/>
        <v>0</v>
      </c>
      <c r="D797" s="67"/>
    </row>
    <row r="798" spans="1:4">
      <c r="A798" s="69">
        <f t="shared" ca="1" si="37"/>
        <v>0</v>
      </c>
      <c r="B798" s="69">
        <f t="shared" ca="1" si="36"/>
        <v>0</v>
      </c>
      <c r="C798" s="70">
        <f t="shared" ca="1" si="38"/>
        <v>0</v>
      </c>
      <c r="D798" s="67"/>
    </row>
    <row r="799" spans="1:4">
      <c r="A799" s="69">
        <f t="shared" ca="1" si="37"/>
        <v>0</v>
      </c>
      <c r="B799" s="69">
        <f t="shared" ca="1" si="36"/>
        <v>0</v>
      </c>
      <c r="C799" s="70">
        <f t="shared" ca="1" si="38"/>
        <v>0</v>
      </c>
      <c r="D799" s="67"/>
    </row>
    <row r="800" spans="1:4">
      <c r="A800" s="69">
        <f t="shared" ca="1" si="37"/>
        <v>0</v>
      </c>
      <c r="B800" s="69">
        <f t="shared" ca="1" si="36"/>
        <v>0</v>
      </c>
      <c r="C800" s="70">
        <f t="shared" ca="1" si="38"/>
        <v>0</v>
      </c>
      <c r="D800" s="67"/>
    </row>
    <row r="801" spans="1:4">
      <c r="A801" s="69">
        <f t="shared" ca="1" si="37"/>
        <v>0</v>
      </c>
      <c r="B801" s="69">
        <f t="shared" ca="1" si="36"/>
        <v>0</v>
      </c>
      <c r="C801" s="70">
        <f t="shared" ca="1" si="38"/>
        <v>0</v>
      </c>
      <c r="D801" s="72"/>
    </row>
    <row r="802" spans="1:4">
      <c r="A802" s="69">
        <f t="shared" ca="1" si="37"/>
        <v>0</v>
      </c>
      <c r="B802" s="69">
        <f t="shared" ca="1" si="36"/>
        <v>0</v>
      </c>
      <c r="C802" s="70">
        <f t="shared" ca="1" si="38"/>
        <v>0</v>
      </c>
      <c r="D802" s="72"/>
    </row>
    <row r="803" spans="1:4">
      <c r="A803" s="69">
        <f t="shared" ca="1" si="37"/>
        <v>0</v>
      </c>
      <c r="B803" s="69">
        <f t="shared" ca="1" si="36"/>
        <v>0</v>
      </c>
      <c r="C803" s="70">
        <f t="shared" ca="1" si="38"/>
        <v>0</v>
      </c>
      <c r="D803" s="72"/>
    </row>
    <row r="804" spans="1:4">
      <c r="A804" s="69">
        <f t="shared" ca="1" si="37"/>
        <v>0</v>
      </c>
      <c r="B804" s="69">
        <f t="shared" ca="1" si="36"/>
        <v>0</v>
      </c>
      <c r="C804" s="70">
        <f t="shared" ca="1" si="38"/>
        <v>0</v>
      </c>
      <c r="D804" s="67"/>
    </row>
    <row r="805" spans="1:4">
      <c r="A805" s="69">
        <f t="shared" ca="1" si="37"/>
        <v>0</v>
      </c>
      <c r="B805" s="69">
        <f t="shared" ca="1" si="36"/>
        <v>0</v>
      </c>
      <c r="C805" s="70">
        <f t="shared" ca="1" si="38"/>
        <v>0</v>
      </c>
      <c r="D805" s="67"/>
    </row>
    <row r="806" spans="1:4">
      <c r="A806" s="69">
        <f t="shared" ca="1" si="37"/>
        <v>0</v>
      </c>
      <c r="B806" s="69">
        <f t="shared" ca="1" si="36"/>
        <v>0</v>
      </c>
      <c r="C806" s="70">
        <f t="shared" ca="1" si="38"/>
        <v>0</v>
      </c>
      <c r="D806" s="67"/>
    </row>
    <row r="807" spans="1:4">
      <c r="A807" s="69">
        <f t="shared" ca="1" si="37"/>
        <v>0</v>
      </c>
      <c r="B807" s="69">
        <f t="shared" ca="1" si="36"/>
        <v>0</v>
      </c>
      <c r="C807" s="70">
        <f t="shared" ca="1" si="38"/>
        <v>0</v>
      </c>
      <c r="D807" s="67"/>
    </row>
    <row r="808" spans="1:4">
      <c r="A808" s="69">
        <f t="shared" ca="1" si="37"/>
        <v>0</v>
      </c>
      <c r="B808" s="69">
        <f t="shared" ca="1" si="36"/>
        <v>0</v>
      </c>
      <c r="C808" s="70">
        <f t="shared" ca="1" si="38"/>
        <v>0</v>
      </c>
      <c r="D808" s="72"/>
    </row>
    <row r="809" spans="1:4">
      <c r="A809" s="69">
        <f t="shared" ca="1" si="37"/>
        <v>0</v>
      </c>
      <c r="B809" s="69">
        <f t="shared" ca="1" si="36"/>
        <v>0</v>
      </c>
      <c r="C809" s="70">
        <f t="shared" ca="1" si="38"/>
        <v>0</v>
      </c>
      <c r="D809" s="72"/>
    </row>
    <row r="810" spans="1:4">
      <c r="A810" s="69">
        <f t="shared" ca="1" si="37"/>
        <v>0</v>
      </c>
      <c r="B810" s="69">
        <f t="shared" ca="1" si="36"/>
        <v>0</v>
      </c>
      <c r="C810" s="70">
        <f t="shared" ca="1" si="38"/>
        <v>0</v>
      </c>
      <c r="D810" s="67"/>
    </row>
    <row r="811" spans="1:4">
      <c r="A811" s="69">
        <f t="shared" ca="1" si="37"/>
        <v>0</v>
      </c>
      <c r="B811" s="69">
        <f t="shared" ca="1" si="36"/>
        <v>0</v>
      </c>
      <c r="C811" s="70">
        <f t="shared" ca="1" si="38"/>
        <v>0</v>
      </c>
      <c r="D811" s="67"/>
    </row>
    <row r="812" spans="1:4">
      <c r="A812" s="69">
        <f t="shared" ca="1" si="37"/>
        <v>0</v>
      </c>
      <c r="B812" s="69">
        <f t="shared" ca="1" si="36"/>
        <v>0</v>
      </c>
      <c r="C812" s="70">
        <f t="shared" ca="1" si="38"/>
        <v>0</v>
      </c>
      <c r="D812" s="67"/>
    </row>
    <row r="813" spans="1:4">
      <c r="A813" s="69">
        <f t="shared" ca="1" si="37"/>
        <v>0</v>
      </c>
      <c r="B813" s="69">
        <f t="shared" ca="1" si="36"/>
        <v>0</v>
      </c>
      <c r="C813" s="70">
        <f t="shared" ca="1" si="38"/>
        <v>0</v>
      </c>
      <c r="D813" s="67"/>
    </row>
    <row r="814" spans="1:4">
      <c r="A814" s="69">
        <f t="shared" ca="1" si="37"/>
        <v>0</v>
      </c>
      <c r="B814" s="69">
        <f t="shared" ca="1" si="36"/>
        <v>0</v>
      </c>
      <c r="C814" s="70">
        <f t="shared" ca="1" si="38"/>
        <v>0</v>
      </c>
      <c r="D814" s="67"/>
    </row>
    <row r="815" spans="1:4">
      <c r="A815" s="69">
        <f t="shared" ca="1" si="37"/>
        <v>0</v>
      </c>
      <c r="B815" s="69">
        <f t="shared" ca="1" si="36"/>
        <v>0</v>
      </c>
      <c r="C815" s="70">
        <f t="shared" ca="1" si="38"/>
        <v>0</v>
      </c>
      <c r="D815" s="67"/>
    </row>
    <row r="816" spans="1:4">
      <c r="A816" s="69">
        <f t="shared" ca="1" si="37"/>
        <v>0</v>
      </c>
      <c r="B816" s="69">
        <f t="shared" ca="1" si="36"/>
        <v>0</v>
      </c>
      <c r="C816" s="70">
        <f t="shared" ca="1" si="38"/>
        <v>0</v>
      </c>
      <c r="D816" s="67"/>
    </row>
    <row r="817" spans="1:4">
      <c r="A817" s="69">
        <f t="shared" ca="1" si="37"/>
        <v>0</v>
      </c>
      <c r="B817" s="69">
        <f t="shared" ca="1" si="36"/>
        <v>0</v>
      </c>
      <c r="C817" s="70">
        <f t="shared" ca="1" si="38"/>
        <v>0</v>
      </c>
      <c r="D817" s="67"/>
    </row>
    <row r="818" spans="1:4">
      <c r="A818" s="69">
        <f t="shared" ca="1" si="37"/>
        <v>0</v>
      </c>
      <c r="B818" s="69">
        <f t="shared" ca="1" si="36"/>
        <v>0</v>
      </c>
      <c r="C818" s="70">
        <f t="shared" ca="1" si="38"/>
        <v>0</v>
      </c>
      <c r="D818" s="67"/>
    </row>
    <row r="819" spans="1:4">
      <c r="A819" s="69">
        <f t="shared" ca="1" si="37"/>
        <v>0</v>
      </c>
      <c r="B819" s="69">
        <f t="shared" ca="1" si="36"/>
        <v>0</v>
      </c>
      <c r="C819" s="70">
        <f t="shared" ca="1" si="38"/>
        <v>0</v>
      </c>
      <c r="D819" s="67"/>
    </row>
    <row r="820" spans="1:4">
      <c r="A820" s="69">
        <f t="shared" ca="1" si="37"/>
        <v>0</v>
      </c>
      <c r="B820" s="69">
        <f t="shared" ca="1" si="36"/>
        <v>0</v>
      </c>
      <c r="C820" s="70">
        <f t="shared" ca="1" si="38"/>
        <v>0</v>
      </c>
      <c r="D820" s="67"/>
    </row>
    <row r="821" spans="1:4">
      <c r="A821" s="69">
        <f t="shared" ca="1" si="37"/>
        <v>0</v>
      </c>
      <c r="B821" s="69">
        <f t="shared" ca="1" si="36"/>
        <v>0</v>
      </c>
      <c r="C821" s="70">
        <f t="shared" ca="1" si="38"/>
        <v>0</v>
      </c>
      <c r="D821" s="72"/>
    </row>
    <row r="822" spans="1:4">
      <c r="A822" s="69">
        <f t="shared" ca="1" si="37"/>
        <v>0</v>
      </c>
      <c r="B822" s="69">
        <f t="shared" ca="1" si="36"/>
        <v>0</v>
      </c>
      <c r="C822" s="70">
        <f t="shared" ca="1" si="38"/>
        <v>0</v>
      </c>
      <c r="D822" s="72"/>
    </row>
    <row r="823" spans="1:4">
      <c r="A823" s="69">
        <f t="shared" ca="1" si="37"/>
        <v>0</v>
      </c>
      <c r="B823" s="69">
        <f t="shared" ca="1" si="36"/>
        <v>0</v>
      </c>
      <c r="C823" s="70">
        <f t="shared" ca="1" si="38"/>
        <v>0</v>
      </c>
      <c r="D823" s="72"/>
    </row>
    <row r="824" spans="1:4">
      <c r="A824" s="69">
        <f t="shared" ca="1" si="37"/>
        <v>0</v>
      </c>
      <c r="B824" s="69">
        <f t="shared" ca="1" si="36"/>
        <v>0</v>
      </c>
      <c r="C824" s="70">
        <f t="shared" ca="1" si="38"/>
        <v>0</v>
      </c>
      <c r="D824" s="72"/>
    </row>
    <row r="825" spans="1:4">
      <c r="A825" s="69">
        <f t="shared" ca="1" si="37"/>
        <v>0</v>
      </c>
      <c r="B825" s="69">
        <f t="shared" ca="1" si="36"/>
        <v>0</v>
      </c>
      <c r="C825" s="70">
        <f t="shared" ca="1" si="38"/>
        <v>0</v>
      </c>
      <c r="D825" s="72"/>
    </row>
    <row r="826" spans="1:4">
      <c r="A826" s="69">
        <f t="shared" ca="1" si="37"/>
        <v>0</v>
      </c>
      <c r="B826" s="69">
        <f t="shared" ca="1" si="36"/>
        <v>0</v>
      </c>
      <c r="C826" s="70">
        <f t="shared" ca="1" si="38"/>
        <v>0</v>
      </c>
      <c r="D826" s="72"/>
    </row>
    <row r="827" spans="1:4">
      <c r="A827" s="69">
        <f t="shared" ca="1" si="37"/>
        <v>0</v>
      </c>
      <c r="B827" s="69">
        <f t="shared" ca="1" si="36"/>
        <v>0</v>
      </c>
      <c r="C827" s="70">
        <f t="shared" ca="1" si="38"/>
        <v>0</v>
      </c>
      <c r="D827" s="72"/>
    </row>
    <row r="828" spans="1:4">
      <c r="A828" s="69">
        <f t="shared" ca="1" si="37"/>
        <v>0</v>
      </c>
      <c r="B828" s="69">
        <f t="shared" ca="1" si="36"/>
        <v>0</v>
      </c>
      <c r="C828" s="70">
        <f t="shared" ca="1" si="38"/>
        <v>0</v>
      </c>
      <c r="D828" s="72"/>
    </row>
    <row r="829" spans="1:4">
      <c r="A829" s="69">
        <f t="shared" ca="1" si="37"/>
        <v>0</v>
      </c>
      <c r="B829" s="69">
        <f t="shared" ca="1" si="36"/>
        <v>0</v>
      </c>
      <c r="C829" s="70">
        <f t="shared" ca="1" si="38"/>
        <v>0</v>
      </c>
      <c r="D829" s="72"/>
    </row>
    <row r="830" spans="1:4">
      <c r="A830" s="69">
        <f t="shared" ca="1" si="37"/>
        <v>0</v>
      </c>
      <c r="B830" s="69">
        <f t="shared" ca="1" si="36"/>
        <v>0</v>
      </c>
      <c r="C830" s="70">
        <f t="shared" ca="1" si="38"/>
        <v>0</v>
      </c>
      <c r="D830" s="72"/>
    </row>
    <row r="831" spans="1:4">
      <c r="A831" s="69">
        <f t="shared" ca="1" si="37"/>
        <v>0</v>
      </c>
      <c r="B831" s="69">
        <f t="shared" ca="1" si="36"/>
        <v>0</v>
      </c>
      <c r="C831" s="70">
        <f t="shared" ca="1" si="38"/>
        <v>0</v>
      </c>
      <c r="D831" s="72"/>
    </row>
    <row r="832" spans="1:4">
      <c r="A832" s="69">
        <f t="shared" ca="1" si="37"/>
        <v>0</v>
      </c>
      <c r="B832" s="69">
        <f t="shared" ca="1" si="36"/>
        <v>0</v>
      </c>
      <c r="C832" s="70">
        <f t="shared" ca="1" si="38"/>
        <v>0</v>
      </c>
      <c r="D832" s="67"/>
    </row>
    <row r="833" spans="1:4">
      <c r="A833" s="69">
        <f t="shared" ca="1" si="37"/>
        <v>0</v>
      </c>
      <c r="B833" s="69">
        <f t="shared" ca="1" si="36"/>
        <v>0</v>
      </c>
      <c r="C833" s="70">
        <f t="shared" ca="1" si="38"/>
        <v>0</v>
      </c>
      <c r="D833" s="67"/>
    </row>
    <row r="834" spans="1:4">
      <c r="A834" s="69">
        <f t="shared" ca="1" si="37"/>
        <v>0</v>
      </c>
      <c r="B834" s="69">
        <f t="shared" ref="B834:B897" ca="1" si="39">INDIRECT(ADDRESS(ROW(),5,,,"Contact List"))</f>
        <v>0</v>
      </c>
      <c r="C834" s="70">
        <f t="shared" ca="1" si="38"/>
        <v>0</v>
      </c>
      <c r="D834" s="67"/>
    </row>
    <row r="835" spans="1:4">
      <c r="A835" s="69">
        <f t="shared" ref="A835:A898" ca="1" si="40">INDIRECT(ADDRESS(ROW(),COLUMN()+1,,,"Contact List"))</f>
        <v>0</v>
      </c>
      <c r="B835" s="69">
        <f t="shared" ca="1" si="39"/>
        <v>0</v>
      </c>
      <c r="C835" s="70">
        <f t="shared" ref="C835:C898" ca="1" si="41">INDIRECT(ADDRESS(ROW(),6,,,"Contact List"))</f>
        <v>0</v>
      </c>
      <c r="D835" s="67"/>
    </row>
    <row r="836" spans="1:4">
      <c r="A836" s="69">
        <f t="shared" ca="1" si="40"/>
        <v>0</v>
      </c>
      <c r="B836" s="69">
        <f t="shared" ca="1" si="39"/>
        <v>0</v>
      </c>
      <c r="C836" s="70">
        <f t="shared" ca="1" si="41"/>
        <v>0</v>
      </c>
      <c r="D836" s="67"/>
    </row>
    <row r="837" spans="1:4">
      <c r="A837" s="69">
        <f t="shared" ca="1" si="40"/>
        <v>0</v>
      </c>
      <c r="B837" s="69">
        <f t="shared" ca="1" si="39"/>
        <v>0</v>
      </c>
      <c r="C837" s="70">
        <f t="shared" ca="1" si="41"/>
        <v>0</v>
      </c>
      <c r="D837" s="67"/>
    </row>
    <row r="838" spans="1:4">
      <c r="A838" s="69">
        <f t="shared" ca="1" si="40"/>
        <v>0</v>
      </c>
      <c r="B838" s="69">
        <f t="shared" ca="1" si="39"/>
        <v>0</v>
      </c>
      <c r="C838" s="70">
        <f t="shared" ca="1" si="41"/>
        <v>0</v>
      </c>
      <c r="D838" s="67"/>
    </row>
    <row r="839" spans="1:4">
      <c r="A839" s="69">
        <f t="shared" ca="1" si="40"/>
        <v>0</v>
      </c>
      <c r="B839" s="69">
        <f t="shared" ca="1" si="39"/>
        <v>0</v>
      </c>
      <c r="C839" s="70">
        <f t="shared" ca="1" si="41"/>
        <v>0</v>
      </c>
      <c r="D839" s="67"/>
    </row>
    <row r="840" spans="1:4">
      <c r="A840" s="69">
        <f t="shared" ca="1" si="40"/>
        <v>0</v>
      </c>
      <c r="B840" s="69">
        <f t="shared" ca="1" si="39"/>
        <v>0</v>
      </c>
      <c r="C840" s="70">
        <f t="shared" ca="1" si="41"/>
        <v>0</v>
      </c>
      <c r="D840" s="67"/>
    </row>
    <row r="841" spans="1:4">
      <c r="A841" s="69">
        <f t="shared" ca="1" si="40"/>
        <v>0</v>
      </c>
      <c r="B841" s="69">
        <f t="shared" ca="1" si="39"/>
        <v>0</v>
      </c>
      <c r="C841" s="70">
        <f t="shared" ca="1" si="41"/>
        <v>0</v>
      </c>
      <c r="D841" s="67"/>
    </row>
    <row r="842" spans="1:4">
      <c r="A842" s="69">
        <f t="shared" ca="1" si="40"/>
        <v>0</v>
      </c>
      <c r="B842" s="69">
        <f t="shared" ca="1" si="39"/>
        <v>0</v>
      </c>
      <c r="C842" s="70">
        <f t="shared" ca="1" si="41"/>
        <v>0</v>
      </c>
      <c r="D842" s="67"/>
    </row>
    <row r="843" spans="1:4">
      <c r="A843" s="69">
        <f t="shared" ca="1" si="40"/>
        <v>0</v>
      </c>
      <c r="B843" s="69">
        <f t="shared" ca="1" si="39"/>
        <v>0</v>
      </c>
      <c r="C843" s="70">
        <f t="shared" ca="1" si="41"/>
        <v>0</v>
      </c>
      <c r="D843" s="67"/>
    </row>
    <row r="844" spans="1:4">
      <c r="A844" s="69">
        <f t="shared" ca="1" si="40"/>
        <v>0</v>
      </c>
      <c r="B844" s="69">
        <f t="shared" ca="1" si="39"/>
        <v>0</v>
      </c>
      <c r="C844" s="70">
        <f t="shared" ca="1" si="41"/>
        <v>0</v>
      </c>
      <c r="D844" s="67"/>
    </row>
    <row r="845" spans="1:4">
      <c r="A845" s="69">
        <f t="shared" ca="1" si="40"/>
        <v>0</v>
      </c>
      <c r="B845" s="69">
        <f t="shared" ca="1" si="39"/>
        <v>0</v>
      </c>
      <c r="C845" s="70">
        <f t="shared" ca="1" si="41"/>
        <v>0</v>
      </c>
      <c r="D845" s="67"/>
    </row>
    <row r="846" spans="1:4">
      <c r="A846" s="69">
        <f t="shared" ca="1" si="40"/>
        <v>0</v>
      </c>
      <c r="B846" s="69">
        <f t="shared" ca="1" si="39"/>
        <v>0</v>
      </c>
      <c r="C846" s="70">
        <f t="shared" ca="1" si="41"/>
        <v>0</v>
      </c>
      <c r="D846" s="67"/>
    </row>
    <row r="847" spans="1:4">
      <c r="A847" s="69">
        <f t="shared" ca="1" si="40"/>
        <v>0</v>
      </c>
      <c r="B847" s="69">
        <f t="shared" ca="1" si="39"/>
        <v>0</v>
      </c>
      <c r="C847" s="70">
        <f t="shared" ca="1" si="41"/>
        <v>0</v>
      </c>
      <c r="D847" s="67"/>
    </row>
    <row r="848" spans="1:4">
      <c r="A848" s="69">
        <f t="shared" ca="1" si="40"/>
        <v>0</v>
      </c>
      <c r="B848" s="69">
        <f t="shared" ca="1" si="39"/>
        <v>0</v>
      </c>
      <c r="C848" s="70">
        <f t="shared" ca="1" si="41"/>
        <v>0</v>
      </c>
      <c r="D848" s="67"/>
    </row>
    <row r="849" spans="1:4">
      <c r="A849" s="69">
        <f t="shared" ca="1" si="40"/>
        <v>0</v>
      </c>
      <c r="B849" s="69">
        <f t="shared" ca="1" si="39"/>
        <v>0</v>
      </c>
      <c r="C849" s="70">
        <f t="shared" ca="1" si="41"/>
        <v>0</v>
      </c>
      <c r="D849" s="67"/>
    </row>
    <row r="850" spans="1:4">
      <c r="A850" s="69">
        <f t="shared" ca="1" si="40"/>
        <v>0</v>
      </c>
      <c r="B850" s="69">
        <f t="shared" ca="1" si="39"/>
        <v>0</v>
      </c>
      <c r="C850" s="70">
        <f t="shared" ca="1" si="41"/>
        <v>0</v>
      </c>
      <c r="D850" s="67"/>
    </row>
    <row r="851" spans="1:4">
      <c r="A851" s="69">
        <f t="shared" ca="1" si="40"/>
        <v>0</v>
      </c>
      <c r="B851" s="69">
        <f t="shared" ca="1" si="39"/>
        <v>0</v>
      </c>
      <c r="C851" s="70">
        <f t="shared" ca="1" si="41"/>
        <v>0</v>
      </c>
      <c r="D851" s="67"/>
    </row>
    <row r="852" spans="1:4">
      <c r="A852" s="69">
        <f t="shared" ca="1" si="40"/>
        <v>0</v>
      </c>
      <c r="B852" s="69">
        <f t="shared" ca="1" si="39"/>
        <v>0</v>
      </c>
      <c r="C852" s="70">
        <f t="shared" ca="1" si="41"/>
        <v>0</v>
      </c>
      <c r="D852" s="67"/>
    </row>
    <row r="853" spans="1:4">
      <c r="A853" s="69">
        <f t="shared" ca="1" si="40"/>
        <v>0</v>
      </c>
      <c r="B853" s="69">
        <f t="shared" ca="1" si="39"/>
        <v>0</v>
      </c>
      <c r="C853" s="70">
        <f t="shared" ca="1" si="41"/>
        <v>0</v>
      </c>
      <c r="D853" s="67"/>
    </row>
    <row r="854" spans="1:4">
      <c r="A854" s="69">
        <f t="shared" ca="1" si="40"/>
        <v>0</v>
      </c>
      <c r="B854" s="69">
        <f t="shared" ca="1" si="39"/>
        <v>0</v>
      </c>
      <c r="C854" s="70">
        <f t="shared" ca="1" si="41"/>
        <v>0</v>
      </c>
      <c r="D854" s="67"/>
    </row>
    <row r="855" spans="1:4">
      <c r="A855" s="69">
        <f t="shared" ca="1" si="40"/>
        <v>0</v>
      </c>
      <c r="B855" s="69">
        <f t="shared" ca="1" si="39"/>
        <v>0</v>
      </c>
      <c r="C855" s="70">
        <f t="shared" ca="1" si="41"/>
        <v>0</v>
      </c>
      <c r="D855" s="67"/>
    </row>
    <row r="856" spans="1:4">
      <c r="A856" s="69">
        <f t="shared" ca="1" si="40"/>
        <v>0</v>
      </c>
      <c r="B856" s="69">
        <f t="shared" ca="1" si="39"/>
        <v>0</v>
      </c>
      <c r="C856" s="70">
        <f t="shared" ca="1" si="41"/>
        <v>0</v>
      </c>
      <c r="D856" s="67"/>
    </row>
    <row r="857" spans="1:4">
      <c r="A857" s="69">
        <f t="shared" ca="1" si="40"/>
        <v>0</v>
      </c>
      <c r="B857" s="69">
        <f t="shared" ca="1" si="39"/>
        <v>0</v>
      </c>
      <c r="C857" s="70">
        <f t="shared" ca="1" si="41"/>
        <v>0</v>
      </c>
      <c r="D857" s="67"/>
    </row>
    <row r="858" spans="1:4">
      <c r="A858" s="69">
        <f t="shared" ca="1" si="40"/>
        <v>0</v>
      </c>
      <c r="B858" s="69">
        <f t="shared" ca="1" si="39"/>
        <v>0</v>
      </c>
      <c r="C858" s="70">
        <f t="shared" ca="1" si="41"/>
        <v>0</v>
      </c>
      <c r="D858" s="67"/>
    </row>
    <row r="859" spans="1:4">
      <c r="A859" s="69">
        <f t="shared" ca="1" si="40"/>
        <v>0</v>
      </c>
      <c r="B859" s="69">
        <f t="shared" ca="1" si="39"/>
        <v>0</v>
      </c>
      <c r="C859" s="70">
        <f t="shared" ca="1" si="41"/>
        <v>0</v>
      </c>
      <c r="D859" s="67"/>
    </row>
    <row r="860" spans="1:4">
      <c r="A860" s="69">
        <f t="shared" ca="1" si="40"/>
        <v>0</v>
      </c>
      <c r="B860" s="69">
        <f t="shared" ca="1" si="39"/>
        <v>0</v>
      </c>
      <c r="C860" s="70">
        <f t="shared" ca="1" si="41"/>
        <v>0</v>
      </c>
      <c r="D860" s="67"/>
    </row>
    <row r="861" spans="1:4">
      <c r="A861" s="69">
        <f t="shared" ca="1" si="40"/>
        <v>0</v>
      </c>
      <c r="B861" s="69">
        <f t="shared" ca="1" si="39"/>
        <v>0</v>
      </c>
      <c r="C861" s="70">
        <f t="shared" ca="1" si="41"/>
        <v>0</v>
      </c>
      <c r="D861" s="67"/>
    </row>
    <row r="862" spans="1:4">
      <c r="A862" s="69">
        <f t="shared" ca="1" si="40"/>
        <v>0</v>
      </c>
      <c r="B862" s="69">
        <f t="shared" ca="1" si="39"/>
        <v>0</v>
      </c>
      <c r="C862" s="70">
        <f t="shared" ca="1" si="41"/>
        <v>0</v>
      </c>
      <c r="D862" s="67"/>
    </row>
    <row r="863" spans="1:4">
      <c r="A863" s="69">
        <f t="shared" ca="1" si="40"/>
        <v>0</v>
      </c>
      <c r="B863" s="69">
        <f t="shared" ca="1" si="39"/>
        <v>0</v>
      </c>
      <c r="C863" s="70">
        <f t="shared" ca="1" si="41"/>
        <v>0</v>
      </c>
      <c r="D863" s="67"/>
    </row>
    <row r="864" spans="1:4">
      <c r="A864" s="69">
        <f t="shared" ca="1" si="40"/>
        <v>0</v>
      </c>
      <c r="B864" s="69">
        <f t="shared" ca="1" si="39"/>
        <v>0</v>
      </c>
      <c r="C864" s="70">
        <f t="shared" ca="1" si="41"/>
        <v>0</v>
      </c>
      <c r="D864" s="67"/>
    </row>
    <row r="865" spans="1:4">
      <c r="A865" s="69">
        <f t="shared" ca="1" si="40"/>
        <v>0</v>
      </c>
      <c r="B865" s="69">
        <f t="shared" ca="1" si="39"/>
        <v>0</v>
      </c>
      <c r="C865" s="70">
        <f t="shared" ca="1" si="41"/>
        <v>0</v>
      </c>
      <c r="D865" s="67"/>
    </row>
    <row r="866" spans="1:4">
      <c r="A866" s="69">
        <f t="shared" ca="1" si="40"/>
        <v>0</v>
      </c>
      <c r="B866" s="69">
        <f t="shared" ca="1" si="39"/>
        <v>0</v>
      </c>
      <c r="C866" s="70">
        <f t="shared" ca="1" si="41"/>
        <v>0</v>
      </c>
      <c r="D866" s="67"/>
    </row>
    <row r="867" spans="1:4">
      <c r="A867" s="69">
        <f t="shared" ca="1" si="40"/>
        <v>0</v>
      </c>
      <c r="B867" s="69">
        <f t="shared" ca="1" si="39"/>
        <v>0</v>
      </c>
      <c r="C867" s="70">
        <f t="shared" ca="1" si="41"/>
        <v>0</v>
      </c>
      <c r="D867" s="67"/>
    </row>
    <row r="868" spans="1:4">
      <c r="A868" s="69">
        <f t="shared" ca="1" si="40"/>
        <v>0</v>
      </c>
      <c r="B868" s="69">
        <f t="shared" ca="1" si="39"/>
        <v>0</v>
      </c>
      <c r="C868" s="70">
        <f t="shared" ca="1" si="41"/>
        <v>0</v>
      </c>
      <c r="D868" s="67"/>
    </row>
    <row r="869" spans="1:4">
      <c r="A869" s="69">
        <f t="shared" ca="1" si="40"/>
        <v>0</v>
      </c>
      <c r="B869" s="69">
        <f t="shared" ca="1" si="39"/>
        <v>0</v>
      </c>
      <c r="C869" s="70">
        <f t="shared" ca="1" si="41"/>
        <v>0</v>
      </c>
      <c r="D869" s="67"/>
    </row>
    <row r="870" spans="1:4">
      <c r="A870" s="69">
        <f t="shared" ca="1" si="40"/>
        <v>0</v>
      </c>
      <c r="B870" s="69">
        <f t="shared" ca="1" si="39"/>
        <v>0</v>
      </c>
      <c r="C870" s="70">
        <f t="shared" ca="1" si="41"/>
        <v>0</v>
      </c>
      <c r="D870" s="67"/>
    </row>
    <row r="871" spans="1:4">
      <c r="A871" s="69">
        <f t="shared" ca="1" si="40"/>
        <v>0</v>
      </c>
      <c r="B871" s="69">
        <f t="shared" ca="1" si="39"/>
        <v>0</v>
      </c>
      <c r="C871" s="70">
        <f t="shared" ca="1" si="41"/>
        <v>0</v>
      </c>
      <c r="D871" s="67"/>
    </row>
    <row r="872" spans="1:4">
      <c r="A872" s="69">
        <f t="shared" ca="1" si="40"/>
        <v>0</v>
      </c>
      <c r="B872" s="69">
        <f t="shared" ca="1" si="39"/>
        <v>0</v>
      </c>
      <c r="C872" s="70">
        <f t="shared" ca="1" si="41"/>
        <v>0</v>
      </c>
      <c r="D872" s="67"/>
    </row>
    <row r="873" spans="1:4">
      <c r="A873" s="69">
        <f t="shared" ca="1" si="40"/>
        <v>0</v>
      </c>
      <c r="B873" s="69">
        <f t="shared" ca="1" si="39"/>
        <v>0</v>
      </c>
      <c r="C873" s="70">
        <f t="shared" ca="1" si="41"/>
        <v>0</v>
      </c>
      <c r="D873" s="67"/>
    </row>
    <row r="874" spans="1:4">
      <c r="A874" s="69">
        <f t="shared" ca="1" si="40"/>
        <v>0</v>
      </c>
      <c r="B874" s="69">
        <f t="shared" ca="1" si="39"/>
        <v>0</v>
      </c>
      <c r="C874" s="70">
        <f t="shared" ca="1" si="41"/>
        <v>0</v>
      </c>
      <c r="D874" s="67"/>
    </row>
    <row r="875" spans="1:4">
      <c r="A875" s="69">
        <f t="shared" ca="1" si="40"/>
        <v>0</v>
      </c>
      <c r="B875" s="69">
        <f t="shared" ca="1" si="39"/>
        <v>0</v>
      </c>
      <c r="C875" s="70">
        <f t="shared" ca="1" si="41"/>
        <v>0</v>
      </c>
      <c r="D875" s="67"/>
    </row>
    <row r="876" spans="1:4">
      <c r="A876" s="69">
        <f t="shared" ca="1" si="40"/>
        <v>0</v>
      </c>
      <c r="B876" s="69">
        <f t="shared" ca="1" si="39"/>
        <v>0</v>
      </c>
      <c r="C876" s="70">
        <f t="shared" ca="1" si="41"/>
        <v>0</v>
      </c>
      <c r="D876" s="67"/>
    </row>
    <row r="877" spans="1:4">
      <c r="A877" s="69">
        <f t="shared" ca="1" si="40"/>
        <v>0</v>
      </c>
      <c r="B877" s="69">
        <f t="shared" ca="1" si="39"/>
        <v>0</v>
      </c>
      <c r="C877" s="70">
        <f t="shared" ca="1" si="41"/>
        <v>0</v>
      </c>
      <c r="D877" s="67"/>
    </row>
    <row r="878" spans="1:4">
      <c r="A878" s="69">
        <f t="shared" ca="1" si="40"/>
        <v>0</v>
      </c>
      <c r="B878" s="69">
        <f t="shared" ca="1" si="39"/>
        <v>0</v>
      </c>
      <c r="C878" s="70">
        <f t="shared" ca="1" si="41"/>
        <v>0</v>
      </c>
      <c r="D878" s="67"/>
    </row>
    <row r="879" spans="1:4">
      <c r="A879" s="69">
        <f t="shared" ca="1" si="40"/>
        <v>0</v>
      </c>
      <c r="B879" s="69">
        <f t="shared" ca="1" si="39"/>
        <v>0</v>
      </c>
      <c r="C879" s="70">
        <f t="shared" ca="1" si="41"/>
        <v>0</v>
      </c>
      <c r="D879" s="67"/>
    </row>
    <row r="880" spans="1:4">
      <c r="A880" s="69">
        <f t="shared" ca="1" si="40"/>
        <v>0</v>
      </c>
      <c r="B880" s="69">
        <f t="shared" ca="1" si="39"/>
        <v>0</v>
      </c>
      <c r="C880" s="70">
        <f t="shared" ca="1" si="41"/>
        <v>0</v>
      </c>
      <c r="D880" s="67"/>
    </row>
    <row r="881" spans="1:4">
      <c r="A881" s="69">
        <f t="shared" ca="1" si="40"/>
        <v>0</v>
      </c>
      <c r="B881" s="69">
        <f t="shared" ca="1" si="39"/>
        <v>0</v>
      </c>
      <c r="C881" s="70">
        <f t="shared" ca="1" si="41"/>
        <v>0</v>
      </c>
      <c r="D881" s="67"/>
    </row>
    <row r="882" spans="1:4">
      <c r="A882" s="69">
        <f t="shared" ca="1" si="40"/>
        <v>0</v>
      </c>
      <c r="B882" s="69">
        <f t="shared" ca="1" si="39"/>
        <v>0</v>
      </c>
      <c r="C882" s="70">
        <f t="shared" ca="1" si="41"/>
        <v>0</v>
      </c>
      <c r="D882" s="67"/>
    </row>
    <row r="883" spans="1:4">
      <c r="A883" s="69">
        <f t="shared" ca="1" si="40"/>
        <v>0</v>
      </c>
      <c r="B883" s="69">
        <f t="shared" ca="1" si="39"/>
        <v>0</v>
      </c>
      <c r="C883" s="70">
        <f t="shared" ca="1" si="41"/>
        <v>0</v>
      </c>
      <c r="D883" s="67"/>
    </row>
    <row r="884" spans="1:4">
      <c r="A884" s="69">
        <f t="shared" ca="1" si="40"/>
        <v>0</v>
      </c>
      <c r="B884" s="69">
        <f t="shared" ca="1" si="39"/>
        <v>0</v>
      </c>
      <c r="C884" s="70">
        <f t="shared" ca="1" si="41"/>
        <v>0</v>
      </c>
      <c r="D884" s="67"/>
    </row>
    <row r="885" spans="1:4">
      <c r="A885" s="69">
        <f t="shared" ca="1" si="40"/>
        <v>0</v>
      </c>
      <c r="B885" s="69">
        <f t="shared" ca="1" si="39"/>
        <v>0</v>
      </c>
      <c r="C885" s="70">
        <f t="shared" ca="1" si="41"/>
        <v>0</v>
      </c>
      <c r="D885" s="67"/>
    </row>
    <row r="886" spans="1:4">
      <c r="A886" s="69">
        <f t="shared" ca="1" si="40"/>
        <v>0</v>
      </c>
      <c r="B886" s="69">
        <f t="shared" ca="1" si="39"/>
        <v>0</v>
      </c>
      <c r="C886" s="70">
        <f t="shared" ca="1" si="41"/>
        <v>0</v>
      </c>
      <c r="D886" s="67"/>
    </row>
    <row r="887" spans="1:4">
      <c r="A887" s="69">
        <f t="shared" ca="1" si="40"/>
        <v>0</v>
      </c>
      <c r="B887" s="69">
        <f t="shared" ca="1" si="39"/>
        <v>0</v>
      </c>
      <c r="C887" s="70">
        <f t="shared" ca="1" si="41"/>
        <v>0</v>
      </c>
      <c r="D887" s="67"/>
    </row>
    <row r="888" spans="1:4">
      <c r="A888" s="69">
        <f t="shared" ca="1" si="40"/>
        <v>0</v>
      </c>
      <c r="B888" s="69">
        <f t="shared" ca="1" si="39"/>
        <v>0</v>
      </c>
      <c r="C888" s="70">
        <f t="shared" ca="1" si="41"/>
        <v>0</v>
      </c>
      <c r="D888" s="67"/>
    </row>
    <row r="889" spans="1:4">
      <c r="A889" s="69">
        <f t="shared" ca="1" si="40"/>
        <v>0</v>
      </c>
      <c r="B889" s="69">
        <f t="shared" ca="1" si="39"/>
        <v>0</v>
      </c>
      <c r="C889" s="70">
        <f t="shared" ca="1" si="41"/>
        <v>0</v>
      </c>
      <c r="D889" s="67"/>
    </row>
    <row r="890" spans="1:4">
      <c r="A890" s="69">
        <f t="shared" ca="1" si="40"/>
        <v>0</v>
      </c>
      <c r="B890" s="69">
        <f t="shared" ca="1" si="39"/>
        <v>0</v>
      </c>
      <c r="C890" s="70">
        <f t="shared" ca="1" si="41"/>
        <v>0</v>
      </c>
      <c r="D890" s="67"/>
    </row>
    <row r="891" spans="1:4">
      <c r="A891" s="69">
        <f t="shared" ca="1" si="40"/>
        <v>0</v>
      </c>
      <c r="B891" s="69">
        <f t="shared" ca="1" si="39"/>
        <v>0</v>
      </c>
      <c r="C891" s="70">
        <f t="shared" ca="1" si="41"/>
        <v>0</v>
      </c>
      <c r="D891" s="67"/>
    </row>
    <row r="892" spans="1:4">
      <c r="A892" s="69">
        <f t="shared" ca="1" si="40"/>
        <v>0</v>
      </c>
      <c r="B892" s="69">
        <f t="shared" ca="1" si="39"/>
        <v>0</v>
      </c>
      <c r="C892" s="70">
        <f t="shared" ca="1" si="41"/>
        <v>0</v>
      </c>
      <c r="D892" s="67"/>
    </row>
    <row r="893" spans="1:4">
      <c r="A893" s="69">
        <f t="shared" ca="1" si="40"/>
        <v>0</v>
      </c>
      <c r="B893" s="69">
        <f t="shared" ca="1" si="39"/>
        <v>0</v>
      </c>
      <c r="C893" s="70">
        <f t="shared" ca="1" si="41"/>
        <v>0</v>
      </c>
      <c r="D893" s="67"/>
    </row>
    <row r="894" spans="1:4">
      <c r="A894" s="69">
        <f t="shared" ca="1" si="40"/>
        <v>0</v>
      </c>
      <c r="B894" s="69">
        <f t="shared" ca="1" si="39"/>
        <v>0</v>
      </c>
      <c r="C894" s="70">
        <f t="shared" ca="1" si="41"/>
        <v>0</v>
      </c>
      <c r="D894" s="67"/>
    </row>
    <row r="895" spans="1:4">
      <c r="A895" s="69">
        <f t="shared" ca="1" si="40"/>
        <v>0</v>
      </c>
      <c r="B895" s="69">
        <f t="shared" ca="1" si="39"/>
        <v>0</v>
      </c>
      <c r="C895" s="70">
        <f t="shared" ca="1" si="41"/>
        <v>0</v>
      </c>
      <c r="D895" s="67"/>
    </row>
    <row r="896" spans="1:4">
      <c r="A896" s="69">
        <f t="shared" ca="1" si="40"/>
        <v>0</v>
      </c>
      <c r="B896" s="69">
        <f t="shared" ca="1" si="39"/>
        <v>0</v>
      </c>
      <c r="C896" s="70">
        <f t="shared" ca="1" si="41"/>
        <v>0</v>
      </c>
      <c r="D896" s="67"/>
    </row>
    <row r="897" spans="1:4">
      <c r="A897" s="69">
        <f t="shared" ca="1" si="40"/>
        <v>0</v>
      </c>
      <c r="B897" s="69">
        <f t="shared" ca="1" si="39"/>
        <v>0</v>
      </c>
      <c r="C897" s="70">
        <f t="shared" ca="1" si="41"/>
        <v>0</v>
      </c>
      <c r="D897" s="67"/>
    </row>
    <row r="898" spans="1:4">
      <c r="A898" s="69">
        <f t="shared" ca="1" si="40"/>
        <v>0</v>
      </c>
      <c r="B898" s="69">
        <f t="shared" ref="B898:B961" ca="1" si="42">INDIRECT(ADDRESS(ROW(),5,,,"Contact List"))</f>
        <v>0</v>
      </c>
      <c r="C898" s="70">
        <f t="shared" ca="1" si="41"/>
        <v>0</v>
      </c>
      <c r="D898" s="67"/>
    </row>
    <row r="899" spans="1:4">
      <c r="A899" s="69">
        <f t="shared" ref="A899:A962" ca="1" si="43">INDIRECT(ADDRESS(ROW(),COLUMN()+1,,,"Contact List"))</f>
        <v>0</v>
      </c>
      <c r="B899" s="69">
        <f t="shared" ca="1" si="42"/>
        <v>0</v>
      </c>
      <c r="C899" s="70">
        <f t="shared" ref="C899:C962" ca="1" si="44">INDIRECT(ADDRESS(ROW(),6,,,"Contact List"))</f>
        <v>0</v>
      </c>
      <c r="D899" s="67"/>
    </row>
    <row r="900" spans="1:4">
      <c r="A900" s="69">
        <f t="shared" ca="1" si="43"/>
        <v>0</v>
      </c>
      <c r="B900" s="69">
        <f t="shared" ca="1" si="42"/>
        <v>0</v>
      </c>
      <c r="C900" s="70">
        <f t="shared" ca="1" si="44"/>
        <v>0</v>
      </c>
      <c r="D900" s="67"/>
    </row>
    <row r="901" spans="1:4">
      <c r="A901" s="69">
        <f t="shared" ca="1" si="43"/>
        <v>0</v>
      </c>
      <c r="B901" s="69">
        <f t="shared" ca="1" si="42"/>
        <v>0</v>
      </c>
      <c r="C901" s="70">
        <f t="shared" ca="1" si="44"/>
        <v>0</v>
      </c>
      <c r="D901" s="67"/>
    </row>
    <row r="902" spans="1:4">
      <c r="A902" s="69">
        <f t="shared" ca="1" si="43"/>
        <v>0</v>
      </c>
      <c r="B902" s="69">
        <f t="shared" ca="1" si="42"/>
        <v>0</v>
      </c>
      <c r="C902" s="70">
        <f t="shared" ca="1" si="44"/>
        <v>0</v>
      </c>
      <c r="D902" s="67"/>
    </row>
    <row r="903" spans="1:4">
      <c r="A903" s="69">
        <f t="shared" ca="1" si="43"/>
        <v>0</v>
      </c>
      <c r="B903" s="69">
        <f t="shared" ca="1" si="42"/>
        <v>0</v>
      </c>
      <c r="C903" s="70">
        <f t="shared" ca="1" si="44"/>
        <v>0</v>
      </c>
      <c r="D903" s="67"/>
    </row>
    <row r="904" spans="1:4">
      <c r="A904" s="69">
        <f t="shared" ca="1" si="43"/>
        <v>0</v>
      </c>
      <c r="B904" s="69">
        <f t="shared" ca="1" si="42"/>
        <v>0</v>
      </c>
      <c r="C904" s="70">
        <f t="shared" ca="1" si="44"/>
        <v>0</v>
      </c>
      <c r="D904" s="67"/>
    </row>
    <row r="905" spans="1:4">
      <c r="A905" s="69">
        <f t="shared" ca="1" si="43"/>
        <v>0</v>
      </c>
      <c r="B905" s="69">
        <f t="shared" ca="1" si="42"/>
        <v>0</v>
      </c>
      <c r="C905" s="70">
        <f t="shared" ca="1" si="44"/>
        <v>0</v>
      </c>
      <c r="D905" s="67"/>
    </row>
    <row r="906" spans="1:4">
      <c r="A906" s="69">
        <f t="shared" ca="1" si="43"/>
        <v>0</v>
      </c>
      <c r="B906" s="69">
        <f t="shared" ca="1" si="42"/>
        <v>0</v>
      </c>
      <c r="C906" s="70">
        <f t="shared" ca="1" si="44"/>
        <v>0</v>
      </c>
      <c r="D906" s="67"/>
    </row>
    <row r="907" spans="1:4">
      <c r="A907" s="69">
        <f t="shared" ca="1" si="43"/>
        <v>0</v>
      </c>
      <c r="B907" s="69">
        <f t="shared" ca="1" si="42"/>
        <v>0</v>
      </c>
      <c r="C907" s="70">
        <f t="shared" ca="1" si="44"/>
        <v>0</v>
      </c>
      <c r="D907" s="67"/>
    </row>
    <row r="908" spans="1:4">
      <c r="A908" s="69">
        <f t="shared" ca="1" si="43"/>
        <v>0</v>
      </c>
      <c r="B908" s="69">
        <f t="shared" ca="1" si="42"/>
        <v>0</v>
      </c>
      <c r="C908" s="70">
        <f t="shared" ca="1" si="44"/>
        <v>0</v>
      </c>
      <c r="D908" s="67"/>
    </row>
    <row r="909" spans="1:4">
      <c r="A909" s="69">
        <f t="shared" ca="1" si="43"/>
        <v>0</v>
      </c>
      <c r="B909" s="69">
        <f t="shared" ca="1" si="42"/>
        <v>0</v>
      </c>
      <c r="C909" s="70">
        <f t="shared" ca="1" si="44"/>
        <v>0</v>
      </c>
      <c r="D909" s="67"/>
    </row>
    <row r="910" spans="1:4">
      <c r="A910" s="69">
        <f t="shared" ca="1" si="43"/>
        <v>0</v>
      </c>
      <c r="B910" s="69">
        <f t="shared" ca="1" si="42"/>
        <v>0</v>
      </c>
      <c r="C910" s="70">
        <f t="shared" ca="1" si="44"/>
        <v>0</v>
      </c>
      <c r="D910" s="67"/>
    </row>
    <row r="911" spans="1:4">
      <c r="A911" s="69">
        <f t="shared" ca="1" si="43"/>
        <v>0</v>
      </c>
      <c r="B911" s="69">
        <f t="shared" ca="1" si="42"/>
        <v>0</v>
      </c>
      <c r="C911" s="70">
        <f t="shared" ca="1" si="44"/>
        <v>0</v>
      </c>
      <c r="D911" s="67"/>
    </row>
    <row r="912" spans="1:4">
      <c r="A912" s="69">
        <f t="shared" ca="1" si="43"/>
        <v>0</v>
      </c>
      <c r="B912" s="69">
        <f t="shared" ca="1" si="42"/>
        <v>0</v>
      </c>
      <c r="C912" s="70">
        <f t="shared" ca="1" si="44"/>
        <v>0</v>
      </c>
      <c r="D912" s="67"/>
    </row>
    <row r="913" spans="1:4">
      <c r="A913" s="69">
        <f t="shared" ca="1" si="43"/>
        <v>0</v>
      </c>
      <c r="B913" s="69">
        <f t="shared" ca="1" si="42"/>
        <v>0</v>
      </c>
      <c r="C913" s="70">
        <f t="shared" ca="1" si="44"/>
        <v>0</v>
      </c>
      <c r="D913" s="67"/>
    </row>
    <row r="914" spans="1:4">
      <c r="A914" s="69">
        <f t="shared" ca="1" si="43"/>
        <v>0</v>
      </c>
      <c r="B914" s="69">
        <f t="shared" ca="1" si="42"/>
        <v>0</v>
      </c>
      <c r="C914" s="70">
        <f t="shared" ca="1" si="44"/>
        <v>0</v>
      </c>
      <c r="D914" s="67"/>
    </row>
    <row r="915" spans="1:4">
      <c r="A915" s="69">
        <f t="shared" ca="1" si="43"/>
        <v>0</v>
      </c>
      <c r="B915" s="69">
        <f t="shared" ca="1" si="42"/>
        <v>0</v>
      </c>
      <c r="C915" s="70">
        <f t="shared" ca="1" si="44"/>
        <v>0</v>
      </c>
      <c r="D915" s="67"/>
    </row>
    <row r="916" spans="1:4">
      <c r="A916" s="69">
        <f t="shared" ca="1" si="43"/>
        <v>0</v>
      </c>
      <c r="B916" s="69">
        <f t="shared" ca="1" si="42"/>
        <v>0</v>
      </c>
      <c r="C916" s="70">
        <f t="shared" ca="1" si="44"/>
        <v>0</v>
      </c>
      <c r="D916" s="67"/>
    </row>
    <row r="917" spans="1:4">
      <c r="A917" s="69">
        <f t="shared" ca="1" si="43"/>
        <v>0</v>
      </c>
      <c r="B917" s="69">
        <f t="shared" ca="1" si="42"/>
        <v>0</v>
      </c>
      <c r="C917" s="70">
        <f t="shared" ca="1" si="44"/>
        <v>0</v>
      </c>
      <c r="D917" s="67"/>
    </row>
    <row r="918" spans="1:4">
      <c r="A918" s="69">
        <f t="shared" ca="1" si="43"/>
        <v>0</v>
      </c>
      <c r="B918" s="69">
        <f t="shared" ca="1" si="42"/>
        <v>0</v>
      </c>
      <c r="C918" s="70">
        <f t="shared" ca="1" si="44"/>
        <v>0</v>
      </c>
      <c r="D918" s="67"/>
    </row>
    <row r="919" spans="1:4">
      <c r="A919" s="69">
        <f t="shared" ca="1" si="43"/>
        <v>0</v>
      </c>
      <c r="B919" s="69">
        <f t="shared" ca="1" si="42"/>
        <v>0</v>
      </c>
      <c r="C919" s="70">
        <f t="shared" ca="1" si="44"/>
        <v>0</v>
      </c>
      <c r="D919" s="67"/>
    </row>
    <row r="920" spans="1:4">
      <c r="A920" s="69">
        <f t="shared" ca="1" si="43"/>
        <v>0</v>
      </c>
      <c r="B920" s="69">
        <f t="shared" ca="1" si="42"/>
        <v>0</v>
      </c>
      <c r="C920" s="70">
        <f t="shared" ca="1" si="44"/>
        <v>0</v>
      </c>
      <c r="D920" s="67"/>
    </row>
    <row r="921" spans="1:4">
      <c r="A921" s="69">
        <f t="shared" ca="1" si="43"/>
        <v>0</v>
      </c>
      <c r="B921" s="69">
        <f t="shared" ca="1" si="42"/>
        <v>0</v>
      </c>
      <c r="C921" s="70">
        <f t="shared" ca="1" si="44"/>
        <v>0</v>
      </c>
      <c r="D921" s="67"/>
    </row>
    <row r="922" spans="1:4">
      <c r="A922" s="69">
        <f t="shared" ca="1" si="43"/>
        <v>0</v>
      </c>
      <c r="B922" s="69">
        <f t="shared" ca="1" si="42"/>
        <v>0</v>
      </c>
      <c r="C922" s="70">
        <f t="shared" ca="1" si="44"/>
        <v>0</v>
      </c>
      <c r="D922" s="67"/>
    </row>
    <row r="923" spans="1:4">
      <c r="A923" s="69">
        <f t="shared" ca="1" si="43"/>
        <v>0</v>
      </c>
      <c r="B923" s="69">
        <f t="shared" ca="1" si="42"/>
        <v>0</v>
      </c>
      <c r="C923" s="70">
        <f t="shared" ca="1" si="44"/>
        <v>0</v>
      </c>
      <c r="D923" s="67"/>
    </row>
    <row r="924" spans="1:4">
      <c r="A924" s="69">
        <f t="shared" ca="1" si="43"/>
        <v>0</v>
      </c>
      <c r="B924" s="69">
        <f t="shared" ca="1" si="42"/>
        <v>0</v>
      </c>
      <c r="C924" s="70">
        <f t="shared" ca="1" si="44"/>
        <v>0</v>
      </c>
      <c r="D924" s="67"/>
    </row>
    <row r="925" spans="1:4">
      <c r="A925" s="69">
        <f t="shared" ca="1" si="43"/>
        <v>0</v>
      </c>
      <c r="B925" s="69">
        <f t="shared" ca="1" si="42"/>
        <v>0</v>
      </c>
      <c r="C925" s="70">
        <f t="shared" ca="1" si="44"/>
        <v>0</v>
      </c>
      <c r="D925" s="67"/>
    </row>
    <row r="926" spans="1:4">
      <c r="A926" s="69">
        <f t="shared" ca="1" si="43"/>
        <v>0</v>
      </c>
      <c r="B926" s="69">
        <f t="shared" ca="1" si="42"/>
        <v>0</v>
      </c>
      <c r="C926" s="70">
        <f t="shared" ca="1" si="44"/>
        <v>0</v>
      </c>
      <c r="D926" s="67"/>
    </row>
    <row r="927" spans="1:4">
      <c r="A927" s="69">
        <f t="shared" ca="1" si="43"/>
        <v>0</v>
      </c>
      <c r="B927" s="69">
        <f t="shared" ca="1" si="42"/>
        <v>0</v>
      </c>
      <c r="C927" s="70">
        <f t="shared" ca="1" si="44"/>
        <v>0</v>
      </c>
      <c r="D927" s="67"/>
    </row>
    <row r="928" spans="1:4">
      <c r="A928" s="69">
        <f t="shared" ca="1" si="43"/>
        <v>0</v>
      </c>
      <c r="B928" s="69">
        <f t="shared" ca="1" si="42"/>
        <v>0</v>
      </c>
      <c r="C928" s="70">
        <f t="shared" ca="1" si="44"/>
        <v>0</v>
      </c>
      <c r="D928" s="67"/>
    </row>
    <row r="929" spans="1:4">
      <c r="A929" s="69">
        <f t="shared" ca="1" si="43"/>
        <v>0</v>
      </c>
      <c r="B929" s="69">
        <f t="shared" ca="1" si="42"/>
        <v>0</v>
      </c>
      <c r="C929" s="70">
        <f t="shared" ca="1" si="44"/>
        <v>0</v>
      </c>
      <c r="D929" s="67"/>
    </row>
    <row r="930" spans="1:4">
      <c r="A930" s="69">
        <f t="shared" ca="1" si="43"/>
        <v>0</v>
      </c>
      <c r="B930" s="69">
        <f t="shared" ca="1" si="42"/>
        <v>0</v>
      </c>
      <c r="C930" s="70">
        <f t="shared" ca="1" si="44"/>
        <v>0</v>
      </c>
      <c r="D930" s="67"/>
    </row>
    <row r="931" spans="1:4">
      <c r="A931" s="69">
        <f t="shared" ca="1" si="43"/>
        <v>0</v>
      </c>
      <c r="B931" s="69">
        <f t="shared" ca="1" si="42"/>
        <v>0</v>
      </c>
      <c r="C931" s="70">
        <f t="shared" ca="1" si="44"/>
        <v>0</v>
      </c>
      <c r="D931" s="67"/>
    </row>
    <row r="932" spans="1:4">
      <c r="A932" s="69">
        <f t="shared" ca="1" si="43"/>
        <v>0</v>
      </c>
      <c r="B932" s="69">
        <f t="shared" ca="1" si="42"/>
        <v>0</v>
      </c>
      <c r="C932" s="70">
        <f t="shared" ca="1" si="44"/>
        <v>0</v>
      </c>
      <c r="D932" s="67"/>
    </row>
    <row r="933" spans="1:4">
      <c r="A933" s="69">
        <f t="shared" ca="1" si="43"/>
        <v>0</v>
      </c>
      <c r="B933" s="69">
        <f t="shared" ca="1" si="42"/>
        <v>0</v>
      </c>
      <c r="C933" s="70">
        <f t="shared" ca="1" si="44"/>
        <v>0</v>
      </c>
      <c r="D933" s="67"/>
    </row>
    <row r="934" spans="1:4">
      <c r="A934" s="69">
        <f t="shared" ca="1" si="43"/>
        <v>0</v>
      </c>
      <c r="B934" s="69">
        <f t="shared" ca="1" si="42"/>
        <v>0</v>
      </c>
      <c r="C934" s="70">
        <f t="shared" ca="1" si="44"/>
        <v>0</v>
      </c>
      <c r="D934" s="67"/>
    </row>
    <row r="935" spans="1:4">
      <c r="A935" s="69">
        <f t="shared" ca="1" si="43"/>
        <v>0</v>
      </c>
      <c r="B935" s="69">
        <f t="shared" ca="1" si="42"/>
        <v>0</v>
      </c>
      <c r="C935" s="70">
        <f t="shared" ca="1" si="44"/>
        <v>0</v>
      </c>
      <c r="D935" s="67"/>
    </row>
    <row r="936" spans="1:4">
      <c r="A936" s="69">
        <f t="shared" ca="1" si="43"/>
        <v>0</v>
      </c>
      <c r="B936" s="69">
        <f t="shared" ca="1" si="42"/>
        <v>0</v>
      </c>
      <c r="C936" s="70">
        <f t="shared" ca="1" si="44"/>
        <v>0</v>
      </c>
      <c r="D936" s="67"/>
    </row>
    <row r="937" spans="1:4">
      <c r="A937" s="69">
        <f t="shared" ca="1" si="43"/>
        <v>0</v>
      </c>
      <c r="B937" s="69">
        <f t="shared" ca="1" si="42"/>
        <v>0</v>
      </c>
      <c r="C937" s="70">
        <f t="shared" ca="1" si="44"/>
        <v>0</v>
      </c>
      <c r="D937" s="67"/>
    </row>
    <row r="938" spans="1:4">
      <c r="A938" s="69">
        <f t="shared" ca="1" si="43"/>
        <v>0</v>
      </c>
      <c r="B938" s="69">
        <f t="shared" ca="1" si="42"/>
        <v>0</v>
      </c>
      <c r="C938" s="70">
        <f t="shared" ca="1" si="44"/>
        <v>0</v>
      </c>
      <c r="D938" s="67"/>
    </row>
    <row r="939" spans="1:4">
      <c r="A939" s="69">
        <f t="shared" ca="1" si="43"/>
        <v>0</v>
      </c>
      <c r="B939" s="69">
        <f t="shared" ca="1" si="42"/>
        <v>0</v>
      </c>
      <c r="C939" s="70">
        <f t="shared" ca="1" si="44"/>
        <v>0</v>
      </c>
      <c r="D939" s="67"/>
    </row>
    <row r="940" spans="1:4">
      <c r="A940" s="69">
        <f t="shared" ca="1" si="43"/>
        <v>0</v>
      </c>
      <c r="B940" s="69">
        <f t="shared" ca="1" si="42"/>
        <v>0</v>
      </c>
      <c r="C940" s="70">
        <f t="shared" ca="1" si="44"/>
        <v>0</v>
      </c>
      <c r="D940" s="67"/>
    </row>
    <row r="941" spans="1:4">
      <c r="A941" s="69">
        <f t="shared" ca="1" si="43"/>
        <v>0</v>
      </c>
      <c r="B941" s="69">
        <f t="shared" ca="1" si="42"/>
        <v>0</v>
      </c>
      <c r="C941" s="70">
        <f t="shared" ca="1" si="44"/>
        <v>0</v>
      </c>
      <c r="D941" s="67"/>
    </row>
    <row r="942" spans="1:4">
      <c r="A942" s="69">
        <f t="shared" ca="1" si="43"/>
        <v>0</v>
      </c>
      <c r="B942" s="69">
        <f t="shared" ca="1" si="42"/>
        <v>0</v>
      </c>
      <c r="C942" s="70">
        <f t="shared" ca="1" si="44"/>
        <v>0</v>
      </c>
      <c r="D942" s="67"/>
    </row>
    <row r="943" spans="1:4">
      <c r="A943" s="69">
        <f t="shared" ca="1" si="43"/>
        <v>0</v>
      </c>
      <c r="B943" s="69">
        <f t="shared" ca="1" si="42"/>
        <v>0</v>
      </c>
      <c r="C943" s="70">
        <f t="shared" ca="1" si="44"/>
        <v>0</v>
      </c>
      <c r="D943" s="67"/>
    </row>
    <row r="944" spans="1:4">
      <c r="A944" s="69">
        <f t="shared" ca="1" si="43"/>
        <v>0</v>
      </c>
      <c r="B944" s="69">
        <f t="shared" ca="1" si="42"/>
        <v>0</v>
      </c>
      <c r="C944" s="70">
        <f t="shared" ca="1" si="44"/>
        <v>0</v>
      </c>
      <c r="D944" s="67"/>
    </row>
    <row r="945" spans="1:4">
      <c r="A945" s="69">
        <f t="shared" ca="1" si="43"/>
        <v>0</v>
      </c>
      <c r="B945" s="69">
        <f t="shared" ca="1" si="42"/>
        <v>0</v>
      </c>
      <c r="C945" s="70">
        <f t="shared" ca="1" si="44"/>
        <v>0</v>
      </c>
      <c r="D945" s="67"/>
    </row>
    <row r="946" spans="1:4">
      <c r="A946" s="69">
        <f t="shared" ca="1" si="43"/>
        <v>0</v>
      </c>
      <c r="B946" s="69">
        <f t="shared" ca="1" si="42"/>
        <v>0</v>
      </c>
      <c r="C946" s="70">
        <f t="shared" ca="1" si="44"/>
        <v>0</v>
      </c>
      <c r="D946" s="67"/>
    </row>
    <row r="947" spans="1:4">
      <c r="A947" s="69">
        <f t="shared" ca="1" si="43"/>
        <v>0</v>
      </c>
      <c r="B947" s="69">
        <f t="shared" ca="1" si="42"/>
        <v>0</v>
      </c>
      <c r="C947" s="70">
        <f t="shared" ca="1" si="44"/>
        <v>0</v>
      </c>
      <c r="D947" s="67"/>
    </row>
    <row r="948" spans="1:4">
      <c r="A948" s="69">
        <f t="shared" ca="1" si="43"/>
        <v>0</v>
      </c>
      <c r="B948" s="69">
        <f t="shared" ca="1" si="42"/>
        <v>0</v>
      </c>
      <c r="C948" s="70">
        <f t="shared" ca="1" si="44"/>
        <v>0</v>
      </c>
      <c r="D948" s="67"/>
    </row>
    <row r="949" spans="1:4">
      <c r="A949" s="69">
        <f t="shared" ca="1" si="43"/>
        <v>0</v>
      </c>
      <c r="B949" s="69">
        <f t="shared" ca="1" si="42"/>
        <v>0</v>
      </c>
      <c r="C949" s="70">
        <f t="shared" ca="1" si="44"/>
        <v>0</v>
      </c>
      <c r="D949" s="67"/>
    </row>
    <row r="950" spans="1:4">
      <c r="A950" s="69">
        <f t="shared" ca="1" si="43"/>
        <v>0</v>
      </c>
      <c r="B950" s="69">
        <f t="shared" ca="1" si="42"/>
        <v>0</v>
      </c>
      <c r="C950" s="70">
        <f t="shared" ca="1" si="44"/>
        <v>0</v>
      </c>
      <c r="D950" s="67"/>
    </row>
    <row r="951" spans="1:4">
      <c r="A951" s="69">
        <f t="shared" ca="1" si="43"/>
        <v>0</v>
      </c>
      <c r="B951" s="69">
        <f t="shared" ca="1" si="42"/>
        <v>0</v>
      </c>
      <c r="C951" s="70">
        <f t="shared" ca="1" si="44"/>
        <v>0</v>
      </c>
      <c r="D951" s="67"/>
    </row>
    <row r="952" spans="1:4">
      <c r="A952" s="69">
        <f t="shared" ca="1" si="43"/>
        <v>0</v>
      </c>
      <c r="B952" s="69">
        <f t="shared" ca="1" si="42"/>
        <v>0</v>
      </c>
      <c r="C952" s="70">
        <f t="shared" ca="1" si="44"/>
        <v>0</v>
      </c>
      <c r="D952" s="67"/>
    </row>
    <row r="953" spans="1:4">
      <c r="A953" s="69">
        <f t="shared" ca="1" si="43"/>
        <v>0</v>
      </c>
      <c r="B953" s="69">
        <f t="shared" ca="1" si="42"/>
        <v>0</v>
      </c>
      <c r="C953" s="70">
        <f t="shared" ca="1" si="44"/>
        <v>0</v>
      </c>
      <c r="D953" s="67"/>
    </row>
    <row r="954" spans="1:4">
      <c r="A954" s="69">
        <f t="shared" ca="1" si="43"/>
        <v>0</v>
      </c>
      <c r="B954" s="69">
        <f t="shared" ca="1" si="42"/>
        <v>0</v>
      </c>
      <c r="C954" s="70">
        <f t="shared" ca="1" si="44"/>
        <v>0</v>
      </c>
      <c r="D954" s="67"/>
    </row>
    <row r="955" spans="1:4">
      <c r="A955" s="69">
        <f t="shared" ca="1" si="43"/>
        <v>0</v>
      </c>
      <c r="B955" s="69">
        <f t="shared" ca="1" si="42"/>
        <v>0</v>
      </c>
      <c r="C955" s="70">
        <f t="shared" ca="1" si="44"/>
        <v>0</v>
      </c>
      <c r="D955" s="67"/>
    </row>
    <row r="956" spans="1:4">
      <c r="A956" s="69">
        <f t="shared" ca="1" si="43"/>
        <v>0</v>
      </c>
      <c r="B956" s="69">
        <f t="shared" ca="1" si="42"/>
        <v>0</v>
      </c>
      <c r="C956" s="70">
        <f t="shared" ca="1" si="44"/>
        <v>0</v>
      </c>
      <c r="D956" s="67"/>
    </row>
    <row r="957" spans="1:4">
      <c r="A957" s="69">
        <f t="shared" ca="1" si="43"/>
        <v>0</v>
      </c>
      <c r="B957" s="69">
        <f t="shared" ca="1" si="42"/>
        <v>0</v>
      </c>
      <c r="C957" s="70">
        <f t="shared" ca="1" si="44"/>
        <v>0</v>
      </c>
      <c r="D957" s="67"/>
    </row>
    <row r="958" spans="1:4">
      <c r="A958" s="69">
        <f t="shared" ca="1" si="43"/>
        <v>0</v>
      </c>
      <c r="B958" s="69">
        <f t="shared" ca="1" si="42"/>
        <v>0</v>
      </c>
      <c r="C958" s="70">
        <f t="shared" ca="1" si="44"/>
        <v>0</v>
      </c>
      <c r="D958" s="67"/>
    </row>
    <row r="959" spans="1:4">
      <c r="A959" s="69">
        <f t="shared" ca="1" si="43"/>
        <v>0</v>
      </c>
      <c r="B959" s="69">
        <f t="shared" ca="1" si="42"/>
        <v>0</v>
      </c>
      <c r="C959" s="70">
        <f t="shared" ca="1" si="44"/>
        <v>0</v>
      </c>
      <c r="D959" s="67"/>
    </row>
    <row r="960" spans="1:4">
      <c r="A960" s="69">
        <f t="shared" ca="1" si="43"/>
        <v>0</v>
      </c>
      <c r="B960" s="69">
        <f t="shared" ca="1" si="42"/>
        <v>0</v>
      </c>
      <c r="C960" s="70">
        <f t="shared" ca="1" si="44"/>
        <v>0</v>
      </c>
      <c r="D960" s="67"/>
    </row>
    <row r="961" spans="1:4">
      <c r="A961" s="69">
        <f t="shared" ca="1" si="43"/>
        <v>0</v>
      </c>
      <c r="B961" s="69">
        <f t="shared" ca="1" si="42"/>
        <v>0</v>
      </c>
      <c r="C961" s="70">
        <f t="shared" ca="1" si="44"/>
        <v>0</v>
      </c>
      <c r="D961" s="67"/>
    </row>
    <row r="962" spans="1:4">
      <c r="A962" s="69">
        <f t="shared" ca="1" si="43"/>
        <v>0</v>
      </c>
      <c r="B962" s="69">
        <f t="shared" ref="B962:B1025" ca="1" si="45">INDIRECT(ADDRESS(ROW(),5,,,"Contact List"))</f>
        <v>0</v>
      </c>
      <c r="C962" s="70">
        <f t="shared" ca="1" si="44"/>
        <v>0</v>
      </c>
      <c r="D962" s="67"/>
    </row>
    <row r="963" spans="1:4">
      <c r="A963" s="69">
        <f t="shared" ref="A963:A1026" ca="1" si="46">INDIRECT(ADDRESS(ROW(),COLUMN()+1,,,"Contact List"))</f>
        <v>0</v>
      </c>
      <c r="B963" s="69">
        <f t="shared" ca="1" si="45"/>
        <v>0</v>
      </c>
      <c r="C963" s="70">
        <f t="shared" ref="C963:C1026" ca="1" si="47">INDIRECT(ADDRESS(ROW(),6,,,"Contact List"))</f>
        <v>0</v>
      </c>
      <c r="D963" s="67"/>
    </row>
    <row r="964" spans="1:4">
      <c r="A964" s="69">
        <f t="shared" ca="1" si="46"/>
        <v>0</v>
      </c>
      <c r="B964" s="69">
        <f t="shared" ca="1" si="45"/>
        <v>0</v>
      </c>
      <c r="C964" s="70">
        <f t="shared" ca="1" si="47"/>
        <v>0</v>
      </c>
      <c r="D964" s="67"/>
    </row>
    <row r="965" spans="1:4">
      <c r="A965" s="69">
        <f t="shared" ca="1" si="46"/>
        <v>0</v>
      </c>
      <c r="B965" s="69">
        <f t="shared" ca="1" si="45"/>
        <v>0</v>
      </c>
      <c r="C965" s="70">
        <f t="shared" ca="1" si="47"/>
        <v>0</v>
      </c>
      <c r="D965" s="67"/>
    </row>
    <row r="966" spans="1:4">
      <c r="A966" s="69">
        <f t="shared" ca="1" si="46"/>
        <v>0</v>
      </c>
      <c r="B966" s="69">
        <f t="shared" ca="1" si="45"/>
        <v>0</v>
      </c>
      <c r="C966" s="70">
        <f t="shared" ca="1" si="47"/>
        <v>0</v>
      </c>
      <c r="D966" s="67"/>
    </row>
    <row r="967" spans="1:4">
      <c r="A967" s="69">
        <f t="shared" ca="1" si="46"/>
        <v>0</v>
      </c>
      <c r="B967" s="69">
        <f t="shared" ca="1" si="45"/>
        <v>0</v>
      </c>
      <c r="C967" s="70">
        <f t="shared" ca="1" si="47"/>
        <v>0</v>
      </c>
      <c r="D967" s="67"/>
    </row>
    <row r="968" spans="1:4">
      <c r="A968" s="69">
        <f t="shared" ca="1" si="46"/>
        <v>0</v>
      </c>
      <c r="B968" s="69">
        <f t="shared" ca="1" si="45"/>
        <v>0</v>
      </c>
      <c r="C968" s="70">
        <f t="shared" ca="1" si="47"/>
        <v>0</v>
      </c>
      <c r="D968" s="67"/>
    </row>
    <row r="969" spans="1:4">
      <c r="A969" s="69">
        <f t="shared" ca="1" si="46"/>
        <v>0</v>
      </c>
      <c r="B969" s="69">
        <f t="shared" ca="1" si="45"/>
        <v>0</v>
      </c>
      <c r="C969" s="70">
        <f t="shared" ca="1" si="47"/>
        <v>0</v>
      </c>
      <c r="D969" s="67"/>
    </row>
    <row r="970" spans="1:4">
      <c r="A970" s="69">
        <f t="shared" ca="1" si="46"/>
        <v>0</v>
      </c>
      <c r="B970" s="69">
        <f t="shared" ca="1" si="45"/>
        <v>0</v>
      </c>
      <c r="C970" s="70">
        <f t="shared" ca="1" si="47"/>
        <v>0</v>
      </c>
      <c r="D970" s="67"/>
    </row>
    <row r="971" spans="1:4">
      <c r="A971" s="69">
        <f t="shared" ca="1" si="46"/>
        <v>0</v>
      </c>
      <c r="B971" s="69">
        <f t="shared" ca="1" si="45"/>
        <v>0</v>
      </c>
      <c r="C971" s="70">
        <f t="shared" ca="1" si="47"/>
        <v>0</v>
      </c>
      <c r="D971" s="67"/>
    </row>
    <row r="972" spans="1:4">
      <c r="A972" s="69">
        <f t="shared" ca="1" si="46"/>
        <v>0</v>
      </c>
      <c r="B972" s="69">
        <f t="shared" ca="1" si="45"/>
        <v>0</v>
      </c>
      <c r="C972" s="70">
        <f t="shared" ca="1" si="47"/>
        <v>0</v>
      </c>
      <c r="D972" s="67"/>
    </row>
    <row r="973" spans="1:4">
      <c r="A973" s="69">
        <f t="shared" ca="1" si="46"/>
        <v>0</v>
      </c>
      <c r="B973" s="69">
        <f t="shared" ca="1" si="45"/>
        <v>0</v>
      </c>
      <c r="C973" s="70">
        <f t="shared" ca="1" si="47"/>
        <v>0</v>
      </c>
      <c r="D973" s="67"/>
    </row>
    <row r="974" spans="1:4">
      <c r="A974" s="69">
        <f t="shared" ca="1" si="46"/>
        <v>0</v>
      </c>
      <c r="B974" s="69">
        <f t="shared" ca="1" si="45"/>
        <v>0</v>
      </c>
      <c r="C974" s="70">
        <f t="shared" ca="1" si="47"/>
        <v>0</v>
      </c>
      <c r="D974" s="67"/>
    </row>
    <row r="975" spans="1:4">
      <c r="A975" s="69">
        <f t="shared" ca="1" si="46"/>
        <v>0</v>
      </c>
      <c r="B975" s="69">
        <f t="shared" ca="1" si="45"/>
        <v>0</v>
      </c>
      <c r="C975" s="70">
        <f t="shared" ca="1" si="47"/>
        <v>0</v>
      </c>
      <c r="D975" s="67"/>
    </row>
    <row r="976" spans="1:4">
      <c r="A976" s="69">
        <f t="shared" ca="1" si="46"/>
        <v>0</v>
      </c>
      <c r="B976" s="69">
        <f t="shared" ca="1" si="45"/>
        <v>0</v>
      </c>
      <c r="C976" s="70">
        <f t="shared" ca="1" si="47"/>
        <v>0</v>
      </c>
      <c r="D976" s="67"/>
    </row>
    <row r="977" spans="1:4">
      <c r="A977" s="69">
        <f t="shared" ca="1" si="46"/>
        <v>0</v>
      </c>
      <c r="B977" s="69">
        <f t="shared" ca="1" si="45"/>
        <v>0</v>
      </c>
      <c r="C977" s="70">
        <f t="shared" ca="1" si="47"/>
        <v>0</v>
      </c>
      <c r="D977" s="67"/>
    </row>
    <row r="978" spans="1:4">
      <c r="A978" s="69">
        <f t="shared" ca="1" si="46"/>
        <v>0</v>
      </c>
      <c r="B978" s="69">
        <f t="shared" ca="1" si="45"/>
        <v>0</v>
      </c>
      <c r="C978" s="70">
        <f t="shared" ca="1" si="47"/>
        <v>0</v>
      </c>
      <c r="D978" s="67"/>
    </row>
    <row r="979" spans="1:4">
      <c r="A979" s="69">
        <f t="shared" ca="1" si="46"/>
        <v>0</v>
      </c>
      <c r="B979" s="69">
        <f t="shared" ca="1" si="45"/>
        <v>0</v>
      </c>
      <c r="C979" s="70">
        <f t="shared" ca="1" si="47"/>
        <v>0</v>
      </c>
      <c r="D979" s="67"/>
    </row>
    <row r="980" spans="1:4">
      <c r="A980" s="69">
        <f t="shared" ca="1" si="46"/>
        <v>0</v>
      </c>
      <c r="B980" s="69">
        <f t="shared" ca="1" si="45"/>
        <v>0</v>
      </c>
      <c r="C980" s="70">
        <f t="shared" ca="1" si="47"/>
        <v>0</v>
      </c>
      <c r="D980" s="67"/>
    </row>
    <row r="981" spans="1:4">
      <c r="A981" s="69">
        <f t="shared" ca="1" si="46"/>
        <v>0</v>
      </c>
      <c r="B981" s="69">
        <f t="shared" ca="1" si="45"/>
        <v>0</v>
      </c>
      <c r="C981" s="70">
        <f t="shared" ca="1" si="47"/>
        <v>0</v>
      </c>
      <c r="D981" s="67"/>
    </row>
    <row r="982" spans="1:4">
      <c r="A982" s="69">
        <f t="shared" ca="1" si="46"/>
        <v>0</v>
      </c>
      <c r="B982" s="69">
        <f t="shared" ca="1" si="45"/>
        <v>0</v>
      </c>
      <c r="C982" s="70">
        <f t="shared" ca="1" si="47"/>
        <v>0</v>
      </c>
      <c r="D982" s="67"/>
    </row>
    <row r="983" spans="1:4">
      <c r="A983" s="69">
        <f t="shared" ca="1" si="46"/>
        <v>0</v>
      </c>
      <c r="B983" s="69">
        <f t="shared" ca="1" si="45"/>
        <v>0</v>
      </c>
      <c r="C983" s="70">
        <f t="shared" ca="1" si="47"/>
        <v>0</v>
      </c>
      <c r="D983" s="67"/>
    </row>
    <row r="984" spans="1:4">
      <c r="A984" s="69">
        <f t="shared" ca="1" si="46"/>
        <v>0</v>
      </c>
      <c r="B984" s="69">
        <f t="shared" ca="1" si="45"/>
        <v>0</v>
      </c>
      <c r="C984" s="70">
        <f t="shared" ca="1" si="47"/>
        <v>0</v>
      </c>
      <c r="D984" s="67"/>
    </row>
    <row r="985" spans="1:4">
      <c r="A985" s="69">
        <f t="shared" ca="1" si="46"/>
        <v>0</v>
      </c>
      <c r="B985" s="69">
        <f t="shared" ca="1" si="45"/>
        <v>0</v>
      </c>
      <c r="C985" s="70">
        <f t="shared" ca="1" si="47"/>
        <v>0</v>
      </c>
      <c r="D985" s="67"/>
    </row>
    <row r="986" spans="1:4">
      <c r="A986" s="69">
        <f t="shared" ca="1" si="46"/>
        <v>0</v>
      </c>
      <c r="B986" s="69">
        <f t="shared" ca="1" si="45"/>
        <v>0</v>
      </c>
      <c r="C986" s="70">
        <f t="shared" ca="1" si="47"/>
        <v>0</v>
      </c>
      <c r="D986" s="67"/>
    </row>
    <row r="987" spans="1:4">
      <c r="A987" s="69">
        <f t="shared" ca="1" si="46"/>
        <v>0</v>
      </c>
      <c r="B987" s="69">
        <f t="shared" ca="1" si="45"/>
        <v>0</v>
      </c>
      <c r="C987" s="70">
        <f t="shared" ca="1" si="47"/>
        <v>0</v>
      </c>
      <c r="D987" s="67"/>
    </row>
    <row r="988" spans="1:4">
      <c r="A988" s="69">
        <f t="shared" ca="1" si="46"/>
        <v>0</v>
      </c>
      <c r="B988" s="69">
        <f t="shared" ca="1" si="45"/>
        <v>0</v>
      </c>
      <c r="C988" s="70">
        <f t="shared" ca="1" si="47"/>
        <v>0</v>
      </c>
      <c r="D988" s="67"/>
    </row>
    <row r="989" spans="1:4">
      <c r="A989" s="69">
        <f t="shared" ca="1" si="46"/>
        <v>0</v>
      </c>
      <c r="B989" s="69">
        <f t="shared" ca="1" si="45"/>
        <v>0</v>
      </c>
      <c r="C989" s="70">
        <f t="shared" ca="1" si="47"/>
        <v>0</v>
      </c>
      <c r="D989" s="67"/>
    </row>
    <row r="990" spans="1:4">
      <c r="A990" s="69">
        <f t="shared" ca="1" si="46"/>
        <v>0</v>
      </c>
      <c r="B990" s="69">
        <f t="shared" ca="1" si="45"/>
        <v>0</v>
      </c>
      <c r="C990" s="70">
        <f t="shared" ca="1" si="47"/>
        <v>0</v>
      </c>
      <c r="D990" s="72"/>
    </row>
    <row r="991" spans="1:4">
      <c r="A991" s="69">
        <f t="shared" ca="1" si="46"/>
        <v>0</v>
      </c>
      <c r="B991" s="69">
        <f t="shared" ca="1" si="45"/>
        <v>0</v>
      </c>
      <c r="C991" s="70">
        <f t="shared" ca="1" si="47"/>
        <v>0</v>
      </c>
      <c r="D991" s="67"/>
    </row>
    <row r="992" spans="1:4">
      <c r="A992" s="69">
        <f t="shared" ca="1" si="46"/>
        <v>0</v>
      </c>
      <c r="B992" s="69">
        <f t="shared" ca="1" si="45"/>
        <v>0</v>
      </c>
      <c r="C992" s="70">
        <f t="shared" ca="1" si="47"/>
        <v>0</v>
      </c>
      <c r="D992" s="67"/>
    </row>
    <row r="993" spans="1:4">
      <c r="A993" s="69">
        <f t="shared" ca="1" si="46"/>
        <v>0</v>
      </c>
      <c r="B993" s="69">
        <f t="shared" ca="1" si="45"/>
        <v>0</v>
      </c>
      <c r="C993" s="70">
        <f t="shared" ca="1" si="47"/>
        <v>0</v>
      </c>
      <c r="D993" s="67"/>
    </row>
    <row r="994" spans="1:4">
      <c r="A994" s="69">
        <f t="shared" ca="1" si="46"/>
        <v>0</v>
      </c>
      <c r="B994" s="69">
        <f t="shared" ca="1" si="45"/>
        <v>0</v>
      </c>
      <c r="C994" s="70">
        <f t="shared" ca="1" si="47"/>
        <v>0</v>
      </c>
      <c r="D994" s="67"/>
    </row>
    <row r="995" spans="1:4">
      <c r="A995" s="69">
        <f t="shared" ca="1" si="46"/>
        <v>0</v>
      </c>
      <c r="B995" s="69">
        <f t="shared" ca="1" si="45"/>
        <v>0</v>
      </c>
      <c r="C995" s="70">
        <f t="shared" ca="1" si="47"/>
        <v>0</v>
      </c>
      <c r="D995" s="67"/>
    </row>
    <row r="996" spans="1:4">
      <c r="A996" s="69">
        <f t="shared" ca="1" si="46"/>
        <v>0</v>
      </c>
      <c r="B996" s="69">
        <f t="shared" ca="1" si="45"/>
        <v>0</v>
      </c>
      <c r="C996" s="70">
        <f t="shared" ca="1" si="47"/>
        <v>0</v>
      </c>
      <c r="D996" s="67"/>
    </row>
    <row r="997" spans="1:4">
      <c r="A997" s="69">
        <f t="shared" ca="1" si="46"/>
        <v>0</v>
      </c>
      <c r="B997" s="69">
        <f t="shared" ca="1" si="45"/>
        <v>0</v>
      </c>
      <c r="C997" s="70">
        <f t="shared" ca="1" si="47"/>
        <v>0</v>
      </c>
      <c r="D997" s="67"/>
    </row>
    <row r="998" spans="1:4">
      <c r="A998" s="69">
        <f t="shared" ca="1" si="46"/>
        <v>0</v>
      </c>
      <c r="B998" s="69">
        <f t="shared" ca="1" si="45"/>
        <v>0</v>
      </c>
      <c r="C998" s="70">
        <f t="shared" ca="1" si="47"/>
        <v>0</v>
      </c>
      <c r="D998" s="67"/>
    </row>
    <row r="999" spans="1:4">
      <c r="A999" s="69">
        <f t="shared" ca="1" si="46"/>
        <v>0</v>
      </c>
      <c r="B999" s="69">
        <f t="shared" ca="1" si="45"/>
        <v>0</v>
      </c>
      <c r="C999" s="70">
        <f t="shared" ca="1" si="47"/>
        <v>0</v>
      </c>
      <c r="D999" s="67"/>
    </row>
    <row r="1000" spans="1:4">
      <c r="A1000" s="69">
        <f t="shared" ca="1" si="46"/>
        <v>0</v>
      </c>
      <c r="B1000" s="69">
        <f t="shared" ca="1" si="45"/>
        <v>0</v>
      </c>
      <c r="C1000" s="70">
        <f t="shared" ca="1" si="47"/>
        <v>0</v>
      </c>
      <c r="D1000" s="67"/>
    </row>
    <row r="1001" spans="1:4">
      <c r="A1001" s="69">
        <f t="shared" ca="1" si="46"/>
        <v>0</v>
      </c>
      <c r="B1001" s="69">
        <f t="shared" ca="1" si="45"/>
        <v>0</v>
      </c>
      <c r="C1001" s="70">
        <f t="shared" ca="1" si="47"/>
        <v>0</v>
      </c>
      <c r="D1001" s="67"/>
    </row>
    <row r="1002" spans="1:4">
      <c r="A1002" s="69">
        <f t="shared" ca="1" si="46"/>
        <v>0</v>
      </c>
      <c r="B1002" s="69">
        <f t="shared" ca="1" si="45"/>
        <v>0</v>
      </c>
      <c r="C1002" s="70">
        <f t="shared" ca="1" si="47"/>
        <v>0</v>
      </c>
      <c r="D1002" s="67"/>
    </row>
    <row r="1003" spans="1:4">
      <c r="A1003" s="69">
        <f t="shared" ca="1" si="46"/>
        <v>0</v>
      </c>
      <c r="B1003" s="69">
        <f t="shared" ca="1" si="45"/>
        <v>0</v>
      </c>
      <c r="C1003" s="70">
        <f t="shared" ca="1" si="47"/>
        <v>0</v>
      </c>
      <c r="D1003" s="67"/>
    </row>
    <row r="1004" spans="1:4">
      <c r="A1004" s="69">
        <f t="shared" ca="1" si="46"/>
        <v>0</v>
      </c>
      <c r="B1004" s="69">
        <f t="shared" ca="1" si="45"/>
        <v>0</v>
      </c>
      <c r="C1004" s="70">
        <f t="shared" ca="1" si="47"/>
        <v>0</v>
      </c>
      <c r="D1004" s="67"/>
    </row>
    <row r="1005" spans="1:4">
      <c r="A1005" s="69">
        <f t="shared" ca="1" si="46"/>
        <v>0</v>
      </c>
      <c r="B1005" s="69">
        <f t="shared" ca="1" si="45"/>
        <v>0</v>
      </c>
      <c r="C1005" s="70">
        <f t="shared" ca="1" si="47"/>
        <v>0</v>
      </c>
      <c r="D1005" s="67"/>
    </row>
    <row r="1006" spans="1:4">
      <c r="A1006" s="69">
        <f t="shared" ca="1" si="46"/>
        <v>0</v>
      </c>
      <c r="B1006" s="69">
        <f t="shared" ca="1" si="45"/>
        <v>0</v>
      </c>
      <c r="C1006" s="70">
        <f t="shared" ca="1" si="47"/>
        <v>0</v>
      </c>
      <c r="D1006" s="67"/>
    </row>
    <row r="1007" spans="1:4">
      <c r="A1007" s="69">
        <f t="shared" ca="1" si="46"/>
        <v>0</v>
      </c>
      <c r="B1007" s="69">
        <f t="shared" ca="1" si="45"/>
        <v>0</v>
      </c>
      <c r="C1007" s="70">
        <f t="shared" ca="1" si="47"/>
        <v>0</v>
      </c>
      <c r="D1007" s="67"/>
    </row>
    <row r="1008" spans="1:4">
      <c r="A1008" s="69">
        <f t="shared" ca="1" si="46"/>
        <v>0</v>
      </c>
      <c r="B1008" s="69">
        <f t="shared" ca="1" si="45"/>
        <v>0</v>
      </c>
      <c r="C1008" s="70">
        <f t="shared" ca="1" si="47"/>
        <v>0</v>
      </c>
      <c r="D1008" s="67"/>
    </row>
    <row r="1009" spans="1:4">
      <c r="A1009" s="69">
        <f t="shared" ca="1" si="46"/>
        <v>0</v>
      </c>
      <c r="B1009" s="69">
        <f t="shared" ca="1" si="45"/>
        <v>0</v>
      </c>
      <c r="C1009" s="70">
        <f t="shared" ca="1" si="47"/>
        <v>0</v>
      </c>
      <c r="D1009" s="67"/>
    </row>
    <row r="1010" spans="1:4">
      <c r="A1010" s="69">
        <f t="shared" ca="1" si="46"/>
        <v>0</v>
      </c>
      <c r="B1010" s="69">
        <f t="shared" ca="1" si="45"/>
        <v>0</v>
      </c>
      <c r="C1010" s="70">
        <f t="shared" ca="1" si="47"/>
        <v>0</v>
      </c>
      <c r="D1010" s="67"/>
    </row>
    <row r="1011" spans="1:4">
      <c r="A1011" s="69">
        <f t="shared" ca="1" si="46"/>
        <v>0</v>
      </c>
      <c r="B1011" s="69">
        <f t="shared" ca="1" si="45"/>
        <v>0</v>
      </c>
      <c r="C1011" s="70">
        <f t="shared" ca="1" si="47"/>
        <v>0</v>
      </c>
      <c r="D1011" s="67"/>
    </row>
    <row r="1012" spans="1:4">
      <c r="A1012" s="69">
        <f t="shared" ca="1" si="46"/>
        <v>0</v>
      </c>
      <c r="B1012" s="69">
        <f t="shared" ca="1" si="45"/>
        <v>0</v>
      </c>
      <c r="C1012" s="70">
        <f t="shared" ca="1" si="47"/>
        <v>0</v>
      </c>
      <c r="D1012" s="67"/>
    </row>
    <row r="1013" spans="1:4">
      <c r="A1013" s="69">
        <f t="shared" ca="1" si="46"/>
        <v>0</v>
      </c>
      <c r="B1013" s="69">
        <f t="shared" ca="1" si="45"/>
        <v>0</v>
      </c>
      <c r="C1013" s="70">
        <f t="shared" ca="1" si="47"/>
        <v>0</v>
      </c>
      <c r="D1013" s="67"/>
    </row>
    <row r="1014" spans="1:4">
      <c r="A1014" s="69">
        <f t="shared" ca="1" si="46"/>
        <v>0</v>
      </c>
      <c r="B1014" s="69">
        <f t="shared" ca="1" si="45"/>
        <v>0</v>
      </c>
      <c r="C1014" s="70">
        <f t="shared" ca="1" si="47"/>
        <v>0</v>
      </c>
      <c r="D1014" s="67"/>
    </row>
    <row r="1015" spans="1:4">
      <c r="A1015" s="69">
        <f t="shared" ca="1" si="46"/>
        <v>0</v>
      </c>
      <c r="B1015" s="69">
        <f t="shared" ca="1" si="45"/>
        <v>0</v>
      </c>
      <c r="C1015" s="70">
        <f t="shared" ca="1" si="47"/>
        <v>0</v>
      </c>
      <c r="D1015" s="67"/>
    </row>
    <row r="1016" spans="1:4">
      <c r="A1016" s="69">
        <f t="shared" ca="1" si="46"/>
        <v>0</v>
      </c>
      <c r="B1016" s="69">
        <f t="shared" ca="1" si="45"/>
        <v>0</v>
      </c>
      <c r="C1016" s="70">
        <f t="shared" ca="1" si="47"/>
        <v>0</v>
      </c>
      <c r="D1016" s="67"/>
    </row>
    <row r="1017" spans="1:4">
      <c r="A1017" s="69">
        <f t="shared" ca="1" si="46"/>
        <v>0</v>
      </c>
      <c r="B1017" s="69">
        <f t="shared" ca="1" si="45"/>
        <v>0</v>
      </c>
      <c r="C1017" s="70">
        <f t="shared" ca="1" si="47"/>
        <v>0</v>
      </c>
      <c r="D1017" s="67"/>
    </row>
    <row r="1018" spans="1:4">
      <c r="A1018" s="69">
        <f t="shared" ca="1" si="46"/>
        <v>0</v>
      </c>
      <c r="B1018" s="69">
        <f t="shared" ca="1" si="45"/>
        <v>0</v>
      </c>
      <c r="C1018" s="70">
        <f t="shared" ca="1" si="47"/>
        <v>0</v>
      </c>
      <c r="D1018" s="67"/>
    </row>
    <row r="1019" spans="1:4">
      <c r="A1019" s="69">
        <f t="shared" ca="1" si="46"/>
        <v>0</v>
      </c>
      <c r="B1019" s="69">
        <f t="shared" ca="1" si="45"/>
        <v>0</v>
      </c>
      <c r="C1019" s="70">
        <f t="shared" ca="1" si="47"/>
        <v>0</v>
      </c>
      <c r="D1019" s="67"/>
    </row>
    <row r="1020" spans="1:4">
      <c r="A1020" s="69">
        <f t="shared" ca="1" si="46"/>
        <v>0</v>
      </c>
      <c r="B1020" s="69">
        <f t="shared" ca="1" si="45"/>
        <v>0</v>
      </c>
      <c r="C1020" s="70">
        <f t="shared" ca="1" si="47"/>
        <v>0</v>
      </c>
      <c r="D1020" s="67"/>
    </row>
    <row r="1021" spans="1:4">
      <c r="A1021" s="69">
        <f t="shared" ca="1" si="46"/>
        <v>0</v>
      </c>
      <c r="B1021" s="69">
        <f t="shared" ca="1" si="45"/>
        <v>0</v>
      </c>
      <c r="C1021" s="70">
        <f t="shared" ca="1" si="47"/>
        <v>0</v>
      </c>
      <c r="D1021" s="67"/>
    </row>
    <row r="1022" spans="1:4">
      <c r="A1022" s="69">
        <f t="shared" ca="1" si="46"/>
        <v>0</v>
      </c>
      <c r="B1022" s="69">
        <f t="shared" ca="1" si="45"/>
        <v>0</v>
      </c>
      <c r="C1022" s="70">
        <f t="shared" ca="1" si="47"/>
        <v>0</v>
      </c>
      <c r="D1022" s="67"/>
    </row>
    <row r="1023" spans="1:4">
      <c r="A1023" s="69">
        <f t="shared" ca="1" si="46"/>
        <v>0</v>
      </c>
      <c r="B1023" s="69">
        <f t="shared" ca="1" si="45"/>
        <v>0</v>
      </c>
      <c r="C1023" s="70">
        <f t="shared" ca="1" si="47"/>
        <v>0</v>
      </c>
      <c r="D1023" s="67"/>
    </row>
    <row r="1024" spans="1:4">
      <c r="A1024" s="69">
        <f t="shared" ca="1" si="46"/>
        <v>0</v>
      </c>
      <c r="B1024" s="69">
        <f t="shared" ca="1" si="45"/>
        <v>0</v>
      </c>
      <c r="C1024" s="70">
        <f t="shared" ca="1" si="47"/>
        <v>0</v>
      </c>
      <c r="D1024" s="67"/>
    </row>
    <row r="1025" spans="1:4">
      <c r="A1025" s="69">
        <f t="shared" ca="1" si="46"/>
        <v>0</v>
      </c>
      <c r="B1025" s="69">
        <f t="shared" ca="1" si="45"/>
        <v>0</v>
      </c>
      <c r="C1025" s="70">
        <f t="shared" ca="1" si="47"/>
        <v>0</v>
      </c>
      <c r="D1025" s="67"/>
    </row>
    <row r="1026" spans="1:4">
      <c r="A1026" s="69">
        <f t="shared" ca="1" si="46"/>
        <v>0</v>
      </c>
      <c r="B1026" s="69">
        <f t="shared" ref="B1026:B1089" ca="1" si="48">INDIRECT(ADDRESS(ROW(),5,,,"Contact List"))</f>
        <v>0</v>
      </c>
      <c r="C1026" s="70">
        <f t="shared" ca="1" si="47"/>
        <v>0</v>
      </c>
      <c r="D1026" s="67"/>
    </row>
    <row r="1027" spans="1:4">
      <c r="A1027" s="69">
        <f t="shared" ref="A1027:A1090" ca="1" si="49">INDIRECT(ADDRESS(ROW(),COLUMN()+1,,,"Contact List"))</f>
        <v>0</v>
      </c>
      <c r="B1027" s="69">
        <f t="shared" ca="1" si="48"/>
        <v>0</v>
      </c>
      <c r="C1027" s="70">
        <f t="shared" ref="C1027:C1090" ca="1" si="50">INDIRECT(ADDRESS(ROW(),6,,,"Contact List"))</f>
        <v>0</v>
      </c>
      <c r="D1027" s="67"/>
    </row>
    <row r="1028" spans="1:4">
      <c r="A1028" s="69">
        <f t="shared" ca="1" si="49"/>
        <v>0</v>
      </c>
      <c r="B1028" s="69">
        <f t="shared" ca="1" si="48"/>
        <v>0</v>
      </c>
      <c r="C1028" s="70">
        <f t="shared" ca="1" si="50"/>
        <v>0</v>
      </c>
      <c r="D1028" s="67"/>
    </row>
    <row r="1029" spans="1:4">
      <c r="A1029" s="69">
        <f t="shared" ca="1" si="49"/>
        <v>0</v>
      </c>
      <c r="B1029" s="69">
        <f t="shared" ca="1" si="48"/>
        <v>0</v>
      </c>
      <c r="C1029" s="70">
        <f t="shared" ca="1" si="50"/>
        <v>0</v>
      </c>
      <c r="D1029" s="72"/>
    </row>
    <row r="1030" spans="1:4">
      <c r="A1030" s="69">
        <f t="shared" ca="1" si="49"/>
        <v>0</v>
      </c>
      <c r="B1030" s="69">
        <f t="shared" ca="1" si="48"/>
        <v>0</v>
      </c>
      <c r="C1030" s="70">
        <f t="shared" ca="1" si="50"/>
        <v>0</v>
      </c>
      <c r="D1030" s="67"/>
    </row>
    <row r="1031" spans="1:4">
      <c r="A1031" s="69">
        <f t="shared" ca="1" si="49"/>
        <v>0</v>
      </c>
      <c r="B1031" s="69">
        <f t="shared" ca="1" si="48"/>
        <v>0</v>
      </c>
      <c r="C1031" s="70">
        <f t="shared" ca="1" si="50"/>
        <v>0</v>
      </c>
      <c r="D1031" s="67"/>
    </row>
    <row r="1032" spans="1:4">
      <c r="A1032" s="69">
        <f t="shared" ca="1" si="49"/>
        <v>0</v>
      </c>
      <c r="B1032" s="69">
        <f t="shared" ca="1" si="48"/>
        <v>0</v>
      </c>
      <c r="C1032" s="70">
        <f t="shared" ca="1" si="50"/>
        <v>0</v>
      </c>
      <c r="D1032" s="67"/>
    </row>
    <row r="1033" spans="1:4">
      <c r="A1033" s="69">
        <f t="shared" ca="1" si="49"/>
        <v>0</v>
      </c>
      <c r="B1033" s="69">
        <f t="shared" ca="1" si="48"/>
        <v>0</v>
      </c>
      <c r="C1033" s="70">
        <f t="shared" ca="1" si="50"/>
        <v>0</v>
      </c>
      <c r="D1033" s="67"/>
    </row>
    <row r="1034" spans="1:4">
      <c r="A1034" s="69">
        <f t="shared" ca="1" si="49"/>
        <v>0</v>
      </c>
      <c r="B1034" s="69">
        <f t="shared" ca="1" si="48"/>
        <v>0</v>
      </c>
      <c r="C1034" s="70">
        <f t="shared" ca="1" si="50"/>
        <v>0</v>
      </c>
      <c r="D1034" s="67"/>
    </row>
    <row r="1035" spans="1:4">
      <c r="A1035" s="69">
        <f t="shared" ca="1" si="49"/>
        <v>0</v>
      </c>
      <c r="B1035" s="69">
        <f t="shared" ca="1" si="48"/>
        <v>0</v>
      </c>
      <c r="C1035" s="70">
        <f t="shared" ca="1" si="50"/>
        <v>0</v>
      </c>
      <c r="D1035" s="67"/>
    </row>
    <row r="1036" spans="1:4">
      <c r="A1036" s="69">
        <f t="shared" ca="1" si="49"/>
        <v>0</v>
      </c>
      <c r="B1036" s="69">
        <f t="shared" ca="1" si="48"/>
        <v>0</v>
      </c>
      <c r="C1036" s="70">
        <f t="shared" ca="1" si="50"/>
        <v>0</v>
      </c>
      <c r="D1036" s="67"/>
    </row>
    <row r="1037" spans="1:4">
      <c r="A1037" s="69">
        <f t="shared" ca="1" si="49"/>
        <v>0</v>
      </c>
      <c r="B1037" s="69">
        <f t="shared" ca="1" si="48"/>
        <v>0</v>
      </c>
      <c r="C1037" s="70">
        <f t="shared" ca="1" si="50"/>
        <v>0</v>
      </c>
      <c r="D1037" s="67"/>
    </row>
    <row r="1038" spans="1:4">
      <c r="A1038" s="69">
        <f t="shared" ca="1" si="49"/>
        <v>0</v>
      </c>
      <c r="B1038" s="69">
        <f t="shared" ca="1" si="48"/>
        <v>0</v>
      </c>
      <c r="C1038" s="70">
        <f t="shared" ca="1" si="50"/>
        <v>0</v>
      </c>
      <c r="D1038" s="67"/>
    </row>
    <row r="1039" spans="1:4">
      <c r="A1039" s="69">
        <f t="shared" ca="1" si="49"/>
        <v>0</v>
      </c>
      <c r="B1039" s="69">
        <f t="shared" ca="1" si="48"/>
        <v>0</v>
      </c>
      <c r="C1039" s="70">
        <f t="shared" ca="1" si="50"/>
        <v>0</v>
      </c>
      <c r="D1039" s="67"/>
    </row>
    <row r="1040" spans="1:4">
      <c r="A1040" s="69">
        <f t="shared" ca="1" si="49"/>
        <v>0</v>
      </c>
      <c r="B1040" s="69">
        <f t="shared" ca="1" si="48"/>
        <v>0</v>
      </c>
      <c r="C1040" s="70">
        <f t="shared" ca="1" si="50"/>
        <v>0</v>
      </c>
      <c r="D1040" s="67"/>
    </row>
    <row r="1041" spans="1:4">
      <c r="A1041" s="69">
        <f t="shared" ca="1" si="49"/>
        <v>0</v>
      </c>
      <c r="B1041" s="69">
        <f t="shared" ca="1" si="48"/>
        <v>0</v>
      </c>
      <c r="C1041" s="70">
        <f t="shared" ca="1" si="50"/>
        <v>0</v>
      </c>
      <c r="D1041" s="67"/>
    </row>
    <row r="1042" spans="1:4">
      <c r="A1042" s="69">
        <f t="shared" ca="1" si="49"/>
        <v>0</v>
      </c>
      <c r="B1042" s="69">
        <f t="shared" ca="1" si="48"/>
        <v>0</v>
      </c>
      <c r="C1042" s="70">
        <f t="shared" ca="1" si="50"/>
        <v>0</v>
      </c>
      <c r="D1042" s="67"/>
    </row>
    <row r="1043" spans="1:4">
      <c r="A1043" s="69">
        <f t="shared" ca="1" si="49"/>
        <v>0</v>
      </c>
      <c r="B1043" s="69">
        <f t="shared" ca="1" si="48"/>
        <v>0</v>
      </c>
      <c r="C1043" s="70">
        <f t="shared" ca="1" si="50"/>
        <v>0</v>
      </c>
      <c r="D1043" s="67"/>
    </row>
    <row r="1044" spans="1:4">
      <c r="A1044" s="69">
        <f t="shared" ca="1" si="49"/>
        <v>0</v>
      </c>
      <c r="B1044" s="69">
        <f t="shared" ca="1" si="48"/>
        <v>0</v>
      </c>
      <c r="C1044" s="70">
        <f t="shared" ca="1" si="50"/>
        <v>0</v>
      </c>
      <c r="D1044" s="67"/>
    </row>
    <row r="1045" spans="1:4">
      <c r="A1045" s="69">
        <f t="shared" ca="1" si="49"/>
        <v>0</v>
      </c>
      <c r="B1045" s="69">
        <f t="shared" ca="1" si="48"/>
        <v>0</v>
      </c>
      <c r="C1045" s="70">
        <f t="shared" ca="1" si="50"/>
        <v>0</v>
      </c>
      <c r="D1045" s="67"/>
    </row>
    <row r="1046" spans="1:4">
      <c r="A1046" s="69">
        <f t="shared" ca="1" si="49"/>
        <v>0</v>
      </c>
      <c r="B1046" s="69">
        <f t="shared" ca="1" si="48"/>
        <v>0</v>
      </c>
      <c r="C1046" s="70">
        <f t="shared" ca="1" si="50"/>
        <v>0</v>
      </c>
      <c r="D1046" s="67"/>
    </row>
    <row r="1047" spans="1:4">
      <c r="A1047" s="69">
        <f t="shared" ca="1" si="49"/>
        <v>0</v>
      </c>
      <c r="B1047" s="69">
        <f t="shared" ca="1" si="48"/>
        <v>0</v>
      </c>
      <c r="C1047" s="70">
        <f t="shared" ca="1" si="50"/>
        <v>0</v>
      </c>
      <c r="D1047" s="67"/>
    </row>
    <row r="1048" spans="1:4">
      <c r="A1048" s="69">
        <f t="shared" ca="1" si="49"/>
        <v>0</v>
      </c>
      <c r="B1048" s="69">
        <f t="shared" ca="1" si="48"/>
        <v>0</v>
      </c>
      <c r="C1048" s="70">
        <f t="shared" ca="1" si="50"/>
        <v>0</v>
      </c>
      <c r="D1048" s="67"/>
    </row>
    <row r="1049" spans="1:4">
      <c r="A1049" s="69">
        <f t="shared" ca="1" si="49"/>
        <v>0</v>
      </c>
      <c r="B1049" s="69">
        <f t="shared" ca="1" si="48"/>
        <v>0</v>
      </c>
      <c r="C1049" s="70">
        <f t="shared" ca="1" si="50"/>
        <v>0</v>
      </c>
      <c r="D1049" s="67"/>
    </row>
    <row r="1050" spans="1:4">
      <c r="A1050" s="69">
        <f t="shared" ca="1" si="49"/>
        <v>0</v>
      </c>
      <c r="B1050" s="69">
        <f t="shared" ca="1" si="48"/>
        <v>0</v>
      </c>
      <c r="C1050" s="70">
        <f t="shared" ca="1" si="50"/>
        <v>0</v>
      </c>
      <c r="D1050" s="67"/>
    </row>
    <row r="1051" spans="1:4">
      <c r="A1051" s="69">
        <f t="shared" ca="1" si="49"/>
        <v>0</v>
      </c>
      <c r="B1051" s="69">
        <f t="shared" ca="1" si="48"/>
        <v>0</v>
      </c>
      <c r="C1051" s="70">
        <f t="shared" ca="1" si="50"/>
        <v>0</v>
      </c>
      <c r="D1051" s="67"/>
    </row>
    <row r="1052" spans="1:4">
      <c r="A1052" s="69">
        <f t="shared" ca="1" si="49"/>
        <v>0</v>
      </c>
      <c r="B1052" s="69">
        <f t="shared" ca="1" si="48"/>
        <v>0</v>
      </c>
      <c r="C1052" s="70">
        <f t="shared" ca="1" si="50"/>
        <v>0</v>
      </c>
      <c r="D1052" s="67"/>
    </row>
    <row r="1053" spans="1:4">
      <c r="A1053" s="69">
        <f t="shared" ca="1" si="49"/>
        <v>0</v>
      </c>
      <c r="B1053" s="69">
        <f t="shared" ca="1" si="48"/>
        <v>0</v>
      </c>
      <c r="C1053" s="70">
        <f t="shared" ca="1" si="50"/>
        <v>0</v>
      </c>
      <c r="D1053" s="67"/>
    </row>
    <row r="1054" spans="1:4">
      <c r="A1054" s="69">
        <f t="shared" ca="1" si="49"/>
        <v>0</v>
      </c>
      <c r="B1054" s="69">
        <f t="shared" ca="1" si="48"/>
        <v>0</v>
      </c>
      <c r="C1054" s="70">
        <f t="shared" ca="1" si="50"/>
        <v>0</v>
      </c>
      <c r="D1054" s="67"/>
    </row>
    <row r="1055" spans="1:4">
      <c r="A1055" s="69">
        <f t="shared" ca="1" si="49"/>
        <v>0</v>
      </c>
      <c r="B1055" s="69">
        <f t="shared" ca="1" si="48"/>
        <v>0</v>
      </c>
      <c r="C1055" s="70">
        <f t="shared" ca="1" si="50"/>
        <v>0</v>
      </c>
      <c r="D1055" s="67"/>
    </row>
    <row r="1056" spans="1:4">
      <c r="A1056" s="69">
        <f t="shared" ca="1" si="49"/>
        <v>0</v>
      </c>
      <c r="B1056" s="69">
        <f t="shared" ca="1" si="48"/>
        <v>0</v>
      </c>
      <c r="C1056" s="70">
        <f t="shared" ca="1" si="50"/>
        <v>0</v>
      </c>
      <c r="D1056" s="67"/>
    </row>
    <row r="1057" spans="1:4">
      <c r="A1057" s="69">
        <f t="shared" ca="1" si="49"/>
        <v>0</v>
      </c>
      <c r="B1057" s="69">
        <f t="shared" ca="1" si="48"/>
        <v>0</v>
      </c>
      <c r="C1057" s="70">
        <f t="shared" ca="1" si="50"/>
        <v>0</v>
      </c>
      <c r="D1057" s="67"/>
    </row>
    <row r="1058" spans="1:4">
      <c r="A1058" s="69">
        <f t="shared" ca="1" si="49"/>
        <v>0</v>
      </c>
      <c r="B1058" s="69">
        <f t="shared" ca="1" si="48"/>
        <v>0</v>
      </c>
      <c r="C1058" s="70">
        <f t="shared" ca="1" si="50"/>
        <v>0</v>
      </c>
      <c r="D1058" s="67"/>
    </row>
    <row r="1059" spans="1:4">
      <c r="A1059" s="69">
        <f t="shared" ca="1" si="49"/>
        <v>0</v>
      </c>
      <c r="B1059" s="69">
        <f t="shared" ca="1" si="48"/>
        <v>0</v>
      </c>
      <c r="C1059" s="70">
        <f t="shared" ca="1" si="50"/>
        <v>0</v>
      </c>
      <c r="D1059" s="67"/>
    </row>
    <row r="1060" spans="1:4">
      <c r="A1060" s="69">
        <f t="shared" ca="1" si="49"/>
        <v>0</v>
      </c>
      <c r="B1060" s="69">
        <f t="shared" ca="1" si="48"/>
        <v>0</v>
      </c>
      <c r="C1060" s="70">
        <f t="shared" ca="1" si="50"/>
        <v>0</v>
      </c>
      <c r="D1060" s="67"/>
    </row>
    <row r="1061" spans="1:4">
      <c r="A1061" s="69">
        <f t="shared" ca="1" si="49"/>
        <v>0</v>
      </c>
      <c r="B1061" s="69">
        <f t="shared" ca="1" si="48"/>
        <v>0</v>
      </c>
      <c r="C1061" s="70">
        <f t="shared" ca="1" si="50"/>
        <v>0</v>
      </c>
      <c r="D1061" s="67"/>
    </row>
    <row r="1062" spans="1:4">
      <c r="A1062" s="69">
        <f t="shared" ca="1" si="49"/>
        <v>0</v>
      </c>
      <c r="B1062" s="69">
        <f t="shared" ca="1" si="48"/>
        <v>0</v>
      </c>
      <c r="C1062" s="70">
        <f t="shared" ca="1" si="50"/>
        <v>0</v>
      </c>
      <c r="D1062" s="67"/>
    </row>
    <row r="1063" spans="1:4">
      <c r="A1063" s="69">
        <f t="shared" ca="1" si="49"/>
        <v>0</v>
      </c>
      <c r="B1063" s="69">
        <f t="shared" ca="1" si="48"/>
        <v>0</v>
      </c>
      <c r="C1063" s="70">
        <f t="shared" ca="1" si="50"/>
        <v>0</v>
      </c>
      <c r="D1063" s="67"/>
    </row>
    <row r="1064" spans="1:4">
      <c r="A1064" s="69">
        <f t="shared" ca="1" si="49"/>
        <v>0</v>
      </c>
      <c r="B1064" s="69">
        <f t="shared" ca="1" si="48"/>
        <v>0</v>
      </c>
      <c r="C1064" s="70">
        <f t="shared" ca="1" si="50"/>
        <v>0</v>
      </c>
      <c r="D1064" s="67"/>
    </row>
    <row r="1065" spans="1:4">
      <c r="A1065" s="69">
        <f t="shared" ca="1" si="49"/>
        <v>0</v>
      </c>
      <c r="B1065" s="69">
        <f t="shared" ca="1" si="48"/>
        <v>0</v>
      </c>
      <c r="C1065" s="70">
        <f t="shared" ca="1" si="50"/>
        <v>0</v>
      </c>
      <c r="D1065" s="67"/>
    </row>
    <row r="1066" spans="1:4">
      <c r="A1066" s="69">
        <f t="shared" ca="1" si="49"/>
        <v>0</v>
      </c>
      <c r="B1066" s="69">
        <f t="shared" ca="1" si="48"/>
        <v>0</v>
      </c>
      <c r="C1066" s="70">
        <f t="shared" ca="1" si="50"/>
        <v>0</v>
      </c>
      <c r="D1066" s="67"/>
    </row>
    <row r="1067" spans="1:4">
      <c r="A1067" s="69">
        <f t="shared" ca="1" si="49"/>
        <v>0</v>
      </c>
      <c r="B1067" s="69">
        <f t="shared" ca="1" si="48"/>
        <v>0</v>
      </c>
      <c r="C1067" s="70">
        <f t="shared" ca="1" si="50"/>
        <v>0</v>
      </c>
      <c r="D1067" s="67"/>
    </row>
    <row r="1068" spans="1:4">
      <c r="A1068" s="69">
        <f t="shared" ca="1" si="49"/>
        <v>0</v>
      </c>
      <c r="B1068" s="69">
        <f t="shared" ca="1" si="48"/>
        <v>0</v>
      </c>
      <c r="C1068" s="70">
        <f t="shared" ca="1" si="50"/>
        <v>0</v>
      </c>
      <c r="D1068" s="67"/>
    </row>
    <row r="1069" spans="1:4">
      <c r="A1069" s="69">
        <f t="shared" ca="1" si="49"/>
        <v>0</v>
      </c>
      <c r="B1069" s="69">
        <f t="shared" ca="1" si="48"/>
        <v>0</v>
      </c>
      <c r="C1069" s="70">
        <f t="shared" ca="1" si="50"/>
        <v>0</v>
      </c>
      <c r="D1069" s="67"/>
    </row>
    <row r="1070" spans="1:4">
      <c r="A1070" s="69">
        <f t="shared" ca="1" si="49"/>
        <v>0</v>
      </c>
      <c r="B1070" s="69">
        <f t="shared" ca="1" si="48"/>
        <v>0</v>
      </c>
      <c r="C1070" s="70">
        <f t="shared" ca="1" si="50"/>
        <v>0</v>
      </c>
      <c r="D1070" s="67"/>
    </row>
    <row r="1071" spans="1:4">
      <c r="A1071" s="69">
        <f t="shared" ca="1" si="49"/>
        <v>0</v>
      </c>
      <c r="B1071" s="69">
        <f t="shared" ca="1" si="48"/>
        <v>0</v>
      </c>
      <c r="C1071" s="70">
        <f t="shared" ca="1" si="50"/>
        <v>0</v>
      </c>
      <c r="D1071" s="72"/>
    </row>
    <row r="1072" spans="1:4">
      <c r="A1072" s="69">
        <f t="shared" ca="1" si="49"/>
        <v>0</v>
      </c>
      <c r="B1072" s="69">
        <f t="shared" ca="1" si="48"/>
        <v>0</v>
      </c>
      <c r="C1072" s="70">
        <f t="shared" ca="1" si="50"/>
        <v>0</v>
      </c>
      <c r="D1072" s="67"/>
    </row>
    <row r="1073" spans="1:4">
      <c r="A1073" s="69">
        <f t="shared" ca="1" si="49"/>
        <v>0</v>
      </c>
      <c r="B1073" s="69">
        <f t="shared" ca="1" si="48"/>
        <v>0</v>
      </c>
      <c r="C1073" s="70">
        <f t="shared" ca="1" si="50"/>
        <v>0</v>
      </c>
      <c r="D1073" s="67"/>
    </row>
    <row r="1074" spans="1:4">
      <c r="A1074" s="69">
        <f t="shared" ca="1" si="49"/>
        <v>0</v>
      </c>
      <c r="B1074" s="69">
        <f t="shared" ca="1" si="48"/>
        <v>0</v>
      </c>
      <c r="C1074" s="70">
        <f t="shared" ca="1" si="50"/>
        <v>0</v>
      </c>
      <c r="D1074" s="67"/>
    </row>
    <row r="1075" spans="1:4">
      <c r="A1075" s="69">
        <f t="shared" ca="1" si="49"/>
        <v>0</v>
      </c>
      <c r="B1075" s="69">
        <f t="shared" ca="1" si="48"/>
        <v>0</v>
      </c>
      <c r="C1075" s="70">
        <f t="shared" ca="1" si="50"/>
        <v>0</v>
      </c>
      <c r="D1075" s="67"/>
    </row>
    <row r="1076" spans="1:4">
      <c r="A1076" s="69">
        <f t="shared" ca="1" si="49"/>
        <v>0</v>
      </c>
      <c r="B1076" s="69">
        <f t="shared" ca="1" si="48"/>
        <v>0</v>
      </c>
      <c r="C1076" s="70">
        <f t="shared" ca="1" si="50"/>
        <v>0</v>
      </c>
      <c r="D1076" s="67"/>
    </row>
    <row r="1077" spans="1:4">
      <c r="A1077" s="69">
        <f t="shared" ca="1" si="49"/>
        <v>0</v>
      </c>
      <c r="B1077" s="69">
        <f t="shared" ca="1" si="48"/>
        <v>0</v>
      </c>
      <c r="C1077" s="70">
        <f t="shared" ca="1" si="50"/>
        <v>0</v>
      </c>
      <c r="D1077" s="67"/>
    </row>
    <row r="1078" spans="1:4">
      <c r="A1078" s="69">
        <f t="shared" ca="1" si="49"/>
        <v>0</v>
      </c>
      <c r="B1078" s="69">
        <f t="shared" ca="1" si="48"/>
        <v>0</v>
      </c>
      <c r="C1078" s="70">
        <f t="shared" ca="1" si="50"/>
        <v>0</v>
      </c>
      <c r="D1078" s="67"/>
    </row>
    <row r="1079" spans="1:4">
      <c r="A1079" s="69">
        <f t="shared" ca="1" si="49"/>
        <v>0</v>
      </c>
      <c r="B1079" s="69">
        <f t="shared" ca="1" si="48"/>
        <v>0</v>
      </c>
      <c r="C1079" s="70">
        <f t="shared" ca="1" si="50"/>
        <v>0</v>
      </c>
      <c r="D1079" s="67"/>
    </row>
    <row r="1080" spans="1:4">
      <c r="A1080" s="69">
        <f t="shared" ca="1" si="49"/>
        <v>0</v>
      </c>
      <c r="B1080" s="69">
        <f t="shared" ca="1" si="48"/>
        <v>0</v>
      </c>
      <c r="C1080" s="70">
        <f t="shared" ca="1" si="50"/>
        <v>0</v>
      </c>
      <c r="D1080" s="67"/>
    </row>
    <row r="1081" spans="1:4">
      <c r="A1081" s="69">
        <f t="shared" ca="1" si="49"/>
        <v>0</v>
      </c>
      <c r="B1081" s="69">
        <f t="shared" ca="1" si="48"/>
        <v>0</v>
      </c>
      <c r="C1081" s="70">
        <f t="shared" ca="1" si="50"/>
        <v>0</v>
      </c>
      <c r="D1081" s="67"/>
    </row>
    <row r="1082" spans="1:4">
      <c r="A1082" s="69">
        <f t="shared" ca="1" si="49"/>
        <v>0</v>
      </c>
      <c r="B1082" s="69">
        <f t="shared" ca="1" si="48"/>
        <v>0</v>
      </c>
      <c r="C1082" s="70">
        <f t="shared" ca="1" si="50"/>
        <v>0</v>
      </c>
      <c r="D1082" s="67"/>
    </row>
    <row r="1083" spans="1:4">
      <c r="A1083" s="69">
        <f t="shared" ca="1" si="49"/>
        <v>0</v>
      </c>
      <c r="B1083" s="69">
        <f t="shared" ca="1" si="48"/>
        <v>0</v>
      </c>
      <c r="C1083" s="70">
        <f t="shared" ca="1" si="50"/>
        <v>0</v>
      </c>
      <c r="D1083" s="67"/>
    </row>
    <row r="1084" spans="1:4">
      <c r="A1084" s="69">
        <f t="shared" ca="1" si="49"/>
        <v>0</v>
      </c>
      <c r="B1084" s="69">
        <f t="shared" ca="1" si="48"/>
        <v>0</v>
      </c>
      <c r="C1084" s="70">
        <f t="shared" ca="1" si="50"/>
        <v>0</v>
      </c>
      <c r="D1084" s="67"/>
    </row>
    <row r="1085" spans="1:4">
      <c r="A1085" s="69">
        <f t="shared" ca="1" si="49"/>
        <v>0</v>
      </c>
      <c r="B1085" s="69">
        <f t="shared" ca="1" si="48"/>
        <v>0</v>
      </c>
      <c r="C1085" s="70">
        <f t="shared" ca="1" si="50"/>
        <v>0</v>
      </c>
      <c r="D1085" s="67"/>
    </row>
    <row r="1086" spans="1:4">
      <c r="A1086" s="69">
        <f t="shared" ca="1" si="49"/>
        <v>0</v>
      </c>
      <c r="B1086" s="69">
        <f t="shared" ca="1" si="48"/>
        <v>0</v>
      </c>
      <c r="C1086" s="70">
        <f t="shared" ca="1" si="50"/>
        <v>0</v>
      </c>
      <c r="D1086" s="67"/>
    </row>
    <row r="1087" spans="1:4">
      <c r="A1087" s="69">
        <f t="shared" ca="1" si="49"/>
        <v>0</v>
      </c>
      <c r="B1087" s="69">
        <f t="shared" ca="1" si="48"/>
        <v>0</v>
      </c>
      <c r="C1087" s="70">
        <f t="shared" ca="1" si="50"/>
        <v>0</v>
      </c>
      <c r="D1087" s="67"/>
    </row>
    <row r="1088" spans="1:4">
      <c r="A1088" s="69">
        <f t="shared" ca="1" si="49"/>
        <v>0</v>
      </c>
      <c r="B1088" s="69">
        <f t="shared" ca="1" si="48"/>
        <v>0</v>
      </c>
      <c r="C1088" s="70">
        <f t="shared" ca="1" si="50"/>
        <v>0</v>
      </c>
      <c r="D1088" s="67"/>
    </row>
    <row r="1089" spans="1:4">
      <c r="A1089" s="69">
        <f t="shared" ca="1" si="49"/>
        <v>0</v>
      </c>
      <c r="B1089" s="69">
        <f t="shared" ca="1" si="48"/>
        <v>0</v>
      </c>
      <c r="C1089" s="70">
        <f t="shared" ca="1" si="50"/>
        <v>0</v>
      </c>
      <c r="D1089" s="67"/>
    </row>
    <row r="1090" spans="1:4">
      <c r="A1090" s="69">
        <f t="shared" ca="1" si="49"/>
        <v>0</v>
      </c>
      <c r="B1090" s="69">
        <f t="shared" ref="B1090:B1153" ca="1" si="51">INDIRECT(ADDRESS(ROW(),5,,,"Contact List"))</f>
        <v>0</v>
      </c>
      <c r="C1090" s="70">
        <f t="shared" ca="1" si="50"/>
        <v>0</v>
      </c>
      <c r="D1090" s="67"/>
    </row>
    <row r="1091" spans="1:4">
      <c r="A1091" s="69">
        <f t="shared" ref="A1091:A1154" ca="1" si="52">INDIRECT(ADDRESS(ROW(),COLUMN()+1,,,"Contact List"))</f>
        <v>0</v>
      </c>
      <c r="B1091" s="69">
        <f t="shared" ca="1" si="51"/>
        <v>0</v>
      </c>
      <c r="C1091" s="70">
        <f t="shared" ref="C1091:C1154" ca="1" si="53">INDIRECT(ADDRESS(ROW(),6,,,"Contact List"))</f>
        <v>0</v>
      </c>
      <c r="D1091" s="67"/>
    </row>
    <row r="1092" spans="1:4">
      <c r="A1092" s="69">
        <f t="shared" ca="1" si="52"/>
        <v>0</v>
      </c>
      <c r="B1092" s="69">
        <f t="shared" ca="1" si="51"/>
        <v>0</v>
      </c>
      <c r="C1092" s="70">
        <f t="shared" ca="1" si="53"/>
        <v>0</v>
      </c>
      <c r="D1092" s="67"/>
    </row>
    <row r="1093" spans="1:4">
      <c r="A1093" s="69">
        <f t="shared" ca="1" si="52"/>
        <v>0</v>
      </c>
      <c r="B1093" s="69">
        <f t="shared" ca="1" si="51"/>
        <v>0</v>
      </c>
      <c r="C1093" s="70">
        <f t="shared" ca="1" si="53"/>
        <v>0</v>
      </c>
      <c r="D1093" s="67"/>
    </row>
    <row r="1094" spans="1:4">
      <c r="A1094" s="69">
        <f t="shared" ca="1" si="52"/>
        <v>0</v>
      </c>
      <c r="B1094" s="69">
        <f t="shared" ca="1" si="51"/>
        <v>0</v>
      </c>
      <c r="C1094" s="70">
        <f t="shared" ca="1" si="53"/>
        <v>0</v>
      </c>
      <c r="D1094" s="67"/>
    </row>
    <row r="1095" spans="1:4">
      <c r="A1095" s="69">
        <f t="shared" ca="1" si="52"/>
        <v>0</v>
      </c>
      <c r="B1095" s="69">
        <f t="shared" ca="1" si="51"/>
        <v>0</v>
      </c>
      <c r="C1095" s="70">
        <f t="shared" ca="1" si="53"/>
        <v>0</v>
      </c>
      <c r="D1095" s="67"/>
    </row>
    <row r="1096" spans="1:4">
      <c r="A1096" s="69">
        <f t="shared" ca="1" si="52"/>
        <v>0</v>
      </c>
      <c r="B1096" s="69">
        <f t="shared" ca="1" si="51"/>
        <v>0</v>
      </c>
      <c r="C1096" s="70">
        <f t="shared" ca="1" si="53"/>
        <v>0</v>
      </c>
      <c r="D1096" s="67"/>
    </row>
    <row r="1097" spans="1:4">
      <c r="A1097" s="69">
        <f t="shared" ca="1" si="52"/>
        <v>0</v>
      </c>
      <c r="B1097" s="69">
        <f t="shared" ca="1" si="51"/>
        <v>0</v>
      </c>
      <c r="C1097" s="70">
        <f t="shared" ca="1" si="53"/>
        <v>0</v>
      </c>
      <c r="D1097" s="67"/>
    </row>
    <row r="1098" spans="1:4">
      <c r="A1098" s="69">
        <f t="shared" ca="1" si="52"/>
        <v>0</v>
      </c>
      <c r="B1098" s="69">
        <f t="shared" ca="1" si="51"/>
        <v>0</v>
      </c>
      <c r="C1098" s="70">
        <f t="shared" ca="1" si="53"/>
        <v>0</v>
      </c>
      <c r="D1098" s="67"/>
    </row>
    <row r="1099" spans="1:4">
      <c r="A1099" s="69">
        <f t="shared" ca="1" si="52"/>
        <v>0</v>
      </c>
      <c r="B1099" s="69">
        <f t="shared" ca="1" si="51"/>
        <v>0</v>
      </c>
      <c r="C1099" s="70">
        <f t="shared" ca="1" si="53"/>
        <v>0</v>
      </c>
      <c r="D1099" s="67"/>
    </row>
    <row r="1100" spans="1:4">
      <c r="A1100" s="69">
        <f t="shared" ca="1" si="52"/>
        <v>0</v>
      </c>
      <c r="B1100" s="69">
        <f t="shared" ca="1" si="51"/>
        <v>0</v>
      </c>
      <c r="C1100" s="70">
        <f t="shared" ca="1" si="53"/>
        <v>0</v>
      </c>
      <c r="D1100" s="67"/>
    </row>
    <row r="1101" spans="1:4">
      <c r="A1101" s="69">
        <f t="shared" ca="1" si="52"/>
        <v>0</v>
      </c>
      <c r="B1101" s="69">
        <f t="shared" ca="1" si="51"/>
        <v>0</v>
      </c>
      <c r="C1101" s="70">
        <f t="shared" ca="1" si="53"/>
        <v>0</v>
      </c>
      <c r="D1101" s="67"/>
    </row>
    <row r="1102" spans="1:4">
      <c r="A1102" s="69">
        <f t="shared" ca="1" si="52"/>
        <v>0</v>
      </c>
      <c r="B1102" s="69">
        <f t="shared" ca="1" si="51"/>
        <v>0</v>
      </c>
      <c r="C1102" s="70">
        <f t="shared" ca="1" si="53"/>
        <v>0</v>
      </c>
      <c r="D1102" s="67"/>
    </row>
    <row r="1103" spans="1:4">
      <c r="A1103" s="69">
        <f t="shared" ca="1" si="52"/>
        <v>0</v>
      </c>
      <c r="B1103" s="69">
        <f t="shared" ca="1" si="51"/>
        <v>0</v>
      </c>
      <c r="C1103" s="70">
        <f t="shared" ca="1" si="53"/>
        <v>0</v>
      </c>
      <c r="D1103" s="67"/>
    </row>
    <row r="1104" spans="1:4">
      <c r="A1104" s="69">
        <f t="shared" ca="1" si="52"/>
        <v>0</v>
      </c>
      <c r="B1104" s="69">
        <f t="shared" ca="1" si="51"/>
        <v>0</v>
      </c>
      <c r="C1104" s="70">
        <f t="shared" ca="1" si="53"/>
        <v>0</v>
      </c>
      <c r="D1104" s="72"/>
    </row>
    <row r="1105" spans="1:4">
      <c r="A1105" s="69">
        <f t="shared" ca="1" si="52"/>
        <v>0</v>
      </c>
      <c r="B1105" s="69">
        <f t="shared" ca="1" si="51"/>
        <v>0</v>
      </c>
      <c r="C1105" s="70">
        <f t="shared" ca="1" si="53"/>
        <v>0</v>
      </c>
      <c r="D1105" s="72"/>
    </row>
    <row r="1106" spans="1:4">
      <c r="A1106" s="69">
        <f t="shared" ca="1" si="52"/>
        <v>0</v>
      </c>
      <c r="B1106" s="69">
        <f t="shared" ca="1" si="51"/>
        <v>0</v>
      </c>
      <c r="C1106" s="70">
        <f t="shared" ca="1" si="53"/>
        <v>0</v>
      </c>
      <c r="D1106" s="72"/>
    </row>
    <row r="1107" spans="1:4">
      <c r="A1107" s="69">
        <f t="shared" ca="1" si="52"/>
        <v>0</v>
      </c>
      <c r="B1107" s="69">
        <f t="shared" ca="1" si="51"/>
        <v>0</v>
      </c>
      <c r="C1107" s="70">
        <f t="shared" ca="1" si="53"/>
        <v>0</v>
      </c>
      <c r="D1107" s="72"/>
    </row>
    <row r="1108" spans="1:4">
      <c r="A1108" s="69">
        <f t="shared" ca="1" si="52"/>
        <v>0</v>
      </c>
      <c r="B1108" s="69">
        <f t="shared" ca="1" si="51"/>
        <v>0</v>
      </c>
      <c r="C1108" s="70">
        <f t="shared" ca="1" si="53"/>
        <v>0</v>
      </c>
      <c r="D1108" s="72"/>
    </row>
    <row r="1109" spans="1:4">
      <c r="A1109" s="69">
        <f t="shared" ca="1" si="52"/>
        <v>0</v>
      </c>
      <c r="B1109" s="69">
        <f t="shared" ca="1" si="51"/>
        <v>0</v>
      </c>
      <c r="C1109" s="70">
        <f t="shared" ca="1" si="53"/>
        <v>0</v>
      </c>
      <c r="D1109" s="72"/>
    </row>
    <row r="1110" spans="1:4">
      <c r="A1110" s="69">
        <f t="shared" ca="1" si="52"/>
        <v>0</v>
      </c>
      <c r="B1110" s="69">
        <f t="shared" ca="1" si="51"/>
        <v>0</v>
      </c>
      <c r="C1110" s="70">
        <f t="shared" ca="1" si="53"/>
        <v>0</v>
      </c>
      <c r="D1110" s="72"/>
    </row>
    <row r="1111" spans="1:4">
      <c r="A1111" s="69">
        <f t="shared" ca="1" si="52"/>
        <v>0</v>
      </c>
      <c r="B1111" s="69">
        <f t="shared" ca="1" si="51"/>
        <v>0</v>
      </c>
      <c r="C1111" s="70">
        <f t="shared" ca="1" si="53"/>
        <v>0</v>
      </c>
      <c r="D1111" s="72"/>
    </row>
    <row r="1112" spans="1:4">
      <c r="A1112" s="69">
        <f t="shared" ca="1" si="52"/>
        <v>0</v>
      </c>
      <c r="B1112" s="69">
        <f t="shared" ca="1" si="51"/>
        <v>0</v>
      </c>
      <c r="C1112" s="70">
        <f t="shared" ca="1" si="53"/>
        <v>0</v>
      </c>
      <c r="D1112" s="72"/>
    </row>
    <row r="1113" spans="1:4">
      <c r="A1113" s="69">
        <f t="shared" ca="1" si="52"/>
        <v>0</v>
      </c>
      <c r="B1113" s="69">
        <f t="shared" ca="1" si="51"/>
        <v>0</v>
      </c>
      <c r="C1113" s="70">
        <f t="shared" ca="1" si="53"/>
        <v>0</v>
      </c>
      <c r="D1113" s="72"/>
    </row>
    <row r="1114" spans="1:4">
      <c r="A1114" s="69">
        <f t="shared" ca="1" si="52"/>
        <v>0</v>
      </c>
      <c r="B1114" s="69">
        <f t="shared" ca="1" si="51"/>
        <v>0</v>
      </c>
      <c r="C1114" s="70">
        <f t="shared" ca="1" si="53"/>
        <v>0</v>
      </c>
      <c r="D1114" s="72"/>
    </row>
    <row r="1115" spans="1:4">
      <c r="A1115" s="69">
        <f t="shared" ca="1" si="52"/>
        <v>0</v>
      </c>
      <c r="B1115" s="69">
        <f t="shared" ca="1" si="51"/>
        <v>0</v>
      </c>
      <c r="C1115" s="70">
        <f t="shared" ca="1" si="53"/>
        <v>0</v>
      </c>
      <c r="D1115" s="72"/>
    </row>
    <row r="1116" spans="1:4">
      <c r="A1116" s="69">
        <f t="shared" ca="1" si="52"/>
        <v>0</v>
      </c>
      <c r="B1116" s="69">
        <f t="shared" ca="1" si="51"/>
        <v>0</v>
      </c>
      <c r="C1116" s="70">
        <f t="shared" ca="1" si="53"/>
        <v>0</v>
      </c>
      <c r="D1116" s="72"/>
    </row>
    <row r="1117" spans="1:4">
      <c r="A1117" s="69">
        <f t="shared" ca="1" si="52"/>
        <v>0</v>
      </c>
      <c r="B1117" s="69">
        <f t="shared" ca="1" si="51"/>
        <v>0</v>
      </c>
      <c r="C1117" s="70">
        <f t="shared" ca="1" si="53"/>
        <v>0</v>
      </c>
      <c r="D1117" s="72"/>
    </row>
    <row r="1118" spans="1:4">
      <c r="A1118" s="69">
        <f t="shared" ca="1" si="52"/>
        <v>0</v>
      </c>
      <c r="B1118" s="69">
        <f t="shared" ca="1" si="51"/>
        <v>0</v>
      </c>
      <c r="C1118" s="70">
        <f t="shared" ca="1" si="53"/>
        <v>0</v>
      </c>
      <c r="D1118" s="72"/>
    </row>
    <row r="1119" spans="1:4">
      <c r="A1119" s="69">
        <f t="shared" ca="1" si="52"/>
        <v>0</v>
      </c>
      <c r="B1119" s="69">
        <f t="shared" ca="1" si="51"/>
        <v>0</v>
      </c>
      <c r="C1119" s="70">
        <f t="shared" ca="1" si="53"/>
        <v>0</v>
      </c>
      <c r="D1119" s="72"/>
    </row>
    <row r="1120" spans="1:4">
      <c r="A1120" s="69">
        <f t="shared" ca="1" si="52"/>
        <v>0</v>
      </c>
      <c r="B1120" s="69">
        <f t="shared" ca="1" si="51"/>
        <v>0</v>
      </c>
      <c r="C1120" s="70">
        <f t="shared" ca="1" si="53"/>
        <v>0</v>
      </c>
      <c r="D1120" s="72"/>
    </row>
    <row r="1121" spans="1:4">
      <c r="A1121" s="69">
        <f t="shared" ca="1" si="52"/>
        <v>0</v>
      </c>
      <c r="B1121" s="69">
        <f t="shared" ca="1" si="51"/>
        <v>0</v>
      </c>
      <c r="C1121" s="70">
        <f t="shared" ca="1" si="53"/>
        <v>0</v>
      </c>
      <c r="D1121" s="72"/>
    </row>
    <row r="1122" spans="1:4">
      <c r="A1122" s="69">
        <f t="shared" ca="1" si="52"/>
        <v>0</v>
      </c>
      <c r="B1122" s="69">
        <f t="shared" ca="1" si="51"/>
        <v>0</v>
      </c>
      <c r="C1122" s="70">
        <f t="shared" ca="1" si="53"/>
        <v>0</v>
      </c>
      <c r="D1122" s="72"/>
    </row>
    <row r="1123" spans="1:4">
      <c r="A1123" s="69">
        <f t="shared" ca="1" si="52"/>
        <v>0</v>
      </c>
      <c r="B1123" s="69">
        <f t="shared" ca="1" si="51"/>
        <v>0</v>
      </c>
      <c r="C1123" s="70">
        <f t="shared" ca="1" si="53"/>
        <v>0</v>
      </c>
      <c r="D1123" s="72"/>
    </row>
    <row r="1124" spans="1:4">
      <c r="A1124" s="69">
        <f t="shared" ca="1" si="52"/>
        <v>0</v>
      </c>
      <c r="B1124" s="69">
        <f t="shared" ca="1" si="51"/>
        <v>0</v>
      </c>
      <c r="C1124" s="70">
        <f t="shared" ca="1" si="53"/>
        <v>0</v>
      </c>
      <c r="D1124" s="67"/>
    </row>
    <row r="1125" spans="1:4">
      <c r="A1125" s="69">
        <f t="shared" ca="1" si="52"/>
        <v>0</v>
      </c>
      <c r="B1125" s="69">
        <f t="shared" ca="1" si="51"/>
        <v>0</v>
      </c>
      <c r="C1125" s="70">
        <f t="shared" ca="1" si="53"/>
        <v>0</v>
      </c>
      <c r="D1125" s="67"/>
    </row>
    <row r="1126" spans="1:4">
      <c r="A1126" s="69">
        <f t="shared" ca="1" si="52"/>
        <v>0</v>
      </c>
      <c r="B1126" s="69">
        <f t="shared" ca="1" si="51"/>
        <v>0</v>
      </c>
      <c r="C1126" s="70">
        <f t="shared" ca="1" si="53"/>
        <v>0</v>
      </c>
      <c r="D1126" s="67"/>
    </row>
    <row r="1127" spans="1:4">
      <c r="A1127" s="69">
        <f t="shared" ca="1" si="52"/>
        <v>0</v>
      </c>
      <c r="B1127" s="69">
        <f t="shared" ca="1" si="51"/>
        <v>0</v>
      </c>
      <c r="C1127" s="70">
        <f t="shared" ca="1" si="53"/>
        <v>0</v>
      </c>
      <c r="D1127" s="67"/>
    </row>
    <row r="1128" spans="1:4">
      <c r="A1128" s="69">
        <f t="shared" ca="1" si="52"/>
        <v>0</v>
      </c>
      <c r="B1128" s="69">
        <f t="shared" ca="1" si="51"/>
        <v>0</v>
      </c>
      <c r="C1128" s="70">
        <f t="shared" ca="1" si="53"/>
        <v>0</v>
      </c>
      <c r="D1128" s="67"/>
    </row>
    <row r="1129" spans="1:4">
      <c r="A1129" s="69">
        <f t="shared" ca="1" si="52"/>
        <v>0</v>
      </c>
      <c r="B1129" s="69">
        <f t="shared" ca="1" si="51"/>
        <v>0</v>
      </c>
      <c r="C1129" s="70">
        <f t="shared" ca="1" si="53"/>
        <v>0</v>
      </c>
      <c r="D1129" s="67"/>
    </row>
    <row r="1130" spans="1:4">
      <c r="A1130" s="69">
        <f t="shared" ca="1" si="52"/>
        <v>0</v>
      </c>
      <c r="B1130" s="69">
        <f t="shared" ca="1" si="51"/>
        <v>0</v>
      </c>
      <c r="C1130" s="70">
        <f t="shared" ca="1" si="53"/>
        <v>0</v>
      </c>
      <c r="D1130" s="67"/>
    </row>
    <row r="1131" spans="1:4">
      <c r="A1131" s="69">
        <f t="shared" ca="1" si="52"/>
        <v>0</v>
      </c>
      <c r="B1131" s="69">
        <f t="shared" ca="1" si="51"/>
        <v>0</v>
      </c>
      <c r="C1131" s="70">
        <f t="shared" ca="1" si="53"/>
        <v>0</v>
      </c>
      <c r="D1131" s="67"/>
    </row>
    <row r="1132" spans="1:4">
      <c r="A1132" s="69">
        <f t="shared" ca="1" si="52"/>
        <v>0</v>
      </c>
      <c r="B1132" s="69">
        <f t="shared" ca="1" si="51"/>
        <v>0</v>
      </c>
      <c r="C1132" s="70">
        <f t="shared" ca="1" si="53"/>
        <v>0</v>
      </c>
      <c r="D1132" s="67"/>
    </row>
    <row r="1133" spans="1:4">
      <c r="A1133" s="69">
        <f t="shared" ca="1" si="52"/>
        <v>0</v>
      </c>
      <c r="B1133" s="69">
        <f t="shared" ca="1" si="51"/>
        <v>0</v>
      </c>
      <c r="C1133" s="70">
        <f t="shared" ca="1" si="53"/>
        <v>0</v>
      </c>
      <c r="D1133" s="67"/>
    </row>
    <row r="1134" spans="1:4">
      <c r="A1134" s="69">
        <f t="shared" ca="1" si="52"/>
        <v>0</v>
      </c>
      <c r="B1134" s="69">
        <f t="shared" ca="1" si="51"/>
        <v>0</v>
      </c>
      <c r="C1134" s="70">
        <f t="shared" ca="1" si="53"/>
        <v>0</v>
      </c>
      <c r="D1134" s="67"/>
    </row>
    <row r="1135" spans="1:4">
      <c r="A1135" s="69">
        <f t="shared" ca="1" si="52"/>
        <v>0</v>
      </c>
      <c r="B1135" s="69">
        <f t="shared" ca="1" si="51"/>
        <v>0</v>
      </c>
      <c r="C1135" s="70">
        <f t="shared" ca="1" si="53"/>
        <v>0</v>
      </c>
      <c r="D1135" s="67"/>
    </row>
    <row r="1136" spans="1:4">
      <c r="A1136" s="69">
        <f t="shared" ca="1" si="52"/>
        <v>0</v>
      </c>
      <c r="B1136" s="69">
        <f t="shared" ca="1" si="51"/>
        <v>0</v>
      </c>
      <c r="C1136" s="70">
        <f t="shared" ca="1" si="53"/>
        <v>0</v>
      </c>
      <c r="D1136" s="67"/>
    </row>
    <row r="1137" spans="1:4">
      <c r="A1137" s="69">
        <f t="shared" ca="1" si="52"/>
        <v>0</v>
      </c>
      <c r="B1137" s="69">
        <f t="shared" ca="1" si="51"/>
        <v>0</v>
      </c>
      <c r="C1137" s="70">
        <f t="shared" ca="1" si="53"/>
        <v>0</v>
      </c>
      <c r="D1137" s="67"/>
    </row>
    <row r="1138" spans="1:4">
      <c r="A1138" s="69">
        <f t="shared" ca="1" si="52"/>
        <v>0</v>
      </c>
      <c r="B1138" s="69">
        <f t="shared" ca="1" si="51"/>
        <v>0</v>
      </c>
      <c r="C1138" s="70">
        <f t="shared" ca="1" si="53"/>
        <v>0</v>
      </c>
      <c r="D1138" s="67"/>
    </row>
    <row r="1139" spans="1:4">
      <c r="A1139" s="69">
        <f t="shared" ca="1" si="52"/>
        <v>0</v>
      </c>
      <c r="B1139" s="69">
        <f t="shared" ca="1" si="51"/>
        <v>0</v>
      </c>
      <c r="C1139" s="70">
        <f t="shared" ca="1" si="53"/>
        <v>0</v>
      </c>
      <c r="D1139" s="67"/>
    </row>
    <row r="1140" spans="1:4">
      <c r="A1140" s="69">
        <f t="shared" ca="1" si="52"/>
        <v>0</v>
      </c>
      <c r="B1140" s="69">
        <f t="shared" ca="1" si="51"/>
        <v>0</v>
      </c>
      <c r="C1140" s="70">
        <f t="shared" ca="1" si="53"/>
        <v>0</v>
      </c>
      <c r="D1140" s="67"/>
    </row>
    <row r="1141" spans="1:4">
      <c r="A1141" s="69">
        <f t="shared" ca="1" si="52"/>
        <v>0</v>
      </c>
      <c r="B1141" s="69">
        <f t="shared" ca="1" si="51"/>
        <v>0</v>
      </c>
      <c r="C1141" s="70">
        <f t="shared" ca="1" si="53"/>
        <v>0</v>
      </c>
      <c r="D1141" s="67"/>
    </row>
    <row r="1142" spans="1:4">
      <c r="A1142" s="69">
        <f t="shared" ca="1" si="52"/>
        <v>0</v>
      </c>
      <c r="B1142" s="69">
        <f t="shared" ca="1" si="51"/>
        <v>0</v>
      </c>
      <c r="C1142" s="70">
        <f t="shared" ca="1" si="53"/>
        <v>0</v>
      </c>
      <c r="D1142" s="67"/>
    </row>
    <row r="1143" spans="1:4">
      <c r="A1143" s="69">
        <f t="shared" ca="1" si="52"/>
        <v>0</v>
      </c>
      <c r="B1143" s="69">
        <f t="shared" ca="1" si="51"/>
        <v>0</v>
      </c>
      <c r="C1143" s="70">
        <f t="shared" ca="1" si="53"/>
        <v>0</v>
      </c>
      <c r="D1143" s="67"/>
    </row>
    <row r="1144" spans="1:4">
      <c r="A1144" s="69">
        <f t="shared" ca="1" si="52"/>
        <v>0</v>
      </c>
      <c r="B1144" s="69">
        <f t="shared" ca="1" si="51"/>
        <v>0</v>
      </c>
      <c r="C1144" s="70">
        <f t="shared" ca="1" si="53"/>
        <v>0</v>
      </c>
      <c r="D1144" s="67"/>
    </row>
    <row r="1145" spans="1:4">
      <c r="A1145" s="69">
        <f t="shared" ca="1" si="52"/>
        <v>0</v>
      </c>
      <c r="B1145" s="69">
        <f t="shared" ca="1" si="51"/>
        <v>0</v>
      </c>
      <c r="C1145" s="70">
        <f t="shared" ca="1" si="53"/>
        <v>0</v>
      </c>
      <c r="D1145" s="67"/>
    </row>
    <row r="1146" spans="1:4">
      <c r="A1146" s="69">
        <f t="shared" ca="1" si="52"/>
        <v>0</v>
      </c>
      <c r="B1146" s="69">
        <f t="shared" ca="1" si="51"/>
        <v>0</v>
      </c>
      <c r="C1146" s="70">
        <f t="shared" ca="1" si="53"/>
        <v>0</v>
      </c>
      <c r="D1146" s="67"/>
    </row>
    <row r="1147" spans="1:4">
      <c r="A1147" s="69">
        <f t="shared" ca="1" si="52"/>
        <v>0</v>
      </c>
      <c r="B1147" s="69">
        <f t="shared" ca="1" si="51"/>
        <v>0</v>
      </c>
      <c r="C1147" s="70">
        <f t="shared" ca="1" si="53"/>
        <v>0</v>
      </c>
      <c r="D1147" s="67"/>
    </row>
    <row r="1148" spans="1:4">
      <c r="A1148" s="69">
        <f t="shared" ca="1" si="52"/>
        <v>0</v>
      </c>
      <c r="B1148" s="69">
        <f t="shared" ca="1" si="51"/>
        <v>0</v>
      </c>
      <c r="C1148" s="70">
        <f t="shared" ca="1" si="53"/>
        <v>0</v>
      </c>
      <c r="D1148" s="67"/>
    </row>
    <row r="1149" spans="1:4">
      <c r="A1149" s="69">
        <f t="shared" ca="1" si="52"/>
        <v>0</v>
      </c>
      <c r="B1149" s="69">
        <f t="shared" ca="1" si="51"/>
        <v>0</v>
      </c>
      <c r="C1149" s="70">
        <f t="shared" ca="1" si="53"/>
        <v>0</v>
      </c>
      <c r="D1149" s="67"/>
    </row>
    <row r="1150" spans="1:4">
      <c r="A1150" s="69">
        <f t="shared" ca="1" si="52"/>
        <v>0</v>
      </c>
      <c r="B1150" s="69">
        <f t="shared" ca="1" si="51"/>
        <v>0</v>
      </c>
      <c r="C1150" s="70">
        <f t="shared" ca="1" si="53"/>
        <v>0</v>
      </c>
      <c r="D1150" s="67"/>
    </row>
    <row r="1151" spans="1:4">
      <c r="A1151" s="69">
        <f t="shared" ca="1" si="52"/>
        <v>0</v>
      </c>
      <c r="B1151" s="69">
        <f t="shared" ca="1" si="51"/>
        <v>0</v>
      </c>
      <c r="C1151" s="70">
        <f t="shared" ca="1" si="53"/>
        <v>0</v>
      </c>
      <c r="D1151" s="67"/>
    </row>
    <row r="1152" spans="1:4">
      <c r="A1152" s="69">
        <f t="shared" ca="1" si="52"/>
        <v>0</v>
      </c>
      <c r="B1152" s="69">
        <f t="shared" ca="1" si="51"/>
        <v>0</v>
      </c>
      <c r="C1152" s="70">
        <f t="shared" ca="1" si="53"/>
        <v>0</v>
      </c>
      <c r="D1152" s="67"/>
    </row>
    <row r="1153" spans="1:4">
      <c r="A1153" s="69">
        <f t="shared" ca="1" si="52"/>
        <v>0</v>
      </c>
      <c r="B1153" s="69">
        <f t="shared" ca="1" si="51"/>
        <v>0</v>
      </c>
      <c r="C1153" s="70">
        <f t="shared" ca="1" si="53"/>
        <v>0</v>
      </c>
      <c r="D1153" s="67"/>
    </row>
    <row r="1154" spans="1:4">
      <c r="A1154" s="69">
        <f t="shared" ca="1" si="52"/>
        <v>0</v>
      </c>
      <c r="B1154" s="69">
        <f t="shared" ref="B1154:B1217" ca="1" si="54">INDIRECT(ADDRESS(ROW(),5,,,"Contact List"))</f>
        <v>0</v>
      </c>
      <c r="C1154" s="70">
        <f t="shared" ca="1" si="53"/>
        <v>0</v>
      </c>
      <c r="D1154" s="67"/>
    </row>
    <row r="1155" spans="1:4">
      <c r="A1155" s="69">
        <f t="shared" ref="A1155:A1218" ca="1" si="55">INDIRECT(ADDRESS(ROW(),COLUMN()+1,,,"Contact List"))</f>
        <v>0</v>
      </c>
      <c r="B1155" s="69">
        <f t="shared" ca="1" si="54"/>
        <v>0</v>
      </c>
      <c r="C1155" s="70">
        <f t="shared" ref="C1155:C1218" ca="1" si="56">INDIRECT(ADDRESS(ROW(),6,,,"Contact List"))</f>
        <v>0</v>
      </c>
      <c r="D1155" s="67"/>
    </row>
    <row r="1156" spans="1:4">
      <c r="A1156" s="69">
        <f t="shared" ca="1" si="55"/>
        <v>0</v>
      </c>
      <c r="B1156" s="69">
        <f t="shared" ca="1" si="54"/>
        <v>0</v>
      </c>
      <c r="C1156" s="70">
        <f t="shared" ca="1" si="56"/>
        <v>0</v>
      </c>
      <c r="D1156" s="67"/>
    </row>
    <row r="1157" spans="1:4">
      <c r="A1157" s="69">
        <f t="shared" ca="1" si="55"/>
        <v>0</v>
      </c>
      <c r="B1157" s="69">
        <f t="shared" ca="1" si="54"/>
        <v>0</v>
      </c>
      <c r="C1157" s="70">
        <f t="shared" ca="1" si="56"/>
        <v>0</v>
      </c>
      <c r="D1157" s="67"/>
    </row>
    <row r="1158" spans="1:4">
      <c r="A1158" s="69">
        <f t="shared" ca="1" si="55"/>
        <v>0</v>
      </c>
      <c r="B1158" s="69">
        <f t="shared" ca="1" si="54"/>
        <v>0</v>
      </c>
      <c r="C1158" s="70">
        <f t="shared" ca="1" si="56"/>
        <v>0</v>
      </c>
      <c r="D1158" s="67"/>
    </row>
    <row r="1159" spans="1:4">
      <c r="A1159" s="69">
        <f t="shared" ca="1" si="55"/>
        <v>0</v>
      </c>
      <c r="B1159" s="69">
        <f t="shared" ca="1" si="54"/>
        <v>0</v>
      </c>
      <c r="C1159" s="70">
        <f t="shared" ca="1" si="56"/>
        <v>0</v>
      </c>
      <c r="D1159" s="67"/>
    </row>
    <row r="1160" spans="1:4">
      <c r="A1160" s="69">
        <f t="shared" ca="1" si="55"/>
        <v>0</v>
      </c>
      <c r="B1160" s="69">
        <f t="shared" ca="1" si="54"/>
        <v>0</v>
      </c>
      <c r="C1160" s="70">
        <f t="shared" ca="1" si="56"/>
        <v>0</v>
      </c>
      <c r="D1160" s="67"/>
    </row>
    <row r="1161" spans="1:4">
      <c r="A1161" s="69">
        <f t="shared" ca="1" si="55"/>
        <v>0</v>
      </c>
      <c r="B1161" s="69">
        <f t="shared" ca="1" si="54"/>
        <v>0</v>
      </c>
      <c r="C1161" s="70">
        <f t="shared" ca="1" si="56"/>
        <v>0</v>
      </c>
      <c r="D1161" s="67"/>
    </row>
    <row r="1162" spans="1:4">
      <c r="A1162" s="69">
        <f t="shared" ca="1" si="55"/>
        <v>0</v>
      </c>
      <c r="B1162" s="69">
        <f t="shared" ca="1" si="54"/>
        <v>0</v>
      </c>
      <c r="C1162" s="70">
        <f t="shared" ca="1" si="56"/>
        <v>0</v>
      </c>
      <c r="D1162" s="67"/>
    </row>
    <row r="1163" spans="1:4">
      <c r="A1163" s="69">
        <f t="shared" ca="1" si="55"/>
        <v>0</v>
      </c>
      <c r="B1163" s="69">
        <f t="shared" ca="1" si="54"/>
        <v>0</v>
      </c>
      <c r="C1163" s="70">
        <f t="shared" ca="1" si="56"/>
        <v>0</v>
      </c>
      <c r="D1163" s="67"/>
    </row>
    <row r="1164" spans="1:4">
      <c r="A1164" s="69">
        <f t="shared" ca="1" si="55"/>
        <v>0</v>
      </c>
      <c r="B1164" s="69">
        <f t="shared" ca="1" si="54"/>
        <v>0</v>
      </c>
      <c r="C1164" s="70">
        <f t="shared" ca="1" si="56"/>
        <v>0</v>
      </c>
      <c r="D1164" s="67"/>
    </row>
    <row r="1165" spans="1:4">
      <c r="A1165" s="69">
        <f t="shared" ca="1" si="55"/>
        <v>0</v>
      </c>
      <c r="B1165" s="69">
        <f t="shared" ca="1" si="54"/>
        <v>0</v>
      </c>
      <c r="C1165" s="70">
        <f t="shared" ca="1" si="56"/>
        <v>0</v>
      </c>
      <c r="D1165" s="67"/>
    </row>
    <row r="1166" spans="1:4">
      <c r="A1166" s="69">
        <f t="shared" ca="1" si="55"/>
        <v>0</v>
      </c>
      <c r="B1166" s="69">
        <f t="shared" ca="1" si="54"/>
        <v>0</v>
      </c>
      <c r="C1166" s="70">
        <f t="shared" ca="1" si="56"/>
        <v>0</v>
      </c>
      <c r="D1166" s="67"/>
    </row>
    <row r="1167" spans="1:4">
      <c r="A1167" s="69">
        <f t="shared" ca="1" si="55"/>
        <v>0</v>
      </c>
      <c r="B1167" s="69">
        <f t="shared" ca="1" si="54"/>
        <v>0</v>
      </c>
      <c r="C1167" s="70">
        <f t="shared" ca="1" si="56"/>
        <v>0</v>
      </c>
      <c r="D1167" s="67"/>
    </row>
    <row r="1168" spans="1:4">
      <c r="A1168" s="69">
        <f t="shared" ca="1" si="55"/>
        <v>0</v>
      </c>
      <c r="B1168" s="69">
        <f t="shared" ca="1" si="54"/>
        <v>0</v>
      </c>
      <c r="C1168" s="70">
        <f t="shared" ca="1" si="56"/>
        <v>0</v>
      </c>
      <c r="D1168" s="67"/>
    </row>
    <row r="1169" spans="1:4">
      <c r="A1169" s="69">
        <f t="shared" ca="1" si="55"/>
        <v>0</v>
      </c>
      <c r="B1169" s="69">
        <f t="shared" ca="1" si="54"/>
        <v>0</v>
      </c>
      <c r="C1169" s="70">
        <f t="shared" ca="1" si="56"/>
        <v>0</v>
      </c>
      <c r="D1169" s="67"/>
    </row>
    <row r="1170" spans="1:4">
      <c r="A1170" s="69">
        <f t="shared" ca="1" si="55"/>
        <v>0</v>
      </c>
      <c r="B1170" s="69">
        <f t="shared" ca="1" si="54"/>
        <v>0</v>
      </c>
      <c r="C1170" s="70">
        <f t="shared" ca="1" si="56"/>
        <v>0</v>
      </c>
      <c r="D1170" s="67"/>
    </row>
    <row r="1171" spans="1:4">
      <c r="A1171" s="69">
        <f t="shared" ca="1" si="55"/>
        <v>0</v>
      </c>
      <c r="B1171" s="69">
        <f t="shared" ca="1" si="54"/>
        <v>0</v>
      </c>
      <c r="C1171" s="70">
        <f t="shared" ca="1" si="56"/>
        <v>0</v>
      </c>
      <c r="D1171" s="67"/>
    </row>
    <row r="1172" spans="1:4">
      <c r="A1172" s="69">
        <f t="shared" ca="1" si="55"/>
        <v>0</v>
      </c>
      <c r="B1172" s="69">
        <f t="shared" ca="1" si="54"/>
        <v>0</v>
      </c>
      <c r="C1172" s="70">
        <f t="shared" ca="1" si="56"/>
        <v>0</v>
      </c>
      <c r="D1172" s="67"/>
    </row>
    <row r="1173" spans="1:4">
      <c r="A1173" s="69">
        <f t="shared" ca="1" si="55"/>
        <v>0</v>
      </c>
      <c r="B1173" s="69">
        <f t="shared" ca="1" si="54"/>
        <v>0</v>
      </c>
      <c r="C1173" s="70">
        <f t="shared" ca="1" si="56"/>
        <v>0</v>
      </c>
      <c r="D1173" s="67"/>
    </row>
    <row r="1174" spans="1:4">
      <c r="A1174" s="69">
        <f t="shared" ca="1" si="55"/>
        <v>0</v>
      </c>
      <c r="B1174" s="69">
        <f t="shared" ca="1" si="54"/>
        <v>0</v>
      </c>
      <c r="C1174" s="70">
        <f t="shared" ca="1" si="56"/>
        <v>0</v>
      </c>
      <c r="D1174" s="67"/>
    </row>
    <row r="1175" spans="1:4">
      <c r="A1175" s="69">
        <f t="shared" ca="1" si="55"/>
        <v>0</v>
      </c>
      <c r="B1175" s="69">
        <f t="shared" ca="1" si="54"/>
        <v>0</v>
      </c>
      <c r="C1175" s="70">
        <f t="shared" ca="1" si="56"/>
        <v>0</v>
      </c>
      <c r="D1175" s="67"/>
    </row>
    <row r="1176" spans="1:4">
      <c r="A1176" s="69">
        <f t="shared" ca="1" si="55"/>
        <v>0</v>
      </c>
      <c r="B1176" s="69">
        <f t="shared" ca="1" si="54"/>
        <v>0</v>
      </c>
      <c r="C1176" s="70">
        <f t="shared" ca="1" si="56"/>
        <v>0</v>
      </c>
      <c r="D1176" s="67"/>
    </row>
    <row r="1177" spans="1:4">
      <c r="A1177" s="69">
        <f t="shared" ca="1" si="55"/>
        <v>0</v>
      </c>
      <c r="B1177" s="69">
        <f t="shared" ca="1" si="54"/>
        <v>0</v>
      </c>
      <c r="C1177" s="70">
        <f t="shared" ca="1" si="56"/>
        <v>0</v>
      </c>
      <c r="D1177" s="67"/>
    </row>
    <row r="1178" spans="1:4">
      <c r="A1178" s="69">
        <f t="shared" ca="1" si="55"/>
        <v>0</v>
      </c>
      <c r="B1178" s="69">
        <f t="shared" ca="1" si="54"/>
        <v>0</v>
      </c>
      <c r="C1178" s="70">
        <f t="shared" ca="1" si="56"/>
        <v>0</v>
      </c>
      <c r="D1178" s="67"/>
    </row>
    <row r="1179" spans="1:4">
      <c r="A1179" s="69">
        <f t="shared" ca="1" si="55"/>
        <v>0</v>
      </c>
      <c r="B1179" s="69">
        <f t="shared" ca="1" si="54"/>
        <v>0</v>
      </c>
      <c r="C1179" s="70">
        <f t="shared" ca="1" si="56"/>
        <v>0</v>
      </c>
      <c r="D1179" s="67"/>
    </row>
    <row r="1180" spans="1:4">
      <c r="A1180" s="69">
        <f t="shared" ca="1" si="55"/>
        <v>0</v>
      </c>
      <c r="B1180" s="69">
        <f t="shared" ca="1" si="54"/>
        <v>0</v>
      </c>
      <c r="C1180" s="70">
        <f t="shared" ca="1" si="56"/>
        <v>0</v>
      </c>
      <c r="D1180" s="67"/>
    </row>
    <row r="1181" spans="1:4">
      <c r="A1181" s="69">
        <f t="shared" ca="1" si="55"/>
        <v>0</v>
      </c>
      <c r="B1181" s="69">
        <f t="shared" ca="1" si="54"/>
        <v>0</v>
      </c>
      <c r="C1181" s="70">
        <f t="shared" ca="1" si="56"/>
        <v>0</v>
      </c>
      <c r="D1181" s="67"/>
    </row>
    <row r="1182" spans="1:4">
      <c r="A1182" s="69">
        <f t="shared" ca="1" si="55"/>
        <v>0</v>
      </c>
      <c r="B1182" s="69">
        <f t="shared" ca="1" si="54"/>
        <v>0</v>
      </c>
      <c r="C1182" s="70">
        <f t="shared" ca="1" si="56"/>
        <v>0</v>
      </c>
      <c r="D1182" s="67"/>
    </row>
    <row r="1183" spans="1:4">
      <c r="A1183" s="69">
        <f t="shared" ca="1" si="55"/>
        <v>0</v>
      </c>
      <c r="B1183" s="69">
        <f t="shared" ca="1" si="54"/>
        <v>0</v>
      </c>
      <c r="C1183" s="70">
        <f t="shared" ca="1" si="56"/>
        <v>0</v>
      </c>
      <c r="D1183" s="67"/>
    </row>
    <row r="1184" spans="1:4">
      <c r="A1184" s="69">
        <f t="shared" ca="1" si="55"/>
        <v>0</v>
      </c>
      <c r="B1184" s="69">
        <f t="shared" ca="1" si="54"/>
        <v>0</v>
      </c>
      <c r="C1184" s="70">
        <f t="shared" ca="1" si="56"/>
        <v>0</v>
      </c>
      <c r="D1184" s="67"/>
    </row>
    <row r="1185" spans="1:4">
      <c r="A1185" s="69">
        <f t="shared" ca="1" si="55"/>
        <v>0</v>
      </c>
      <c r="B1185" s="69">
        <f t="shared" ca="1" si="54"/>
        <v>0</v>
      </c>
      <c r="C1185" s="70">
        <f t="shared" ca="1" si="56"/>
        <v>0</v>
      </c>
      <c r="D1185" s="67"/>
    </row>
    <row r="1186" spans="1:4">
      <c r="A1186" s="69">
        <f t="shared" ca="1" si="55"/>
        <v>0</v>
      </c>
      <c r="B1186" s="69">
        <f t="shared" ca="1" si="54"/>
        <v>0</v>
      </c>
      <c r="C1186" s="70">
        <f t="shared" ca="1" si="56"/>
        <v>0</v>
      </c>
      <c r="D1186" s="67"/>
    </row>
    <row r="1187" spans="1:4">
      <c r="A1187" s="69">
        <f t="shared" ca="1" si="55"/>
        <v>0</v>
      </c>
      <c r="B1187" s="69">
        <f t="shared" ca="1" si="54"/>
        <v>0</v>
      </c>
      <c r="C1187" s="70">
        <f t="shared" ca="1" si="56"/>
        <v>0</v>
      </c>
      <c r="D1187" s="67"/>
    </row>
    <row r="1188" spans="1:4">
      <c r="A1188" s="69">
        <f t="shared" ca="1" si="55"/>
        <v>0</v>
      </c>
      <c r="B1188" s="69">
        <f t="shared" ca="1" si="54"/>
        <v>0</v>
      </c>
      <c r="C1188" s="70">
        <f t="shared" ca="1" si="56"/>
        <v>0</v>
      </c>
      <c r="D1188" s="67"/>
    </row>
    <row r="1189" spans="1:4">
      <c r="A1189" s="69">
        <f t="shared" ca="1" si="55"/>
        <v>0</v>
      </c>
      <c r="B1189" s="69">
        <f t="shared" ca="1" si="54"/>
        <v>0</v>
      </c>
      <c r="C1189" s="70">
        <f t="shared" ca="1" si="56"/>
        <v>0</v>
      </c>
      <c r="D1189" s="67"/>
    </row>
    <row r="1190" spans="1:4">
      <c r="A1190" s="69">
        <f t="shared" ca="1" si="55"/>
        <v>0</v>
      </c>
      <c r="B1190" s="69">
        <f t="shared" ca="1" si="54"/>
        <v>0</v>
      </c>
      <c r="C1190" s="70">
        <f t="shared" ca="1" si="56"/>
        <v>0</v>
      </c>
      <c r="D1190" s="67"/>
    </row>
    <row r="1191" spans="1:4">
      <c r="A1191" s="69">
        <f t="shared" ca="1" si="55"/>
        <v>0</v>
      </c>
      <c r="B1191" s="69">
        <f t="shared" ca="1" si="54"/>
        <v>0</v>
      </c>
      <c r="C1191" s="70">
        <f t="shared" ca="1" si="56"/>
        <v>0</v>
      </c>
      <c r="D1191" s="67"/>
    </row>
    <row r="1192" spans="1:4">
      <c r="A1192" s="69">
        <f t="shared" ca="1" si="55"/>
        <v>0</v>
      </c>
      <c r="B1192" s="69">
        <f t="shared" ca="1" si="54"/>
        <v>0</v>
      </c>
      <c r="C1192" s="70">
        <f t="shared" ca="1" si="56"/>
        <v>0</v>
      </c>
      <c r="D1192" s="67"/>
    </row>
    <row r="1193" spans="1:4">
      <c r="A1193" s="69">
        <f t="shared" ca="1" si="55"/>
        <v>0</v>
      </c>
      <c r="B1193" s="69">
        <f t="shared" ca="1" si="54"/>
        <v>0</v>
      </c>
      <c r="C1193" s="70">
        <f t="shared" ca="1" si="56"/>
        <v>0</v>
      </c>
      <c r="D1193" s="67"/>
    </row>
    <row r="1194" spans="1:4">
      <c r="A1194" s="69">
        <f t="shared" ca="1" si="55"/>
        <v>0</v>
      </c>
      <c r="B1194" s="69">
        <f t="shared" ca="1" si="54"/>
        <v>0</v>
      </c>
      <c r="C1194" s="70">
        <f t="shared" ca="1" si="56"/>
        <v>0</v>
      </c>
      <c r="D1194" s="67"/>
    </row>
    <row r="1195" spans="1:4">
      <c r="A1195" s="69">
        <f t="shared" ca="1" si="55"/>
        <v>0</v>
      </c>
      <c r="B1195" s="69">
        <f t="shared" ca="1" si="54"/>
        <v>0</v>
      </c>
      <c r="C1195" s="70">
        <f t="shared" ca="1" si="56"/>
        <v>0</v>
      </c>
      <c r="D1195" s="67"/>
    </row>
    <row r="1196" spans="1:4">
      <c r="A1196" s="69">
        <f t="shared" ca="1" si="55"/>
        <v>0</v>
      </c>
      <c r="B1196" s="69">
        <f t="shared" ca="1" si="54"/>
        <v>0</v>
      </c>
      <c r="C1196" s="70">
        <f t="shared" ca="1" si="56"/>
        <v>0</v>
      </c>
      <c r="D1196" s="67"/>
    </row>
    <row r="1197" spans="1:4">
      <c r="A1197" s="69">
        <f t="shared" ca="1" si="55"/>
        <v>0</v>
      </c>
      <c r="B1197" s="69">
        <f t="shared" ca="1" si="54"/>
        <v>0</v>
      </c>
      <c r="C1197" s="70">
        <f t="shared" ca="1" si="56"/>
        <v>0</v>
      </c>
      <c r="D1197" s="67"/>
    </row>
    <row r="1198" spans="1:4">
      <c r="A1198" s="69">
        <f t="shared" ca="1" si="55"/>
        <v>0</v>
      </c>
      <c r="B1198" s="69">
        <f t="shared" ca="1" si="54"/>
        <v>0</v>
      </c>
      <c r="C1198" s="70">
        <f t="shared" ca="1" si="56"/>
        <v>0</v>
      </c>
      <c r="D1198" s="67"/>
    </row>
    <row r="1199" spans="1:4">
      <c r="A1199" s="69">
        <f t="shared" ca="1" si="55"/>
        <v>0</v>
      </c>
      <c r="B1199" s="69">
        <f t="shared" ca="1" si="54"/>
        <v>0</v>
      </c>
      <c r="C1199" s="70">
        <f t="shared" ca="1" si="56"/>
        <v>0</v>
      </c>
      <c r="D1199" s="67"/>
    </row>
    <row r="1200" spans="1:4">
      <c r="A1200" s="69">
        <f t="shared" ca="1" si="55"/>
        <v>0</v>
      </c>
      <c r="B1200" s="69">
        <f t="shared" ca="1" si="54"/>
        <v>0</v>
      </c>
      <c r="C1200" s="70">
        <f t="shared" ca="1" si="56"/>
        <v>0</v>
      </c>
      <c r="D1200" s="67"/>
    </row>
    <row r="1201" spans="1:4">
      <c r="A1201" s="69">
        <f t="shared" ca="1" si="55"/>
        <v>0</v>
      </c>
      <c r="B1201" s="69">
        <f t="shared" ca="1" si="54"/>
        <v>0</v>
      </c>
      <c r="C1201" s="70">
        <f t="shared" ca="1" si="56"/>
        <v>0</v>
      </c>
      <c r="D1201" s="67"/>
    </row>
    <row r="1202" spans="1:4">
      <c r="A1202" s="69">
        <f t="shared" ca="1" si="55"/>
        <v>0</v>
      </c>
      <c r="B1202" s="69">
        <f t="shared" ca="1" si="54"/>
        <v>0</v>
      </c>
      <c r="C1202" s="70">
        <f t="shared" ca="1" si="56"/>
        <v>0</v>
      </c>
      <c r="D1202" s="67"/>
    </row>
    <row r="1203" spans="1:4">
      <c r="A1203" s="69">
        <f t="shared" ca="1" si="55"/>
        <v>0</v>
      </c>
      <c r="B1203" s="69">
        <f t="shared" ca="1" si="54"/>
        <v>0</v>
      </c>
      <c r="C1203" s="70">
        <f t="shared" ca="1" si="56"/>
        <v>0</v>
      </c>
      <c r="D1203" s="67"/>
    </row>
    <row r="1204" spans="1:4">
      <c r="A1204" s="69">
        <f t="shared" ca="1" si="55"/>
        <v>0</v>
      </c>
      <c r="B1204" s="69">
        <f t="shared" ca="1" si="54"/>
        <v>0</v>
      </c>
      <c r="C1204" s="70">
        <f t="shared" ca="1" si="56"/>
        <v>0</v>
      </c>
      <c r="D1204" s="67"/>
    </row>
    <row r="1205" spans="1:4">
      <c r="A1205" s="69">
        <f t="shared" ca="1" si="55"/>
        <v>0</v>
      </c>
      <c r="B1205" s="69">
        <f t="shared" ca="1" si="54"/>
        <v>0</v>
      </c>
      <c r="C1205" s="70">
        <f t="shared" ca="1" si="56"/>
        <v>0</v>
      </c>
      <c r="D1205" s="67"/>
    </row>
    <row r="1206" spans="1:4">
      <c r="A1206" s="69">
        <f t="shared" ca="1" si="55"/>
        <v>0</v>
      </c>
      <c r="B1206" s="69">
        <f t="shared" ca="1" si="54"/>
        <v>0</v>
      </c>
      <c r="C1206" s="70">
        <f t="shared" ca="1" si="56"/>
        <v>0</v>
      </c>
      <c r="D1206" s="67"/>
    </row>
    <row r="1207" spans="1:4">
      <c r="A1207" s="69">
        <f t="shared" ca="1" si="55"/>
        <v>0</v>
      </c>
      <c r="B1207" s="69">
        <f t="shared" ca="1" si="54"/>
        <v>0</v>
      </c>
      <c r="C1207" s="70">
        <f t="shared" ca="1" si="56"/>
        <v>0</v>
      </c>
      <c r="D1207" s="67"/>
    </row>
    <row r="1208" spans="1:4">
      <c r="A1208" s="69">
        <f t="shared" ca="1" si="55"/>
        <v>0</v>
      </c>
      <c r="B1208" s="69">
        <f t="shared" ca="1" si="54"/>
        <v>0</v>
      </c>
      <c r="C1208" s="70">
        <f t="shared" ca="1" si="56"/>
        <v>0</v>
      </c>
      <c r="D1208" s="67"/>
    </row>
    <row r="1209" spans="1:4">
      <c r="A1209" s="69">
        <f t="shared" ca="1" si="55"/>
        <v>0</v>
      </c>
      <c r="B1209" s="69">
        <f t="shared" ca="1" si="54"/>
        <v>0</v>
      </c>
      <c r="C1209" s="70">
        <f t="shared" ca="1" si="56"/>
        <v>0</v>
      </c>
      <c r="D1209" s="67"/>
    </row>
    <row r="1210" spans="1:4">
      <c r="A1210" s="69">
        <f t="shared" ca="1" si="55"/>
        <v>0</v>
      </c>
      <c r="B1210" s="69">
        <f t="shared" ca="1" si="54"/>
        <v>0</v>
      </c>
      <c r="C1210" s="70">
        <f t="shared" ca="1" si="56"/>
        <v>0</v>
      </c>
      <c r="D1210" s="67"/>
    </row>
    <row r="1211" spans="1:4">
      <c r="A1211" s="69">
        <f t="shared" ca="1" si="55"/>
        <v>0</v>
      </c>
      <c r="B1211" s="69">
        <f t="shared" ca="1" si="54"/>
        <v>0</v>
      </c>
      <c r="C1211" s="70">
        <f t="shared" ca="1" si="56"/>
        <v>0</v>
      </c>
      <c r="D1211" s="67"/>
    </row>
    <row r="1212" spans="1:4">
      <c r="A1212" s="69">
        <f t="shared" ca="1" si="55"/>
        <v>0</v>
      </c>
      <c r="B1212" s="69">
        <f t="shared" ca="1" si="54"/>
        <v>0</v>
      </c>
      <c r="C1212" s="70">
        <f t="shared" ca="1" si="56"/>
        <v>0</v>
      </c>
      <c r="D1212" s="67"/>
    </row>
    <row r="1213" spans="1:4">
      <c r="A1213" s="69">
        <f t="shared" ca="1" si="55"/>
        <v>0</v>
      </c>
      <c r="B1213" s="69">
        <f t="shared" ca="1" si="54"/>
        <v>0</v>
      </c>
      <c r="C1213" s="70">
        <f t="shared" ca="1" si="56"/>
        <v>0</v>
      </c>
      <c r="D1213" s="67"/>
    </row>
    <row r="1214" spans="1:4">
      <c r="A1214" s="69">
        <f t="shared" ca="1" si="55"/>
        <v>0</v>
      </c>
      <c r="B1214" s="69">
        <f t="shared" ca="1" si="54"/>
        <v>0</v>
      </c>
      <c r="C1214" s="70">
        <f t="shared" ca="1" si="56"/>
        <v>0</v>
      </c>
      <c r="D1214" s="67"/>
    </row>
    <row r="1215" spans="1:4">
      <c r="A1215" s="69">
        <f t="shared" ca="1" si="55"/>
        <v>0</v>
      </c>
      <c r="B1215" s="69">
        <f t="shared" ca="1" si="54"/>
        <v>0</v>
      </c>
      <c r="C1215" s="70">
        <f t="shared" ca="1" si="56"/>
        <v>0</v>
      </c>
      <c r="D1215" s="67"/>
    </row>
    <row r="1216" spans="1:4">
      <c r="A1216" s="69">
        <f t="shared" ca="1" si="55"/>
        <v>0</v>
      </c>
      <c r="B1216" s="69">
        <f t="shared" ca="1" si="54"/>
        <v>0</v>
      </c>
      <c r="C1216" s="70">
        <f t="shared" ca="1" si="56"/>
        <v>0</v>
      </c>
      <c r="D1216" s="67"/>
    </row>
    <row r="1217" spans="1:4">
      <c r="A1217" s="69">
        <f t="shared" ca="1" si="55"/>
        <v>0</v>
      </c>
      <c r="B1217" s="69">
        <f t="shared" ca="1" si="54"/>
        <v>0</v>
      </c>
      <c r="C1217" s="70">
        <f t="shared" ca="1" si="56"/>
        <v>0</v>
      </c>
      <c r="D1217" s="67"/>
    </row>
    <row r="1218" spans="1:4">
      <c r="A1218" s="69">
        <f t="shared" ca="1" si="55"/>
        <v>0</v>
      </c>
      <c r="B1218" s="69">
        <f t="shared" ref="B1218:B1281" ca="1" si="57">INDIRECT(ADDRESS(ROW(),5,,,"Contact List"))</f>
        <v>0</v>
      </c>
      <c r="C1218" s="70">
        <f t="shared" ca="1" si="56"/>
        <v>0</v>
      </c>
      <c r="D1218" s="67"/>
    </row>
    <row r="1219" spans="1:4">
      <c r="A1219" s="69">
        <f t="shared" ref="A1219:A1282" ca="1" si="58">INDIRECT(ADDRESS(ROW(),COLUMN()+1,,,"Contact List"))</f>
        <v>0</v>
      </c>
      <c r="B1219" s="69">
        <f t="shared" ca="1" si="57"/>
        <v>0</v>
      </c>
      <c r="C1219" s="70">
        <f t="shared" ref="C1219:C1282" ca="1" si="59">INDIRECT(ADDRESS(ROW(),6,,,"Contact List"))</f>
        <v>0</v>
      </c>
      <c r="D1219" s="67"/>
    </row>
    <row r="1220" spans="1:4">
      <c r="A1220" s="69">
        <f t="shared" ca="1" si="58"/>
        <v>0</v>
      </c>
      <c r="B1220" s="69">
        <f t="shared" ca="1" si="57"/>
        <v>0</v>
      </c>
      <c r="C1220" s="70">
        <f t="shared" ca="1" si="59"/>
        <v>0</v>
      </c>
      <c r="D1220" s="67"/>
    </row>
    <row r="1221" spans="1:4">
      <c r="A1221" s="69">
        <f t="shared" ca="1" si="58"/>
        <v>0</v>
      </c>
      <c r="B1221" s="69">
        <f t="shared" ca="1" si="57"/>
        <v>0</v>
      </c>
      <c r="C1221" s="70">
        <f t="shared" ca="1" si="59"/>
        <v>0</v>
      </c>
      <c r="D1221" s="67"/>
    </row>
    <row r="1222" spans="1:4">
      <c r="A1222" s="69">
        <f t="shared" ca="1" si="58"/>
        <v>0</v>
      </c>
      <c r="B1222" s="69">
        <f t="shared" ca="1" si="57"/>
        <v>0</v>
      </c>
      <c r="C1222" s="70">
        <f t="shared" ca="1" si="59"/>
        <v>0</v>
      </c>
      <c r="D1222" s="67"/>
    </row>
    <row r="1223" spans="1:4">
      <c r="A1223" s="69">
        <f t="shared" ca="1" si="58"/>
        <v>0</v>
      </c>
      <c r="B1223" s="69">
        <f t="shared" ca="1" si="57"/>
        <v>0</v>
      </c>
      <c r="C1223" s="70">
        <f t="shared" ca="1" si="59"/>
        <v>0</v>
      </c>
      <c r="D1223" s="67"/>
    </row>
    <row r="1224" spans="1:4">
      <c r="A1224" s="69">
        <f t="shared" ca="1" si="58"/>
        <v>0</v>
      </c>
      <c r="B1224" s="69">
        <f t="shared" ca="1" si="57"/>
        <v>0</v>
      </c>
      <c r="C1224" s="70">
        <f t="shared" ca="1" si="59"/>
        <v>0</v>
      </c>
      <c r="D1224" s="67"/>
    </row>
    <row r="1225" spans="1:4">
      <c r="A1225" s="69">
        <f t="shared" ca="1" si="58"/>
        <v>0</v>
      </c>
      <c r="B1225" s="69">
        <f t="shared" ca="1" si="57"/>
        <v>0</v>
      </c>
      <c r="C1225" s="70">
        <f t="shared" ca="1" si="59"/>
        <v>0</v>
      </c>
      <c r="D1225" s="67"/>
    </row>
    <row r="1226" spans="1:4">
      <c r="A1226" s="69">
        <f t="shared" ca="1" si="58"/>
        <v>0</v>
      </c>
      <c r="B1226" s="69">
        <f t="shared" ca="1" si="57"/>
        <v>0</v>
      </c>
      <c r="C1226" s="70">
        <f t="shared" ca="1" si="59"/>
        <v>0</v>
      </c>
      <c r="D1226" s="67"/>
    </row>
    <row r="1227" spans="1:4">
      <c r="A1227" s="69">
        <f t="shared" ca="1" si="58"/>
        <v>0</v>
      </c>
      <c r="B1227" s="69">
        <f t="shared" ca="1" si="57"/>
        <v>0</v>
      </c>
      <c r="C1227" s="70">
        <f t="shared" ca="1" si="59"/>
        <v>0</v>
      </c>
      <c r="D1227" s="67"/>
    </row>
    <row r="1228" spans="1:4">
      <c r="A1228" s="69">
        <f t="shared" ca="1" si="58"/>
        <v>0</v>
      </c>
      <c r="B1228" s="69">
        <f t="shared" ca="1" si="57"/>
        <v>0</v>
      </c>
      <c r="C1228" s="70">
        <f t="shared" ca="1" si="59"/>
        <v>0</v>
      </c>
      <c r="D1228" s="67"/>
    </row>
    <row r="1229" spans="1:4">
      <c r="A1229" s="69">
        <f t="shared" ca="1" si="58"/>
        <v>0</v>
      </c>
      <c r="B1229" s="69">
        <f t="shared" ca="1" si="57"/>
        <v>0</v>
      </c>
      <c r="C1229" s="70">
        <f t="shared" ca="1" si="59"/>
        <v>0</v>
      </c>
      <c r="D1229" s="67"/>
    </row>
    <row r="1230" spans="1:4">
      <c r="A1230" s="69">
        <f t="shared" ca="1" si="58"/>
        <v>0</v>
      </c>
      <c r="B1230" s="69">
        <f t="shared" ca="1" si="57"/>
        <v>0</v>
      </c>
      <c r="C1230" s="70">
        <f t="shared" ca="1" si="59"/>
        <v>0</v>
      </c>
      <c r="D1230" s="67"/>
    </row>
    <row r="1231" spans="1:4">
      <c r="A1231" s="69">
        <f t="shared" ca="1" si="58"/>
        <v>0</v>
      </c>
      <c r="B1231" s="69">
        <f t="shared" ca="1" si="57"/>
        <v>0</v>
      </c>
      <c r="C1231" s="70">
        <f t="shared" ca="1" si="59"/>
        <v>0</v>
      </c>
      <c r="D1231" s="67"/>
    </row>
    <row r="1232" spans="1:4">
      <c r="A1232" s="69">
        <f t="shared" ca="1" si="58"/>
        <v>0</v>
      </c>
      <c r="B1232" s="69">
        <f t="shared" ca="1" si="57"/>
        <v>0</v>
      </c>
      <c r="C1232" s="70">
        <f t="shared" ca="1" si="59"/>
        <v>0</v>
      </c>
      <c r="D1232" s="67"/>
    </row>
    <row r="1233" spans="1:4">
      <c r="A1233" s="69">
        <f t="shared" ca="1" si="58"/>
        <v>0</v>
      </c>
      <c r="B1233" s="69">
        <f t="shared" ca="1" si="57"/>
        <v>0</v>
      </c>
      <c r="C1233" s="70">
        <f t="shared" ca="1" si="59"/>
        <v>0</v>
      </c>
      <c r="D1233" s="67"/>
    </row>
    <row r="1234" spans="1:4">
      <c r="A1234" s="69">
        <f t="shared" ca="1" si="58"/>
        <v>0</v>
      </c>
      <c r="B1234" s="69">
        <f t="shared" ca="1" si="57"/>
        <v>0</v>
      </c>
      <c r="C1234" s="70">
        <f t="shared" ca="1" si="59"/>
        <v>0</v>
      </c>
      <c r="D1234" s="67"/>
    </row>
    <row r="1235" spans="1:4">
      <c r="A1235" s="69">
        <f t="shared" ca="1" si="58"/>
        <v>0</v>
      </c>
      <c r="B1235" s="69">
        <f t="shared" ca="1" si="57"/>
        <v>0</v>
      </c>
      <c r="C1235" s="70">
        <f t="shared" ca="1" si="59"/>
        <v>0</v>
      </c>
      <c r="D1235" s="67"/>
    </row>
    <row r="1236" spans="1:4">
      <c r="A1236" s="69">
        <f t="shared" ca="1" si="58"/>
        <v>0</v>
      </c>
      <c r="B1236" s="69">
        <f t="shared" ca="1" si="57"/>
        <v>0</v>
      </c>
      <c r="C1236" s="70">
        <f t="shared" ca="1" si="59"/>
        <v>0</v>
      </c>
      <c r="D1236" s="67"/>
    </row>
    <row r="1237" spans="1:4">
      <c r="A1237" s="69">
        <f t="shared" ca="1" si="58"/>
        <v>0</v>
      </c>
      <c r="B1237" s="69">
        <f t="shared" ca="1" si="57"/>
        <v>0</v>
      </c>
      <c r="C1237" s="70">
        <f t="shared" ca="1" si="59"/>
        <v>0</v>
      </c>
      <c r="D1237" s="67"/>
    </row>
    <row r="1238" spans="1:4">
      <c r="A1238" s="69">
        <f t="shared" ca="1" si="58"/>
        <v>0</v>
      </c>
      <c r="B1238" s="69">
        <f t="shared" ca="1" si="57"/>
        <v>0</v>
      </c>
      <c r="C1238" s="70">
        <f t="shared" ca="1" si="59"/>
        <v>0</v>
      </c>
      <c r="D1238" s="67"/>
    </row>
    <row r="1239" spans="1:4">
      <c r="A1239" s="69">
        <f t="shared" ca="1" si="58"/>
        <v>0</v>
      </c>
      <c r="B1239" s="69">
        <f t="shared" ca="1" si="57"/>
        <v>0</v>
      </c>
      <c r="C1239" s="70">
        <f t="shared" ca="1" si="59"/>
        <v>0</v>
      </c>
      <c r="D1239" s="67"/>
    </row>
    <row r="1240" spans="1:4">
      <c r="A1240" s="69">
        <f t="shared" ca="1" si="58"/>
        <v>0</v>
      </c>
      <c r="B1240" s="69">
        <f t="shared" ca="1" si="57"/>
        <v>0</v>
      </c>
      <c r="C1240" s="70">
        <f t="shared" ca="1" si="59"/>
        <v>0</v>
      </c>
      <c r="D1240" s="67"/>
    </row>
    <row r="1241" spans="1:4">
      <c r="A1241" s="69">
        <f t="shared" ca="1" si="58"/>
        <v>0</v>
      </c>
      <c r="B1241" s="69">
        <f t="shared" ca="1" si="57"/>
        <v>0</v>
      </c>
      <c r="C1241" s="70">
        <f t="shared" ca="1" si="59"/>
        <v>0</v>
      </c>
      <c r="D1241" s="67"/>
    </row>
    <row r="1242" spans="1:4">
      <c r="A1242" s="69">
        <f t="shared" ca="1" si="58"/>
        <v>0</v>
      </c>
      <c r="B1242" s="69">
        <f t="shared" ca="1" si="57"/>
        <v>0</v>
      </c>
      <c r="C1242" s="70">
        <f t="shared" ca="1" si="59"/>
        <v>0</v>
      </c>
      <c r="D1242" s="67"/>
    </row>
    <row r="1243" spans="1:4">
      <c r="A1243" s="69">
        <f t="shared" ca="1" si="58"/>
        <v>0</v>
      </c>
      <c r="B1243" s="69">
        <f t="shared" ca="1" si="57"/>
        <v>0</v>
      </c>
      <c r="C1243" s="70">
        <f t="shared" ca="1" si="59"/>
        <v>0</v>
      </c>
      <c r="D1243" s="67"/>
    </row>
    <row r="1244" spans="1:4">
      <c r="A1244" s="69">
        <f t="shared" ca="1" si="58"/>
        <v>0</v>
      </c>
      <c r="B1244" s="69">
        <f t="shared" ca="1" si="57"/>
        <v>0</v>
      </c>
      <c r="C1244" s="70">
        <f t="shared" ca="1" si="59"/>
        <v>0</v>
      </c>
      <c r="D1244" s="67"/>
    </row>
    <row r="1245" spans="1:4">
      <c r="A1245" s="69">
        <f t="shared" ca="1" si="58"/>
        <v>0</v>
      </c>
      <c r="B1245" s="69">
        <f t="shared" ca="1" si="57"/>
        <v>0</v>
      </c>
      <c r="C1245" s="70">
        <f t="shared" ca="1" si="59"/>
        <v>0</v>
      </c>
      <c r="D1245" s="67"/>
    </row>
    <row r="1246" spans="1:4">
      <c r="A1246" s="69">
        <f t="shared" ca="1" si="58"/>
        <v>0</v>
      </c>
      <c r="B1246" s="69">
        <f t="shared" ca="1" si="57"/>
        <v>0</v>
      </c>
      <c r="C1246" s="70">
        <f t="shared" ca="1" si="59"/>
        <v>0</v>
      </c>
      <c r="D1246" s="67"/>
    </row>
    <row r="1247" spans="1:4">
      <c r="A1247" s="69">
        <f t="shared" ca="1" si="58"/>
        <v>0</v>
      </c>
      <c r="B1247" s="69">
        <f t="shared" ca="1" si="57"/>
        <v>0</v>
      </c>
      <c r="C1247" s="70">
        <f t="shared" ca="1" si="59"/>
        <v>0</v>
      </c>
      <c r="D1247" s="67"/>
    </row>
    <row r="1248" spans="1:4">
      <c r="A1248" s="69">
        <f t="shared" ca="1" si="58"/>
        <v>0</v>
      </c>
      <c r="B1248" s="69">
        <f t="shared" ca="1" si="57"/>
        <v>0</v>
      </c>
      <c r="C1248" s="70">
        <f t="shared" ca="1" si="59"/>
        <v>0</v>
      </c>
      <c r="D1248" s="67"/>
    </row>
    <row r="1249" spans="1:4">
      <c r="A1249" s="69">
        <f t="shared" ca="1" si="58"/>
        <v>0</v>
      </c>
      <c r="B1249" s="69">
        <f t="shared" ca="1" si="57"/>
        <v>0</v>
      </c>
      <c r="C1249" s="70">
        <f t="shared" ca="1" si="59"/>
        <v>0</v>
      </c>
      <c r="D1249" s="67"/>
    </row>
    <row r="1250" spans="1:4">
      <c r="A1250" s="69">
        <f t="shared" ca="1" si="58"/>
        <v>0</v>
      </c>
      <c r="B1250" s="69">
        <f t="shared" ca="1" si="57"/>
        <v>0</v>
      </c>
      <c r="C1250" s="70">
        <f t="shared" ca="1" si="59"/>
        <v>0</v>
      </c>
      <c r="D1250" s="67"/>
    </row>
    <row r="1251" spans="1:4">
      <c r="A1251" s="69">
        <f t="shared" ca="1" si="58"/>
        <v>0</v>
      </c>
      <c r="B1251" s="69">
        <f t="shared" ca="1" si="57"/>
        <v>0</v>
      </c>
      <c r="C1251" s="70">
        <f t="shared" ca="1" si="59"/>
        <v>0</v>
      </c>
      <c r="D1251" s="67"/>
    </row>
    <row r="1252" spans="1:4">
      <c r="A1252" s="69">
        <f t="shared" ca="1" si="58"/>
        <v>0</v>
      </c>
      <c r="B1252" s="69">
        <f t="shared" ca="1" si="57"/>
        <v>0</v>
      </c>
      <c r="C1252" s="70">
        <f t="shared" ca="1" si="59"/>
        <v>0</v>
      </c>
      <c r="D1252" s="67"/>
    </row>
    <row r="1253" spans="1:4">
      <c r="A1253" s="69">
        <f t="shared" ca="1" si="58"/>
        <v>0</v>
      </c>
      <c r="B1253" s="69">
        <f t="shared" ca="1" si="57"/>
        <v>0</v>
      </c>
      <c r="C1253" s="70">
        <f t="shared" ca="1" si="59"/>
        <v>0</v>
      </c>
      <c r="D1253" s="67"/>
    </row>
    <row r="1254" spans="1:4">
      <c r="A1254" s="69">
        <f t="shared" ca="1" si="58"/>
        <v>0</v>
      </c>
      <c r="B1254" s="69">
        <f t="shared" ca="1" si="57"/>
        <v>0</v>
      </c>
      <c r="C1254" s="70">
        <f t="shared" ca="1" si="59"/>
        <v>0</v>
      </c>
      <c r="D1254" s="67"/>
    </row>
    <row r="1255" spans="1:4">
      <c r="A1255" s="69">
        <f t="shared" ca="1" si="58"/>
        <v>0</v>
      </c>
      <c r="B1255" s="69">
        <f t="shared" ca="1" si="57"/>
        <v>0</v>
      </c>
      <c r="C1255" s="70">
        <f t="shared" ca="1" si="59"/>
        <v>0</v>
      </c>
      <c r="D1255" s="67"/>
    </row>
    <row r="1256" spans="1:4">
      <c r="A1256" s="69">
        <f t="shared" ca="1" si="58"/>
        <v>0</v>
      </c>
      <c r="B1256" s="69">
        <f t="shared" ca="1" si="57"/>
        <v>0</v>
      </c>
      <c r="C1256" s="70">
        <f t="shared" ca="1" si="59"/>
        <v>0</v>
      </c>
      <c r="D1256" s="67"/>
    </row>
    <row r="1257" spans="1:4">
      <c r="A1257" s="69">
        <f t="shared" ca="1" si="58"/>
        <v>0</v>
      </c>
      <c r="B1257" s="69">
        <f t="shared" ca="1" si="57"/>
        <v>0</v>
      </c>
      <c r="C1257" s="70">
        <f t="shared" ca="1" si="59"/>
        <v>0</v>
      </c>
      <c r="D1257" s="67"/>
    </row>
    <row r="1258" spans="1:4">
      <c r="A1258" s="69">
        <f t="shared" ca="1" si="58"/>
        <v>0</v>
      </c>
      <c r="B1258" s="69">
        <f t="shared" ca="1" si="57"/>
        <v>0</v>
      </c>
      <c r="C1258" s="70">
        <f t="shared" ca="1" si="59"/>
        <v>0</v>
      </c>
      <c r="D1258" s="67"/>
    </row>
    <row r="1259" spans="1:4">
      <c r="A1259" s="69">
        <f t="shared" ca="1" si="58"/>
        <v>0</v>
      </c>
      <c r="B1259" s="69">
        <f t="shared" ca="1" si="57"/>
        <v>0</v>
      </c>
      <c r="C1259" s="70">
        <f t="shared" ca="1" si="59"/>
        <v>0</v>
      </c>
      <c r="D1259" s="67"/>
    </row>
    <row r="1260" spans="1:4">
      <c r="A1260" s="69">
        <f t="shared" ca="1" si="58"/>
        <v>0</v>
      </c>
      <c r="B1260" s="69">
        <f t="shared" ca="1" si="57"/>
        <v>0</v>
      </c>
      <c r="C1260" s="70">
        <f t="shared" ca="1" si="59"/>
        <v>0</v>
      </c>
      <c r="D1260" s="67"/>
    </row>
    <row r="1261" spans="1:4">
      <c r="A1261" s="69">
        <f t="shared" ca="1" si="58"/>
        <v>0</v>
      </c>
      <c r="B1261" s="69">
        <f t="shared" ca="1" si="57"/>
        <v>0</v>
      </c>
      <c r="C1261" s="70">
        <f t="shared" ca="1" si="59"/>
        <v>0</v>
      </c>
      <c r="D1261" s="67"/>
    </row>
    <row r="1262" spans="1:4">
      <c r="A1262" s="69">
        <f t="shared" ca="1" si="58"/>
        <v>0</v>
      </c>
      <c r="B1262" s="69">
        <f t="shared" ca="1" si="57"/>
        <v>0</v>
      </c>
      <c r="C1262" s="70">
        <f t="shared" ca="1" si="59"/>
        <v>0</v>
      </c>
      <c r="D1262" s="67"/>
    </row>
    <row r="1263" spans="1:4">
      <c r="A1263" s="69">
        <f t="shared" ca="1" si="58"/>
        <v>0</v>
      </c>
      <c r="B1263" s="69">
        <f t="shared" ca="1" si="57"/>
        <v>0</v>
      </c>
      <c r="C1263" s="70">
        <f t="shared" ca="1" si="59"/>
        <v>0</v>
      </c>
      <c r="D1263" s="67"/>
    </row>
    <row r="1264" spans="1:4">
      <c r="A1264" s="69">
        <f t="shared" ca="1" si="58"/>
        <v>0</v>
      </c>
      <c r="B1264" s="69">
        <f t="shared" ca="1" si="57"/>
        <v>0</v>
      </c>
      <c r="C1264" s="70">
        <f t="shared" ca="1" si="59"/>
        <v>0</v>
      </c>
      <c r="D1264" s="67"/>
    </row>
    <row r="1265" spans="1:4">
      <c r="A1265" s="69">
        <f t="shared" ca="1" si="58"/>
        <v>0</v>
      </c>
      <c r="B1265" s="69">
        <f t="shared" ca="1" si="57"/>
        <v>0</v>
      </c>
      <c r="C1265" s="70">
        <f t="shared" ca="1" si="59"/>
        <v>0</v>
      </c>
      <c r="D1265" s="67"/>
    </row>
    <row r="1266" spans="1:4">
      <c r="A1266" s="69">
        <f t="shared" ca="1" si="58"/>
        <v>0</v>
      </c>
      <c r="B1266" s="69">
        <f t="shared" ca="1" si="57"/>
        <v>0</v>
      </c>
      <c r="C1266" s="70">
        <f t="shared" ca="1" si="59"/>
        <v>0</v>
      </c>
      <c r="D1266" s="67"/>
    </row>
    <row r="1267" spans="1:4">
      <c r="A1267" s="69">
        <f t="shared" ca="1" si="58"/>
        <v>0</v>
      </c>
      <c r="B1267" s="69">
        <f t="shared" ca="1" si="57"/>
        <v>0</v>
      </c>
      <c r="C1267" s="70">
        <f t="shared" ca="1" si="59"/>
        <v>0</v>
      </c>
      <c r="D1267" s="67"/>
    </row>
    <row r="1268" spans="1:4">
      <c r="A1268" s="69">
        <f t="shared" ca="1" si="58"/>
        <v>0</v>
      </c>
      <c r="B1268" s="69">
        <f t="shared" ca="1" si="57"/>
        <v>0</v>
      </c>
      <c r="C1268" s="70">
        <f t="shared" ca="1" si="59"/>
        <v>0</v>
      </c>
      <c r="D1268" s="67"/>
    </row>
    <row r="1269" spans="1:4">
      <c r="A1269" s="69">
        <f t="shared" ca="1" si="58"/>
        <v>0</v>
      </c>
      <c r="B1269" s="69">
        <f t="shared" ca="1" si="57"/>
        <v>0</v>
      </c>
      <c r="C1269" s="70">
        <f t="shared" ca="1" si="59"/>
        <v>0</v>
      </c>
      <c r="D1269" s="67"/>
    </row>
    <row r="1270" spans="1:4">
      <c r="A1270" s="69">
        <f t="shared" ca="1" si="58"/>
        <v>0</v>
      </c>
      <c r="B1270" s="69">
        <f t="shared" ca="1" si="57"/>
        <v>0</v>
      </c>
      <c r="C1270" s="70">
        <f t="shared" ca="1" si="59"/>
        <v>0</v>
      </c>
      <c r="D1270" s="67"/>
    </row>
    <row r="1271" spans="1:4">
      <c r="A1271" s="69">
        <f t="shared" ca="1" si="58"/>
        <v>0</v>
      </c>
      <c r="B1271" s="69">
        <f t="shared" ca="1" si="57"/>
        <v>0</v>
      </c>
      <c r="C1271" s="70">
        <f t="shared" ca="1" si="59"/>
        <v>0</v>
      </c>
      <c r="D1271" s="67"/>
    </row>
    <row r="1272" spans="1:4">
      <c r="A1272" s="69">
        <f t="shared" ca="1" si="58"/>
        <v>0</v>
      </c>
      <c r="B1272" s="69">
        <f t="shared" ca="1" si="57"/>
        <v>0</v>
      </c>
      <c r="C1272" s="70">
        <f t="shared" ca="1" si="59"/>
        <v>0</v>
      </c>
      <c r="D1272" s="67"/>
    </row>
    <row r="1273" spans="1:4">
      <c r="A1273" s="69">
        <f t="shared" ca="1" si="58"/>
        <v>0</v>
      </c>
      <c r="B1273" s="69">
        <f t="shared" ca="1" si="57"/>
        <v>0</v>
      </c>
      <c r="C1273" s="70">
        <f t="shared" ca="1" si="59"/>
        <v>0</v>
      </c>
      <c r="D1273" s="67"/>
    </row>
    <row r="1274" spans="1:4">
      <c r="A1274" s="69">
        <f t="shared" ca="1" si="58"/>
        <v>0</v>
      </c>
      <c r="B1274" s="69">
        <f t="shared" ca="1" si="57"/>
        <v>0</v>
      </c>
      <c r="C1274" s="70">
        <f t="shared" ca="1" si="59"/>
        <v>0</v>
      </c>
      <c r="D1274" s="67"/>
    </row>
    <row r="1275" spans="1:4">
      <c r="A1275" s="69">
        <f t="shared" ca="1" si="58"/>
        <v>0</v>
      </c>
      <c r="B1275" s="69">
        <f t="shared" ca="1" si="57"/>
        <v>0</v>
      </c>
      <c r="C1275" s="70">
        <f t="shared" ca="1" si="59"/>
        <v>0</v>
      </c>
      <c r="D1275" s="67"/>
    </row>
    <row r="1276" spans="1:4">
      <c r="A1276" s="69">
        <f t="shared" ca="1" si="58"/>
        <v>0</v>
      </c>
      <c r="B1276" s="69">
        <f t="shared" ca="1" si="57"/>
        <v>0</v>
      </c>
      <c r="C1276" s="70">
        <f t="shared" ca="1" si="59"/>
        <v>0</v>
      </c>
      <c r="D1276" s="67"/>
    </row>
    <row r="1277" spans="1:4">
      <c r="A1277" s="69">
        <f t="shared" ca="1" si="58"/>
        <v>0</v>
      </c>
      <c r="B1277" s="69">
        <f t="shared" ca="1" si="57"/>
        <v>0</v>
      </c>
      <c r="C1277" s="70">
        <f t="shared" ca="1" si="59"/>
        <v>0</v>
      </c>
      <c r="D1277" s="67"/>
    </row>
    <row r="1278" spans="1:4">
      <c r="A1278" s="69">
        <f t="shared" ca="1" si="58"/>
        <v>0</v>
      </c>
      <c r="B1278" s="69">
        <f t="shared" ca="1" si="57"/>
        <v>0</v>
      </c>
      <c r="C1278" s="70">
        <f t="shared" ca="1" si="59"/>
        <v>0</v>
      </c>
      <c r="D1278" s="67"/>
    </row>
    <row r="1279" spans="1:4">
      <c r="A1279" s="69">
        <f t="shared" ca="1" si="58"/>
        <v>0</v>
      </c>
      <c r="B1279" s="69">
        <f t="shared" ca="1" si="57"/>
        <v>0</v>
      </c>
      <c r="C1279" s="70">
        <f t="shared" ca="1" si="59"/>
        <v>0</v>
      </c>
      <c r="D1279" s="67"/>
    </row>
    <row r="1280" spans="1:4">
      <c r="A1280" s="69">
        <f t="shared" ca="1" si="58"/>
        <v>0</v>
      </c>
      <c r="B1280" s="69">
        <f t="shared" ca="1" si="57"/>
        <v>0</v>
      </c>
      <c r="C1280" s="70">
        <f t="shared" ca="1" si="59"/>
        <v>0</v>
      </c>
      <c r="D1280" s="67"/>
    </row>
    <row r="1281" spans="1:4">
      <c r="A1281" s="69">
        <f t="shared" ca="1" si="58"/>
        <v>0</v>
      </c>
      <c r="B1281" s="69">
        <f t="shared" ca="1" si="57"/>
        <v>0</v>
      </c>
      <c r="C1281" s="70">
        <f t="shared" ca="1" si="59"/>
        <v>0</v>
      </c>
      <c r="D1281" s="67"/>
    </row>
    <row r="1282" spans="1:4">
      <c r="A1282" s="69">
        <f t="shared" ca="1" si="58"/>
        <v>0</v>
      </c>
      <c r="B1282" s="69">
        <f t="shared" ref="B1282:B1345" ca="1" si="60">INDIRECT(ADDRESS(ROW(),5,,,"Contact List"))</f>
        <v>0</v>
      </c>
      <c r="C1282" s="70">
        <f t="shared" ca="1" si="59"/>
        <v>0</v>
      </c>
      <c r="D1282" s="67"/>
    </row>
    <row r="1283" spans="1:4">
      <c r="A1283" s="69">
        <f t="shared" ref="A1283:A1346" ca="1" si="61">INDIRECT(ADDRESS(ROW(),COLUMN()+1,,,"Contact List"))</f>
        <v>0</v>
      </c>
      <c r="B1283" s="69">
        <f t="shared" ca="1" si="60"/>
        <v>0</v>
      </c>
      <c r="C1283" s="70">
        <f t="shared" ref="C1283:C1346" ca="1" si="62">INDIRECT(ADDRESS(ROW(),6,,,"Contact List"))</f>
        <v>0</v>
      </c>
      <c r="D1283" s="67"/>
    </row>
    <row r="1284" spans="1:4">
      <c r="A1284" s="69">
        <f t="shared" ca="1" si="61"/>
        <v>0</v>
      </c>
      <c r="B1284" s="69">
        <f t="shared" ca="1" si="60"/>
        <v>0</v>
      </c>
      <c r="C1284" s="70">
        <f t="shared" ca="1" si="62"/>
        <v>0</v>
      </c>
      <c r="D1284" s="67"/>
    </row>
    <row r="1285" spans="1:4">
      <c r="A1285" s="69">
        <f t="shared" ca="1" si="61"/>
        <v>0</v>
      </c>
      <c r="B1285" s="69">
        <f t="shared" ca="1" si="60"/>
        <v>0</v>
      </c>
      <c r="C1285" s="70">
        <f t="shared" ca="1" si="62"/>
        <v>0</v>
      </c>
      <c r="D1285" s="67"/>
    </row>
    <row r="1286" spans="1:4">
      <c r="A1286" s="69">
        <f t="shared" ca="1" si="61"/>
        <v>0</v>
      </c>
      <c r="B1286" s="69">
        <f t="shared" ca="1" si="60"/>
        <v>0</v>
      </c>
      <c r="C1286" s="70">
        <f t="shared" ca="1" si="62"/>
        <v>0</v>
      </c>
      <c r="D1286" s="67"/>
    </row>
    <row r="1287" spans="1:4">
      <c r="A1287" s="69">
        <f t="shared" ca="1" si="61"/>
        <v>0</v>
      </c>
      <c r="B1287" s="69">
        <f t="shared" ca="1" si="60"/>
        <v>0</v>
      </c>
      <c r="C1287" s="70">
        <f t="shared" ca="1" si="62"/>
        <v>0</v>
      </c>
      <c r="D1287" s="67"/>
    </row>
    <row r="1288" spans="1:4">
      <c r="A1288" s="69">
        <f t="shared" ca="1" si="61"/>
        <v>0</v>
      </c>
      <c r="B1288" s="69">
        <f t="shared" ca="1" si="60"/>
        <v>0</v>
      </c>
      <c r="C1288" s="70">
        <f t="shared" ca="1" si="62"/>
        <v>0</v>
      </c>
      <c r="D1288" s="67"/>
    </row>
    <row r="1289" spans="1:4">
      <c r="A1289" s="69">
        <f t="shared" ca="1" si="61"/>
        <v>0</v>
      </c>
      <c r="B1289" s="69">
        <f t="shared" ca="1" si="60"/>
        <v>0</v>
      </c>
      <c r="C1289" s="70">
        <f t="shared" ca="1" si="62"/>
        <v>0</v>
      </c>
      <c r="D1289" s="67"/>
    </row>
    <row r="1290" spans="1:4">
      <c r="A1290" s="69">
        <f t="shared" ca="1" si="61"/>
        <v>0</v>
      </c>
      <c r="B1290" s="69">
        <f t="shared" ca="1" si="60"/>
        <v>0</v>
      </c>
      <c r="C1290" s="70">
        <f t="shared" ca="1" si="62"/>
        <v>0</v>
      </c>
      <c r="D1290" s="67"/>
    </row>
    <row r="1291" spans="1:4">
      <c r="A1291" s="69">
        <f t="shared" ca="1" si="61"/>
        <v>0</v>
      </c>
      <c r="B1291" s="69">
        <f t="shared" ca="1" si="60"/>
        <v>0</v>
      </c>
      <c r="C1291" s="70">
        <f t="shared" ca="1" si="62"/>
        <v>0</v>
      </c>
      <c r="D1291" s="67"/>
    </row>
    <row r="1292" spans="1:4">
      <c r="A1292" s="69">
        <f t="shared" ca="1" si="61"/>
        <v>0</v>
      </c>
      <c r="B1292" s="69">
        <f t="shared" ca="1" si="60"/>
        <v>0</v>
      </c>
      <c r="C1292" s="70">
        <f t="shared" ca="1" si="62"/>
        <v>0</v>
      </c>
      <c r="D1292" s="67"/>
    </row>
    <row r="1293" spans="1:4">
      <c r="A1293" s="69">
        <f t="shared" ca="1" si="61"/>
        <v>0</v>
      </c>
      <c r="B1293" s="69">
        <f t="shared" ca="1" si="60"/>
        <v>0</v>
      </c>
      <c r="C1293" s="70">
        <f t="shared" ca="1" si="62"/>
        <v>0</v>
      </c>
      <c r="D1293" s="67"/>
    </row>
    <row r="1294" spans="1:4">
      <c r="A1294" s="69">
        <f t="shared" ca="1" si="61"/>
        <v>0</v>
      </c>
      <c r="B1294" s="69">
        <f t="shared" ca="1" si="60"/>
        <v>0</v>
      </c>
      <c r="C1294" s="70">
        <f t="shared" ca="1" si="62"/>
        <v>0</v>
      </c>
      <c r="D1294" s="67"/>
    </row>
    <row r="1295" spans="1:4">
      <c r="A1295" s="69">
        <f t="shared" ca="1" si="61"/>
        <v>0</v>
      </c>
      <c r="B1295" s="69">
        <f t="shared" ca="1" si="60"/>
        <v>0</v>
      </c>
      <c r="C1295" s="70">
        <f t="shared" ca="1" si="62"/>
        <v>0</v>
      </c>
      <c r="D1295" s="67"/>
    </row>
    <row r="1296" spans="1:4">
      <c r="A1296" s="69">
        <f t="shared" ca="1" si="61"/>
        <v>0</v>
      </c>
      <c r="B1296" s="69">
        <f t="shared" ca="1" si="60"/>
        <v>0</v>
      </c>
      <c r="C1296" s="70">
        <f t="shared" ca="1" si="62"/>
        <v>0</v>
      </c>
      <c r="D1296" s="67"/>
    </row>
    <row r="1297" spans="1:4">
      <c r="A1297" s="69">
        <f t="shared" ca="1" si="61"/>
        <v>0</v>
      </c>
      <c r="B1297" s="69">
        <f t="shared" ca="1" si="60"/>
        <v>0</v>
      </c>
      <c r="C1297" s="70">
        <f t="shared" ca="1" si="62"/>
        <v>0</v>
      </c>
      <c r="D1297" s="67"/>
    </row>
    <row r="1298" spans="1:4">
      <c r="A1298" s="69">
        <f t="shared" ca="1" si="61"/>
        <v>0</v>
      </c>
      <c r="B1298" s="69">
        <f t="shared" ca="1" si="60"/>
        <v>0</v>
      </c>
      <c r="C1298" s="70">
        <f t="shared" ca="1" si="62"/>
        <v>0</v>
      </c>
      <c r="D1298" s="67"/>
    </row>
    <row r="1299" spans="1:4">
      <c r="A1299" s="69">
        <f t="shared" ca="1" si="61"/>
        <v>0</v>
      </c>
      <c r="B1299" s="69">
        <f t="shared" ca="1" si="60"/>
        <v>0</v>
      </c>
      <c r="C1299" s="70">
        <f t="shared" ca="1" si="62"/>
        <v>0</v>
      </c>
      <c r="D1299" s="67"/>
    </row>
    <row r="1300" spans="1:4">
      <c r="A1300" s="69">
        <f t="shared" ca="1" si="61"/>
        <v>0</v>
      </c>
      <c r="B1300" s="69">
        <f t="shared" ca="1" si="60"/>
        <v>0</v>
      </c>
      <c r="C1300" s="70">
        <f t="shared" ca="1" si="62"/>
        <v>0</v>
      </c>
      <c r="D1300" s="67"/>
    </row>
    <row r="1301" spans="1:4">
      <c r="A1301" s="69">
        <f t="shared" ca="1" si="61"/>
        <v>0</v>
      </c>
      <c r="B1301" s="69">
        <f t="shared" ca="1" si="60"/>
        <v>0</v>
      </c>
      <c r="C1301" s="70">
        <f t="shared" ca="1" si="62"/>
        <v>0</v>
      </c>
      <c r="D1301" s="67"/>
    </row>
    <row r="1302" spans="1:4">
      <c r="A1302" s="69">
        <f t="shared" ca="1" si="61"/>
        <v>0</v>
      </c>
      <c r="B1302" s="69">
        <f t="shared" ca="1" si="60"/>
        <v>0</v>
      </c>
      <c r="C1302" s="70">
        <f t="shared" ca="1" si="62"/>
        <v>0</v>
      </c>
      <c r="D1302" s="67"/>
    </row>
    <row r="1303" spans="1:4">
      <c r="A1303" s="69">
        <f t="shared" ca="1" si="61"/>
        <v>0</v>
      </c>
      <c r="B1303" s="69">
        <f t="shared" ca="1" si="60"/>
        <v>0</v>
      </c>
      <c r="C1303" s="70">
        <f t="shared" ca="1" si="62"/>
        <v>0</v>
      </c>
      <c r="D1303" s="67"/>
    </row>
    <row r="1304" spans="1:4">
      <c r="A1304" s="69">
        <f t="shared" ca="1" si="61"/>
        <v>0</v>
      </c>
      <c r="B1304" s="69">
        <f t="shared" ca="1" si="60"/>
        <v>0</v>
      </c>
      <c r="C1304" s="70">
        <f t="shared" ca="1" si="62"/>
        <v>0</v>
      </c>
      <c r="D1304" s="67"/>
    </row>
    <row r="1305" spans="1:4">
      <c r="A1305" s="69">
        <f t="shared" ca="1" si="61"/>
        <v>0</v>
      </c>
      <c r="B1305" s="69">
        <f t="shared" ca="1" si="60"/>
        <v>0</v>
      </c>
      <c r="C1305" s="70">
        <f t="shared" ca="1" si="62"/>
        <v>0</v>
      </c>
      <c r="D1305" s="72"/>
    </row>
    <row r="1306" spans="1:4">
      <c r="A1306" s="69">
        <f t="shared" ca="1" si="61"/>
        <v>0</v>
      </c>
      <c r="B1306" s="69">
        <f t="shared" ca="1" si="60"/>
        <v>0</v>
      </c>
      <c r="C1306" s="70">
        <f t="shared" ca="1" si="62"/>
        <v>0</v>
      </c>
      <c r="D1306" s="72"/>
    </row>
    <row r="1307" spans="1:4">
      <c r="A1307" s="69">
        <f t="shared" ca="1" si="61"/>
        <v>0</v>
      </c>
      <c r="B1307" s="69">
        <f t="shared" ca="1" si="60"/>
        <v>0</v>
      </c>
      <c r="C1307" s="70">
        <f t="shared" ca="1" si="62"/>
        <v>0</v>
      </c>
      <c r="D1307" s="72"/>
    </row>
    <row r="1308" spans="1:4">
      <c r="A1308" s="69">
        <f t="shared" ca="1" si="61"/>
        <v>0</v>
      </c>
      <c r="B1308" s="69">
        <f t="shared" ca="1" si="60"/>
        <v>0</v>
      </c>
      <c r="C1308" s="70">
        <f t="shared" ca="1" si="62"/>
        <v>0</v>
      </c>
      <c r="D1308" s="72"/>
    </row>
    <row r="1309" spans="1:4">
      <c r="A1309" s="69">
        <f t="shared" ca="1" si="61"/>
        <v>0</v>
      </c>
      <c r="B1309" s="69">
        <f t="shared" ca="1" si="60"/>
        <v>0</v>
      </c>
      <c r="C1309" s="70">
        <f t="shared" ca="1" si="62"/>
        <v>0</v>
      </c>
      <c r="D1309" s="72"/>
    </row>
    <row r="1310" spans="1:4">
      <c r="A1310" s="69">
        <f t="shared" ca="1" si="61"/>
        <v>0</v>
      </c>
      <c r="B1310" s="69">
        <f t="shared" ca="1" si="60"/>
        <v>0</v>
      </c>
      <c r="C1310" s="70">
        <f t="shared" ca="1" si="62"/>
        <v>0</v>
      </c>
      <c r="D1310" s="72"/>
    </row>
    <row r="1311" spans="1:4">
      <c r="A1311" s="69">
        <f t="shared" ca="1" si="61"/>
        <v>0</v>
      </c>
      <c r="B1311" s="69">
        <f t="shared" ca="1" si="60"/>
        <v>0</v>
      </c>
      <c r="C1311" s="70">
        <f t="shared" ca="1" si="62"/>
        <v>0</v>
      </c>
      <c r="D1311" s="72"/>
    </row>
    <row r="1312" spans="1:4">
      <c r="A1312" s="69">
        <f t="shared" ca="1" si="61"/>
        <v>0</v>
      </c>
      <c r="B1312" s="69">
        <f t="shared" ca="1" si="60"/>
        <v>0</v>
      </c>
      <c r="C1312" s="70">
        <f t="shared" ca="1" si="62"/>
        <v>0</v>
      </c>
      <c r="D1312" s="72"/>
    </row>
    <row r="1313" spans="1:4">
      <c r="A1313" s="69">
        <f t="shared" ca="1" si="61"/>
        <v>0</v>
      </c>
      <c r="B1313" s="69">
        <f t="shared" ca="1" si="60"/>
        <v>0</v>
      </c>
      <c r="C1313" s="70">
        <f t="shared" ca="1" si="62"/>
        <v>0</v>
      </c>
      <c r="D1313" s="67"/>
    </row>
    <row r="1314" spans="1:4">
      <c r="A1314" s="69">
        <f t="shared" ca="1" si="61"/>
        <v>0</v>
      </c>
      <c r="B1314" s="69">
        <f t="shared" ca="1" si="60"/>
        <v>0</v>
      </c>
      <c r="C1314" s="70">
        <f t="shared" ca="1" si="62"/>
        <v>0</v>
      </c>
      <c r="D1314" s="67"/>
    </row>
    <row r="1315" spans="1:4">
      <c r="A1315" s="69">
        <f t="shared" ca="1" si="61"/>
        <v>0</v>
      </c>
      <c r="B1315" s="69">
        <f t="shared" ca="1" si="60"/>
        <v>0</v>
      </c>
      <c r="C1315" s="70">
        <f t="shared" ca="1" si="62"/>
        <v>0</v>
      </c>
      <c r="D1315" s="67"/>
    </row>
    <row r="1316" spans="1:4">
      <c r="A1316" s="69">
        <f t="shared" ca="1" si="61"/>
        <v>0</v>
      </c>
      <c r="B1316" s="69">
        <f t="shared" ca="1" si="60"/>
        <v>0</v>
      </c>
      <c r="C1316" s="70">
        <f t="shared" ca="1" si="62"/>
        <v>0</v>
      </c>
      <c r="D1316" s="67"/>
    </row>
    <row r="1317" spans="1:4">
      <c r="A1317" s="69">
        <f t="shared" ca="1" si="61"/>
        <v>0</v>
      </c>
      <c r="B1317" s="69">
        <f t="shared" ca="1" si="60"/>
        <v>0</v>
      </c>
      <c r="C1317" s="70">
        <f t="shared" ca="1" si="62"/>
        <v>0</v>
      </c>
      <c r="D1317" s="67"/>
    </row>
    <row r="1318" spans="1:4">
      <c r="A1318" s="69">
        <f t="shared" ca="1" si="61"/>
        <v>0</v>
      </c>
      <c r="B1318" s="69">
        <f t="shared" ca="1" si="60"/>
        <v>0</v>
      </c>
      <c r="C1318" s="70">
        <f t="shared" ca="1" si="62"/>
        <v>0</v>
      </c>
      <c r="D1318" s="67"/>
    </row>
    <row r="1319" spans="1:4">
      <c r="A1319" s="69">
        <f t="shared" ca="1" si="61"/>
        <v>0</v>
      </c>
      <c r="B1319" s="69">
        <f t="shared" ca="1" si="60"/>
        <v>0</v>
      </c>
      <c r="C1319" s="70">
        <f t="shared" ca="1" si="62"/>
        <v>0</v>
      </c>
      <c r="D1319" s="67"/>
    </row>
    <row r="1320" spans="1:4">
      <c r="A1320" s="69">
        <f t="shared" ca="1" si="61"/>
        <v>0</v>
      </c>
      <c r="B1320" s="69">
        <f t="shared" ca="1" si="60"/>
        <v>0</v>
      </c>
      <c r="C1320" s="70">
        <f t="shared" ca="1" si="62"/>
        <v>0</v>
      </c>
      <c r="D1320" s="67"/>
    </row>
    <row r="1321" spans="1:4">
      <c r="A1321" s="69">
        <f t="shared" ca="1" si="61"/>
        <v>0</v>
      </c>
      <c r="B1321" s="69">
        <f t="shared" ca="1" si="60"/>
        <v>0</v>
      </c>
      <c r="C1321" s="70">
        <f t="shared" ca="1" si="62"/>
        <v>0</v>
      </c>
      <c r="D1321" s="67"/>
    </row>
    <row r="1322" spans="1:4">
      <c r="A1322" s="69">
        <f t="shared" ca="1" si="61"/>
        <v>0</v>
      </c>
      <c r="B1322" s="69">
        <f t="shared" ca="1" si="60"/>
        <v>0</v>
      </c>
      <c r="C1322" s="70">
        <f t="shared" ca="1" si="62"/>
        <v>0</v>
      </c>
      <c r="D1322" s="67"/>
    </row>
    <row r="1323" spans="1:4">
      <c r="A1323" s="69">
        <f t="shared" ca="1" si="61"/>
        <v>0</v>
      </c>
      <c r="B1323" s="69">
        <f t="shared" ca="1" si="60"/>
        <v>0</v>
      </c>
      <c r="C1323" s="70">
        <f t="shared" ca="1" si="62"/>
        <v>0</v>
      </c>
      <c r="D1323" s="67"/>
    </row>
    <row r="1324" spans="1:4">
      <c r="A1324" s="69">
        <f t="shared" ca="1" si="61"/>
        <v>0</v>
      </c>
      <c r="B1324" s="69">
        <f t="shared" ca="1" si="60"/>
        <v>0</v>
      </c>
      <c r="C1324" s="70">
        <f t="shared" ca="1" si="62"/>
        <v>0</v>
      </c>
      <c r="D1324" s="67"/>
    </row>
    <row r="1325" spans="1:4">
      <c r="A1325" s="69">
        <f t="shared" ca="1" si="61"/>
        <v>0</v>
      </c>
      <c r="B1325" s="69">
        <f t="shared" ca="1" si="60"/>
        <v>0</v>
      </c>
      <c r="C1325" s="70">
        <f t="shared" ca="1" si="62"/>
        <v>0</v>
      </c>
      <c r="D1325" s="67"/>
    </row>
    <row r="1326" spans="1:4">
      <c r="A1326" s="69">
        <f t="shared" ca="1" si="61"/>
        <v>0</v>
      </c>
      <c r="B1326" s="69">
        <f t="shared" ca="1" si="60"/>
        <v>0</v>
      </c>
      <c r="C1326" s="70">
        <f t="shared" ca="1" si="62"/>
        <v>0</v>
      </c>
      <c r="D1326" s="67"/>
    </row>
    <row r="1327" spans="1:4">
      <c r="A1327" s="69">
        <f t="shared" ca="1" si="61"/>
        <v>0</v>
      </c>
      <c r="B1327" s="69">
        <f t="shared" ca="1" si="60"/>
        <v>0</v>
      </c>
      <c r="C1327" s="70">
        <f t="shared" ca="1" si="62"/>
        <v>0</v>
      </c>
      <c r="D1327" s="67"/>
    </row>
    <row r="1328" spans="1:4">
      <c r="A1328" s="69">
        <f t="shared" ca="1" si="61"/>
        <v>0</v>
      </c>
      <c r="B1328" s="69">
        <f t="shared" ca="1" si="60"/>
        <v>0</v>
      </c>
      <c r="C1328" s="70">
        <f t="shared" ca="1" si="62"/>
        <v>0</v>
      </c>
      <c r="D1328" s="67"/>
    </row>
    <row r="1329" spans="1:4">
      <c r="A1329" s="69">
        <f t="shared" ca="1" si="61"/>
        <v>0</v>
      </c>
      <c r="B1329" s="69">
        <f t="shared" ca="1" si="60"/>
        <v>0</v>
      </c>
      <c r="C1329" s="70">
        <f t="shared" ca="1" si="62"/>
        <v>0</v>
      </c>
      <c r="D1329" s="67"/>
    </row>
    <row r="1330" spans="1:4">
      <c r="A1330" s="69">
        <f t="shared" ca="1" si="61"/>
        <v>0</v>
      </c>
      <c r="B1330" s="69">
        <f t="shared" ca="1" si="60"/>
        <v>0</v>
      </c>
      <c r="C1330" s="70">
        <f t="shared" ca="1" si="62"/>
        <v>0</v>
      </c>
      <c r="D1330" s="67"/>
    </row>
    <row r="1331" spans="1:4">
      <c r="A1331" s="69">
        <f t="shared" ca="1" si="61"/>
        <v>0</v>
      </c>
      <c r="B1331" s="69">
        <f t="shared" ca="1" si="60"/>
        <v>0</v>
      </c>
      <c r="C1331" s="70">
        <f t="shared" ca="1" si="62"/>
        <v>0</v>
      </c>
      <c r="D1331" s="67"/>
    </row>
    <row r="1332" spans="1:4">
      <c r="A1332" s="69">
        <f t="shared" ca="1" si="61"/>
        <v>0</v>
      </c>
      <c r="B1332" s="69">
        <f t="shared" ca="1" si="60"/>
        <v>0</v>
      </c>
      <c r="C1332" s="70">
        <f t="shared" ca="1" si="62"/>
        <v>0</v>
      </c>
      <c r="D1332" s="67"/>
    </row>
    <row r="1333" spans="1:4">
      <c r="A1333" s="69">
        <f t="shared" ca="1" si="61"/>
        <v>0</v>
      </c>
      <c r="B1333" s="69">
        <f t="shared" ca="1" si="60"/>
        <v>0</v>
      </c>
      <c r="C1333" s="70">
        <f t="shared" ca="1" si="62"/>
        <v>0</v>
      </c>
      <c r="D1333" s="67"/>
    </row>
    <row r="1334" spans="1:4">
      <c r="A1334" s="69">
        <f t="shared" ca="1" si="61"/>
        <v>0</v>
      </c>
      <c r="B1334" s="69">
        <f t="shared" ca="1" si="60"/>
        <v>0</v>
      </c>
      <c r="C1334" s="70">
        <f t="shared" ca="1" si="62"/>
        <v>0</v>
      </c>
      <c r="D1334" s="67"/>
    </row>
    <row r="1335" spans="1:4">
      <c r="A1335" s="69">
        <f t="shared" ca="1" si="61"/>
        <v>0</v>
      </c>
      <c r="B1335" s="69">
        <f t="shared" ca="1" si="60"/>
        <v>0</v>
      </c>
      <c r="C1335" s="70">
        <f t="shared" ca="1" si="62"/>
        <v>0</v>
      </c>
      <c r="D1335" s="67"/>
    </row>
    <row r="1336" spans="1:4">
      <c r="A1336" s="69">
        <f t="shared" ca="1" si="61"/>
        <v>0</v>
      </c>
      <c r="B1336" s="69">
        <f t="shared" ca="1" si="60"/>
        <v>0</v>
      </c>
      <c r="C1336" s="70">
        <f t="shared" ca="1" si="62"/>
        <v>0</v>
      </c>
      <c r="D1336" s="67"/>
    </row>
    <row r="1337" spans="1:4">
      <c r="A1337" s="69">
        <f t="shared" ca="1" si="61"/>
        <v>0</v>
      </c>
      <c r="B1337" s="69">
        <f t="shared" ca="1" si="60"/>
        <v>0</v>
      </c>
      <c r="C1337" s="70">
        <f t="shared" ca="1" si="62"/>
        <v>0</v>
      </c>
      <c r="D1337" s="67"/>
    </row>
    <row r="1338" spans="1:4">
      <c r="A1338" s="69">
        <f t="shared" ca="1" si="61"/>
        <v>0</v>
      </c>
      <c r="B1338" s="69">
        <f t="shared" ca="1" si="60"/>
        <v>0</v>
      </c>
      <c r="C1338" s="70">
        <f t="shared" ca="1" si="62"/>
        <v>0</v>
      </c>
      <c r="D1338" s="67"/>
    </row>
    <row r="1339" spans="1:4">
      <c r="A1339" s="69">
        <f t="shared" ca="1" si="61"/>
        <v>0</v>
      </c>
      <c r="B1339" s="69">
        <f t="shared" ca="1" si="60"/>
        <v>0</v>
      </c>
      <c r="C1339" s="70">
        <f t="shared" ca="1" si="62"/>
        <v>0</v>
      </c>
      <c r="D1339" s="67"/>
    </row>
    <row r="1340" spans="1:4">
      <c r="A1340" s="69">
        <f t="shared" ca="1" si="61"/>
        <v>0</v>
      </c>
      <c r="B1340" s="69">
        <f t="shared" ca="1" si="60"/>
        <v>0</v>
      </c>
      <c r="C1340" s="70">
        <f t="shared" ca="1" si="62"/>
        <v>0</v>
      </c>
      <c r="D1340" s="67"/>
    </row>
    <row r="1341" spans="1:4">
      <c r="A1341" s="69">
        <f t="shared" ca="1" si="61"/>
        <v>0</v>
      </c>
      <c r="B1341" s="69">
        <f t="shared" ca="1" si="60"/>
        <v>0</v>
      </c>
      <c r="C1341" s="70">
        <f t="shared" ca="1" si="62"/>
        <v>0</v>
      </c>
      <c r="D1341" s="67"/>
    </row>
    <row r="1342" spans="1:4">
      <c r="A1342" s="69">
        <f t="shared" ca="1" si="61"/>
        <v>0</v>
      </c>
      <c r="B1342" s="69">
        <f t="shared" ca="1" si="60"/>
        <v>0</v>
      </c>
      <c r="C1342" s="70">
        <f t="shared" ca="1" si="62"/>
        <v>0</v>
      </c>
      <c r="D1342" s="67"/>
    </row>
    <row r="1343" spans="1:4">
      <c r="A1343" s="69">
        <f t="shared" ca="1" si="61"/>
        <v>0</v>
      </c>
      <c r="B1343" s="69">
        <f t="shared" ca="1" si="60"/>
        <v>0</v>
      </c>
      <c r="C1343" s="70">
        <f t="shared" ca="1" si="62"/>
        <v>0</v>
      </c>
      <c r="D1343" s="67"/>
    </row>
    <row r="1344" spans="1:4">
      <c r="A1344" s="69">
        <f t="shared" ca="1" si="61"/>
        <v>0</v>
      </c>
      <c r="B1344" s="69">
        <f t="shared" ca="1" si="60"/>
        <v>0</v>
      </c>
      <c r="C1344" s="70">
        <f t="shared" ca="1" si="62"/>
        <v>0</v>
      </c>
      <c r="D1344" s="67"/>
    </row>
    <row r="1345" spans="1:4">
      <c r="A1345" s="69">
        <f t="shared" ca="1" si="61"/>
        <v>0</v>
      </c>
      <c r="B1345" s="69">
        <f t="shared" ca="1" si="60"/>
        <v>0</v>
      </c>
      <c r="C1345" s="70">
        <f t="shared" ca="1" si="62"/>
        <v>0</v>
      </c>
      <c r="D1345" s="67"/>
    </row>
    <row r="1346" spans="1:4">
      <c r="A1346" s="69">
        <f t="shared" ca="1" si="61"/>
        <v>0</v>
      </c>
      <c r="B1346" s="69">
        <f t="shared" ref="B1346:B1409" ca="1" si="63">INDIRECT(ADDRESS(ROW(),5,,,"Contact List"))</f>
        <v>0</v>
      </c>
      <c r="C1346" s="70">
        <f t="shared" ca="1" si="62"/>
        <v>0</v>
      </c>
      <c r="D1346" s="67"/>
    </row>
    <row r="1347" spans="1:4">
      <c r="A1347" s="69">
        <f t="shared" ref="A1347:A1410" ca="1" si="64">INDIRECT(ADDRESS(ROW(),COLUMN()+1,,,"Contact List"))</f>
        <v>0</v>
      </c>
      <c r="B1347" s="69">
        <f t="shared" ca="1" si="63"/>
        <v>0</v>
      </c>
      <c r="C1347" s="70">
        <f t="shared" ref="C1347:C1410" ca="1" si="65">INDIRECT(ADDRESS(ROW(),6,,,"Contact List"))</f>
        <v>0</v>
      </c>
      <c r="D1347" s="67"/>
    </row>
    <row r="1348" spans="1:4">
      <c r="A1348" s="69">
        <f t="shared" ca="1" si="64"/>
        <v>0</v>
      </c>
      <c r="B1348" s="69">
        <f t="shared" ca="1" si="63"/>
        <v>0</v>
      </c>
      <c r="C1348" s="70">
        <f t="shared" ca="1" si="65"/>
        <v>0</v>
      </c>
      <c r="D1348" s="67"/>
    </row>
    <row r="1349" spans="1:4">
      <c r="A1349" s="69">
        <f t="shared" ca="1" si="64"/>
        <v>0</v>
      </c>
      <c r="B1349" s="69">
        <f t="shared" ca="1" si="63"/>
        <v>0</v>
      </c>
      <c r="C1349" s="70">
        <f t="shared" ca="1" si="65"/>
        <v>0</v>
      </c>
      <c r="D1349" s="67"/>
    </row>
    <row r="1350" spans="1:4">
      <c r="A1350" s="69">
        <f t="shared" ca="1" si="64"/>
        <v>0</v>
      </c>
      <c r="B1350" s="69">
        <f t="shared" ca="1" si="63"/>
        <v>0</v>
      </c>
      <c r="C1350" s="70">
        <f t="shared" ca="1" si="65"/>
        <v>0</v>
      </c>
      <c r="D1350" s="67"/>
    </row>
    <row r="1351" spans="1:4">
      <c r="A1351" s="69">
        <f t="shared" ca="1" si="64"/>
        <v>0</v>
      </c>
      <c r="B1351" s="69">
        <f t="shared" ca="1" si="63"/>
        <v>0</v>
      </c>
      <c r="C1351" s="70">
        <f t="shared" ca="1" si="65"/>
        <v>0</v>
      </c>
      <c r="D1351" s="67"/>
    </row>
    <row r="1352" spans="1:4">
      <c r="A1352" s="69">
        <f t="shared" ca="1" si="64"/>
        <v>0</v>
      </c>
      <c r="B1352" s="69">
        <f t="shared" ca="1" si="63"/>
        <v>0</v>
      </c>
      <c r="C1352" s="70">
        <f t="shared" ca="1" si="65"/>
        <v>0</v>
      </c>
      <c r="D1352" s="67"/>
    </row>
    <row r="1353" spans="1:4">
      <c r="A1353" s="69">
        <f t="shared" ca="1" si="64"/>
        <v>0</v>
      </c>
      <c r="B1353" s="69">
        <f t="shared" ca="1" si="63"/>
        <v>0</v>
      </c>
      <c r="C1353" s="70">
        <f t="shared" ca="1" si="65"/>
        <v>0</v>
      </c>
      <c r="D1353" s="67"/>
    </row>
    <row r="1354" spans="1:4">
      <c r="A1354" s="69">
        <f t="shared" ca="1" si="64"/>
        <v>0</v>
      </c>
      <c r="B1354" s="69">
        <f t="shared" ca="1" si="63"/>
        <v>0</v>
      </c>
      <c r="C1354" s="70">
        <f t="shared" ca="1" si="65"/>
        <v>0</v>
      </c>
      <c r="D1354" s="67"/>
    </row>
    <row r="1355" spans="1:4">
      <c r="A1355" s="69">
        <f t="shared" ca="1" si="64"/>
        <v>0</v>
      </c>
      <c r="B1355" s="69">
        <f t="shared" ca="1" si="63"/>
        <v>0</v>
      </c>
      <c r="C1355" s="70">
        <f t="shared" ca="1" si="65"/>
        <v>0</v>
      </c>
      <c r="D1355" s="67"/>
    </row>
    <row r="1356" spans="1:4">
      <c r="A1356" s="69">
        <f t="shared" ca="1" si="64"/>
        <v>0</v>
      </c>
      <c r="B1356" s="69">
        <f t="shared" ca="1" si="63"/>
        <v>0</v>
      </c>
      <c r="C1356" s="70">
        <f t="shared" ca="1" si="65"/>
        <v>0</v>
      </c>
      <c r="D1356" s="67"/>
    </row>
    <row r="1357" spans="1:4">
      <c r="A1357" s="69">
        <f t="shared" ca="1" si="64"/>
        <v>0</v>
      </c>
      <c r="B1357" s="69">
        <f t="shared" ca="1" si="63"/>
        <v>0</v>
      </c>
      <c r="C1357" s="70">
        <f t="shared" ca="1" si="65"/>
        <v>0</v>
      </c>
      <c r="D1357" s="67"/>
    </row>
    <row r="1358" spans="1:4">
      <c r="A1358" s="69">
        <f t="shared" ca="1" si="64"/>
        <v>0</v>
      </c>
      <c r="B1358" s="69">
        <f t="shared" ca="1" si="63"/>
        <v>0</v>
      </c>
      <c r="C1358" s="70">
        <f t="shared" ca="1" si="65"/>
        <v>0</v>
      </c>
      <c r="D1358" s="67"/>
    </row>
    <row r="1359" spans="1:4">
      <c r="A1359" s="69">
        <f t="shared" ca="1" si="64"/>
        <v>0</v>
      </c>
      <c r="B1359" s="69">
        <f t="shared" ca="1" si="63"/>
        <v>0</v>
      </c>
      <c r="C1359" s="70">
        <f t="shared" ca="1" si="65"/>
        <v>0</v>
      </c>
      <c r="D1359" s="67"/>
    </row>
    <row r="1360" spans="1:4">
      <c r="A1360" s="69">
        <f t="shared" ca="1" si="64"/>
        <v>0</v>
      </c>
      <c r="B1360" s="69">
        <f t="shared" ca="1" si="63"/>
        <v>0</v>
      </c>
      <c r="C1360" s="70">
        <f t="shared" ca="1" si="65"/>
        <v>0</v>
      </c>
      <c r="D1360" s="67"/>
    </row>
    <row r="1361" spans="1:4">
      <c r="A1361" s="69">
        <f t="shared" ca="1" si="64"/>
        <v>0</v>
      </c>
      <c r="B1361" s="69">
        <f t="shared" ca="1" si="63"/>
        <v>0</v>
      </c>
      <c r="C1361" s="70">
        <f t="shared" ca="1" si="65"/>
        <v>0</v>
      </c>
      <c r="D1361" s="67"/>
    </row>
    <row r="1362" spans="1:4">
      <c r="A1362" s="69">
        <f t="shared" ca="1" si="64"/>
        <v>0</v>
      </c>
      <c r="B1362" s="69">
        <f t="shared" ca="1" si="63"/>
        <v>0</v>
      </c>
      <c r="C1362" s="70">
        <f t="shared" ca="1" si="65"/>
        <v>0</v>
      </c>
      <c r="D1362" s="67"/>
    </row>
    <row r="1363" spans="1:4">
      <c r="A1363" s="69">
        <f t="shared" ca="1" si="64"/>
        <v>0</v>
      </c>
      <c r="B1363" s="69">
        <f t="shared" ca="1" si="63"/>
        <v>0</v>
      </c>
      <c r="C1363" s="70">
        <f t="shared" ca="1" si="65"/>
        <v>0</v>
      </c>
      <c r="D1363" s="67"/>
    </row>
    <row r="1364" spans="1:4">
      <c r="A1364" s="69">
        <f t="shared" ca="1" si="64"/>
        <v>0</v>
      </c>
      <c r="B1364" s="69">
        <f t="shared" ca="1" si="63"/>
        <v>0</v>
      </c>
      <c r="C1364" s="70">
        <f t="shared" ca="1" si="65"/>
        <v>0</v>
      </c>
      <c r="D1364" s="67"/>
    </row>
    <row r="1365" spans="1:4">
      <c r="A1365" s="69">
        <f t="shared" ca="1" si="64"/>
        <v>0</v>
      </c>
      <c r="B1365" s="69">
        <f t="shared" ca="1" si="63"/>
        <v>0</v>
      </c>
      <c r="C1365" s="70">
        <f t="shared" ca="1" si="65"/>
        <v>0</v>
      </c>
      <c r="D1365" s="67"/>
    </row>
    <row r="1366" spans="1:4">
      <c r="A1366" s="69">
        <f t="shared" ca="1" si="64"/>
        <v>0</v>
      </c>
      <c r="B1366" s="69">
        <f t="shared" ca="1" si="63"/>
        <v>0</v>
      </c>
      <c r="C1366" s="70">
        <f t="shared" ca="1" si="65"/>
        <v>0</v>
      </c>
      <c r="D1366" s="67"/>
    </row>
    <row r="1367" spans="1:4">
      <c r="A1367" s="69">
        <f t="shared" ca="1" si="64"/>
        <v>0</v>
      </c>
      <c r="B1367" s="69">
        <f t="shared" ca="1" si="63"/>
        <v>0</v>
      </c>
      <c r="C1367" s="70">
        <f t="shared" ca="1" si="65"/>
        <v>0</v>
      </c>
      <c r="D1367" s="67"/>
    </row>
    <row r="1368" spans="1:4">
      <c r="A1368" s="69">
        <f t="shared" ca="1" si="64"/>
        <v>0</v>
      </c>
      <c r="B1368" s="69">
        <f t="shared" ca="1" si="63"/>
        <v>0</v>
      </c>
      <c r="C1368" s="70">
        <f t="shared" ca="1" si="65"/>
        <v>0</v>
      </c>
      <c r="D1368" s="67"/>
    </row>
    <row r="1369" spans="1:4">
      <c r="A1369" s="69">
        <f t="shared" ca="1" si="64"/>
        <v>0</v>
      </c>
      <c r="B1369" s="69">
        <f t="shared" ca="1" si="63"/>
        <v>0</v>
      </c>
      <c r="C1369" s="70">
        <f t="shared" ca="1" si="65"/>
        <v>0</v>
      </c>
      <c r="D1369" s="67"/>
    </row>
    <row r="1370" spans="1:4">
      <c r="A1370" s="69">
        <f t="shared" ca="1" si="64"/>
        <v>0</v>
      </c>
      <c r="B1370" s="69">
        <f t="shared" ca="1" si="63"/>
        <v>0</v>
      </c>
      <c r="C1370" s="70">
        <f t="shared" ca="1" si="65"/>
        <v>0</v>
      </c>
      <c r="D1370" s="67"/>
    </row>
    <row r="1371" spans="1:4">
      <c r="A1371" s="69">
        <f t="shared" ca="1" si="64"/>
        <v>0</v>
      </c>
      <c r="B1371" s="69">
        <f t="shared" ca="1" si="63"/>
        <v>0</v>
      </c>
      <c r="C1371" s="70">
        <f t="shared" ca="1" si="65"/>
        <v>0</v>
      </c>
      <c r="D1371" s="67"/>
    </row>
    <row r="1372" spans="1:4">
      <c r="A1372" s="69">
        <f t="shared" ca="1" si="64"/>
        <v>0</v>
      </c>
      <c r="B1372" s="69">
        <f t="shared" ca="1" si="63"/>
        <v>0</v>
      </c>
      <c r="C1372" s="70">
        <f t="shared" ca="1" si="65"/>
        <v>0</v>
      </c>
      <c r="D1372" s="67"/>
    </row>
    <row r="1373" spans="1:4">
      <c r="A1373" s="69">
        <f t="shared" ca="1" si="64"/>
        <v>0</v>
      </c>
      <c r="B1373" s="69">
        <f t="shared" ca="1" si="63"/>
        <v>0</v>
      </c>
      <c r="C1373" s="70">
        <f t="shared" ca="1" si="65"/>
        <v>0</v>
      </c>
      <c r="D1373" s="67"/>
    </row>
    <row r="1374" spans="1:4">
      <c r="A1374" s="69">
        <f t="shared" ca="1" si="64"/>
        <v>0</v>
      </c>
      <c r="B1374" s="69">
        <f t="shared" ca="1" si="63"/>
        <v>0</v>
      </c>
      <c r="C1374" s="70">
        <f t="shared" ca="1" si="65"/>
        <v>0</v>
      </c>
      <c r="D1374" s="67"/>
    </row>
    <row r="1375" spans="1:4">
      <c r="A1375" s="69">
        <f t="shared" ca="1" si="64"/>
        <v>0</v>
      </c>
      <c r="B1375" s="69">
        <f t="shared" ca="1" si="63"/>
        <v>0</v>
      </c>
      <c r="C1375" s="70">
        <f t="shared" ca="1" si="65"/>
        <v>0</v>
      </c>
      <c r="D1375" s="67"/>
    </row>
    <row r="1376" spans="1:4">
      <c r="A1376" s="69">
        <f t="shared" ca="1" si="64"/>
        <v>0</v>
      </c>
      <c r="B1376" s="69">
        <f t="shared" ca="1" si="63"/>
        <v>0</v>
      </c>
      <c r="C1376" s="70">
        <f t="shared" ca="1" si="65"/>
        <v>0</v>
      </c>
      <c r="D1376" s="67"/>
    </row>
    <row r="1377" spans="1:4">
      <c r="A1377" s="69">
        <f t="shared" ca="1" si="64"/>
        <v>0</v>
      </c>
      <c r="B1377" s="69">
        <f t="shared" ca="1" si="63"/>
        <v>0</v>
      </c>
      <c r="C1377" s="70">
        <f t="shared" ca="1" si="65"/>
        <v>0</v>
      </c>
      <c r="D1377" s="67"/>
    </row>
    <row r="1378" spans="1:4">
      <c r="A1378" s="69">
        <f t="shared" ca="1" si="64"/>
        <v>0</v>
      </c>
      <c r="B1378" s="69">
        <f t="shared" ca="1" si="63"/>
        <v>0</v>
      </c>
      <c r="C1378" s="70">
        <f t="shared" ca="1" si="65"/>
        <v>0</v>
      </c>
      <c r="D1378" s="67"/>
    </row>
    <row r="1379" spans="1:4">
      <c r="A1379" s="69">
        <f t="shared" ca="1" si="64"/>
        <v>0</v>
      </c>
      <c r="B1379" s="69">
        <f t="shared" ca="1" si="63"/>
        <v>0</v>
      </c>
      <c r="C1379" s="70">
        <f t="shared" ca="1" si="65"/>
        <v>0</v>
      </c>
      <c r="D1379" s="67"/>
    </row>
    <row r="1380" spans="1:4">
      <c r="A1380" s="69">
        <f t="shared" ca="1" si="64"/>
        <v>0</v>
      </c>
      <c r="B1380" s="69">
        <f t="shared" ca="1" si="63"/>
        <v>0</v>
      </c>
      <c r="C1380" s="70">
        <f t="shared" ca="1" si="65"/>
        <v>0</v>
      </c>
      <c r="D1380" s="67"/>
    </row>
    <row r="1381" spans="1:4">
      <c r="A1381" s="69">
        <f t="shared" ca="1" si="64"/>
        <v>0</v>
      </c>
      <c r="B1381" s="69">
        <f t="shared" ca="1" si="63"/>
        <v>0</v>
      </c>
      <c r="C1381" s="70">
        <f t="shared" ca="1" si="65"/>
        <v>0</v>
      </c>
      <c r="D1381" s="67"/>
    </row>
    <row r="1382" spans="1:4">
      <c r="A1382" s="69">
        <f t="shared" ca="1" si="64"/>
        <v>0</v>
      </c>
      <c r="B1382" s="69">
        <f t="shared" ca="1" si="63"/>
        <v>0</v>
      </c>
      <c r="C1382" s="70">
        <f t="shared" ca="1" si="65"/>
        <v>0</v>
      </c>
      <c r="D1382" s="67"/>
    </row>
    <row r="1383" spans="1:4">
      <c r="A1383" s="69">
        <f t="shared" ca="1" si="64"/>
        <v>0</v>
      </c>
      <c r="B1383" s="69">
        <f t="shared" ca="1" si="63"/>
        <v>0</v>
      </c>
      <c r="C1383" s="70">
        <f t="shared" ca="1" si="65"/>
        <v>0</v>
      </c>
      <c r="D1383" s="67"/>
    </row>
    <row r="1384" spans="1:4">
      <c r="A1384" s="69">
        <f t="shared" ca="1" si="64"/>
        <v>0</v>
      </c>
      <c r="B1384" s="69">
        <f t="shared" ca="1" si="63"/>
        <v>0</v>
      </c>
      <c r="C1384" s="70">
        <f t="shared" ca="1" si="65"/>
        <v>0</v>
      </c>
      <c r="D1384" s="67"/>
    </row>
    <row r="1385" spans="1:4">
      <c r="A1385" s="69">
        <f t="shared" ca="1" si="64"/>
        <v>0</v>
      </c>
      <c r="B1385" s="69">
        <f t="shared" ca="1" si="63"/>
        <v>0</v>
      </c>
      <c r="C1385" s="70">
        <f t="shared" ca="1" si="65"/>
        <v>0</v>
      </c>
      <c r="D1385" s="67"/>
    </row>
    <row r="1386" spans="1:4">
      <c r="A1386" s="69">
        <f t="shared" ca="1" si="64"/>
        <v>0</v>
      </c>
      <c r="B1386" s="69">
        <f t="shared" ca="1" si="63"/>
        <v>0</v>
      </c>
      <c r="C1386" s="70">
        <f t="shared" ca="1" si="65"/>
        <v>0</v>
      </c>
      <c r="D1386" s="72"/>
    </row>
    <row r="1387" spans="1:4">
      <c r="A1387" s="69">
        <f t="shared" ca="1" si="64"/>
        <v>0</v>
      </c>
      <c r="B1387" s="69">
        <f t="shared" ca="1" si="63"/>
        <v>0</v>
      </c>
      <c r="C1387" s="70">
        <f t="shared" ca="1" si="65"/>
        <v>0</v>
      </c>
      <c r="D1387" s="72"/>
    </row>
    <row r="1388" spans="1:4">
      <c r="A1388" s="69">
        <f t="shared" ca="1" si="64"/>
        <v>0</v>
      </c>
      <c r="B1388" s="69">
        <f t="shared" ca="1" si="63"/>
        <v>0</v>
      </c>
      <c r="C1388" s="70">
        <f t="shared" ca="1" si="65"/>
        <v>0</v>
      </c>
      <c r="D1388" s="72"/>
    </row>
    <row r="1389" spans="1:4">
      <c r="A1389" s="69">
        <f t="shared" ca="1" si="64"/>
        <v>0</v>
      </c>
      <c r="B1389" s="69">
        <f t="shared" ca="1" si="63"/>
        <v>0</v>
      </c>
      <c r="C1389" s="70">
        <f t="shared" ca="1" si="65"/>
        <v>0</v>
      </c>
      <c r="D1389" s="67"/>
    </row>
    <row r="1390" spans="1:4">
      <c r="A1390" s="69">
        <f t="shared" ca="1" si="64"/>
        <v>0</v>
      </c>
      <c r="B1390" s="69">
        <f t="shared" ca="1" si="63"/>
        <v>0</v>
      </c>
      <c r="C1390" s="70">
        <f t="shared" ca="1" si="65"/>
        <v>0</v>
      </c>
      <c r="D1390" s="67"/>
    </row>
    <row r="1391" spans="1:4">
      <c r="A1391" s="69">
        <f t="shared" ca="1" si="64"/>
        <v>0</v>
      </c>
      <c r="B1391" s="69">
        <f t="shared" ca="1" si="63"/>
        <v>0</v>
      </c>
      <c r="C1391" s="70">
        <f t="shared" ca="1" si="65"/>
        <v>0</v>
      </c>
      <c r="D1391" s="67"/>
    </row>
    <row r="1392" spans="1:4">
      <c r="A1392" s="69">
        <f t="shared" ca="1" si="64"/>
        <v>0</v>
      </c>
      <c r="B1392" s="69">
        <f t="shared" ca="1" si="63"/>
        <v>0</v>
      </c>
      <c r="C1392" s="70">
        <f t="shared" ca="1" si="65"/>
        <v>0</v>
      </c>
      <c r="D1392" s="67"/>
    </row>
    <row r="1393" spans="1:4">
      <c r="A1393" s="69">
        <f t="shared" ca="1" si="64"/>
        <v>0</v>
      </c>
      <c r="B1393" s="69">
        <f t="shared" ca="1" si="63"/>
        <v>0</v>
      </c>
      <c r="C1393" s="70">
        <f t="shared" ca="1" si="65"/>
        <v>0</v>
      </c>
      <c r="D1393" s="72"/>
    </row>
    <row r="1394" spans="1:4">
      <c r="A1394" s="69">
        <f t="shared" ca="1" si="64"/>
        <v>0</v>
      </c>
      <c r="B1394" s="69">
        <f t="shared" ca="1" si="63"/>
        <v>0</v>
      </c>
      <c r="C1394" s="70">
        <f t="shared" ca="1" si="65"/>
        <v>0</v>
      </c>
      <c r="D1394" s="72"/>
    </row>
    <row r="1395" spans="1:4">
      <c r="A1395" s="69">
        <f t="shared" ca="1" si="64"/>
        <v>0</v>
      </c>
      <c r="B1395" s="69">
        <f t="shared" ca="1" si="63"/>
        <v>0</v>
      </c>
      <c r="C1395" s="70">
        <f t="shared" ca="1" si="65"/>
        <v>0</v>
      </c>
      <c r="D1395" s="67"/>
    </row>
    <row r="1396" spans="1:4">
      <c r="A1396" s="69">
        <f t="shared" ca="1" si="64"/>
        <v>0</v>
      </c>
      <c r="B1396" s="69">
        <f t="shared" ca="1" si="63"/>
        <v>0</v>
      </c>
      <c r="C1396" s="70">
        <f t="shared" ca="1" si="65"/>
        <v>0</v>
      </c>
      <c r="D1396" s="67"/>
    </row>
    <row r="1397" spans="1:4">
      <c r="A1397" s="69">
        <f t="shared" ca="1" si="64"/>
        <v>0</v>
      </c>
      <c r="B1397" s="69">
        <f t="shared" ca="1" si="63"/>
        <v>0</v>
      </c>
      <c r="C1397" s="70">
        <f t="shared" ca="1" si="65"/>
        <v>0</v>
      </c>
      <c r="D1397" s="67"/>
    </row>
    <row r="1398" spans="1:4">
      <c r="A1398" s="69">
        <f t="shared" ca="1" si="64"/>
        <v>0</v>
      </c>
      <c r="B1398" s="69">
        <f t="shared" ca="1" si="63"/>
        <v>0</v>
      </c>
      <c r="C1398" s="70">
        <f t="shared" ca="1" si="65"/>
        <v>0</v>
      </c>
      <c r="D1398" s="67"/>
    </row>
    <row r="1399" spans="1:4">
      <c r="A1399" s="69">
        <f t="shared" ca="1" si="64"/>
        <v>0</v>
      </c>
      <c r="B1399" s="69">
        <f t="shared" ca="1" si="63"/>
        <v>0</v>
      </c>
      <c r="C1399" s="70">
        <f t="shared" ca="1" si="65"/>
        <v>0</v>
      </c>
      <c r="D1399" s="67"/>
    </row>
    <row r="1400" spans="1:4">
      <c r="A1400" s="69">
        <f t="shared" ca="1" si="64"/>
        <v>0</v>
      </c>
      <c r="B1400" s="69">
        <f t="shared" ca="1" si="63"/>
        <v>0</v>
      </c>
      <c r="C1400" s="70">
        <f t="shared" ca="1" si="65"/>
        <v>0</v>
      </c>
      <c r="D1400" s="67"/>
    </row>
    <row r="1401" spans="1:4">
      <c r="A1401" s="69">
        <f t="shared" ca="1" si="64"/>
        <v>0</v>
      </c>
      <c r="B1401" s="69">
        <f t="shared" ca="1" si="63"/>
        <v>0</v>
      </c>
      <c r="C1401" s="70">
        <f t="shared" ca="1" si="65"/>
        <v>0</v>
      </c>
      <c r="D1401" s="67"/>
    </row>
    <row r="1402" spans="1:4">
      <c r="A1402" s="69">
        <f t="shared" ca="1" si="64"/>
        <v>0</v>
      </c>
      <c r="B1402" s="69">
        <f t="shared" ca="1" si="63"/>
        <v>0</v>
      </c>
      <c r="C1402" s="70">
        <f t="shared" ca="1" si="65"/>
        <v>0</v>
      </c>
      <c r="D1402" s="67"/>
    </row>
    <row r="1403" spans="1:4">
      <c r="A1403" s="69">
        <f t="shared" ca="1" si="64"/>
        <v>0</v>
      </c>
      <c r="B1403" s="69">
        <f t="shared" ca="1" si="63"/>
        <v>0</v>
      </c>
      <c r="C1403" s="70">
        <f t="shared" ca="1" si="65"/>
        <v>0</v>
      </c>
      <c r="D1403" s="67"/>
    </row>
    <row r="1404" spans="1:4">
      <c r="A1404" s="69">
        <f t="shared" ca="1" si="64"/>
        <v>0</v>
      </c>
      <c r="B1404" s="69">
        <f t="shared" ca="1" si="63"/>
        <v>0</v>
      </c>
      <c r="C1404" s="70">
        <f t="shared" ca="1" si="65"/>
        <v>0</v>
      </c>
      <c r="D1404" s="67"/>
    </row>
    <row r="1405" spans="1:4">
      <c r="A1405" s="69">
        <f t="shared" ca="1" si="64"/>
        <v>0</v>
      </c>
      <c r="B1405" s="69">
        <f t="shared" ca="1" si="63"/>
        <v>0</v>
      </c>
      <c r="C1405" s="70">
        <f t="shared" ca="1" si="65"/>
        <v>0</v>
      </c>
      <c r="D1405" s="67"/>
    </row>
    <row r="1406" spans="1:4">
      <c r="A1406" s="69">
        <f t="shared" ca="1" si="64"/>
        <v>0</v>
      </c>
      <c r="B1406" s="69">
        <f t="shared" ca="1" si="63"/>
        <v>0</v>
      </c>
      <c r="C1406" s="70">
        <f t="shared" ca="1" si="65"/>
        <v>0</v>
      </c>
      <c r="D1406" s="72"/>
    </row>
    <row r="1407" spans="1:4">
      <c r="A1407" s="69">
        <f t="shared" ca="1" si="64"/>
        <v>0</v>
      </c>
      <c r="B1407" s="69">
        <f t="shared" ca="1" si="63"/>
        <v>0</v>
      </c>
      <c r="C1407" s="70">
        <f t="shared" ca="1" si="65"/>
        <v>0</v>
      </c>
      <c r="D1407" s="72"/>
    </row>
    <row r="1408" spans="1:4">
      <c r="A1408" s="69">
        <f t="shared" ca="1" si="64"/>
        <v>0</v>
      </c>
      <c r="B1408" s="69">
        <f t="shared" ca="1" si="63"/>
        <v>0</v>
      </c>
      <c r="C1408" s="70">
        <f t="shared" ca="1" si="65"/>
        <v>0</v>
      </c>
      <c r="D1408" s="72"/>
    </row>
    <row r="1409" spans="1:4">
      <c r="A1409" s="69">
        <f t="shared" ca="1" si="64"/>
        <v>0</v>
      </c>
      <c r="B1409" s="69">
        <f t="shared" ca="1" si="63"/>
        <v>0</v>
      </c>
      <c r="C1409" s="70">
        <f t="shared" ca="1" si="65"/>
        <v>0</v>
      </c>
      <c r="D1409" s="72"/>
    </row>
    <row r="1410" spans="1:4">
      <c r="A1410" s="69">
        <f t="shared" ca="1" si="64"/>
        <v>0</v>
      </c>
      <c r="B1410" s="69">
        <f t="shared" ref="B1410:B1473" ca="1" si="66">INDIRECT(ADDRESS(ROW(),5,,,"Contact List"))</f>
        <v>0</v>
      </c>
      <c r="C1410" s="70">
        <f t="shared" ca="1" si="65"/>
        <v>0</v>
      </c>
      <c r="D1410" s="72"/>
    </row>
    <row r="1411" spans="1:4">
      <c r="A1411" s="69">
        <f t="shared" ref="A1411:A1474" ca="1" si="67">INDIRECT(ADDRESS(ROW(),COLUMN()+1,,,"Contact List"))</f>
        <v>0</v>
      </c>
      <c r="B1411" s="69">
        <f t="shared" ca="1" si="66"/>
        <v>0</v>
      </c>
      <c r="C1411" s="70">
        <f t="shared" ref="C1411:C1474" ca="1" si="68">INDIRECT(ADDRESS(ROW(),6,,,"Contact List"))</f>
        <v>0</v>
      </c>
      <c r="D1411" s="72"/>
    </row>
    <row r="1412" spans="1:4">
      <c r="A1412" s="69">
        <f t="shared" ca="1" si="67"/>
        <v>0</v>
      </c>
      <c r="B1412" s="69">
        <f t="shared" ca="1" si="66"/>
        <v>0</v>
      </c>
      <c r="C1412" s="70">
        <f t="shared" ca="1" si="68"/>
        <v>0</v>
      </c>
      <c r="D1412" s="72"/>
    </row>
    <row r="1413" spans="1:4">
      <c r="A1413" s="69">
        <f t="shared" ca="1" si="67"/>
        <v>0</v>
      </c>
      <c r="B1413" s="69">
        <f t="shared" ca="1" si="66"/>
        <v>0</v>
      </c>
      <c r="C1413" s="70">
        <f t="shared" ca="1" si="68"/>
        <v>0</v>
      </c>
      <c r="D1413" s="72"/>
    </row>
    <row r="1414" spans="1:4">
      <c r="A1414" s="69">
        <f t="shared" ca="1" si="67"/>
        <v>0</v>
      </c>
      <c r="B1414" s="69">
        <f t="shared" ca="1" si="66"/>
        <v>0</v>
      </c>
      <c r="C1414" s="70">
        <f t="shared" ca="1" si="68"/>
        <v>0</v>
      </c>
      <c r="D1414" s="72"/>
    </row>
    <row r="1415" spans="1:4">
      <c r="A1415" s="69">
        <f t="shared" ca="1" si="67"/>
        <v>0</v>
      </c>
      <c r="B1415" s="69">
        <f t="shared" ca="1" si="66"/>
        <v>0</v>
      </c>
      <c r="C1415" s="70">
        <f t="shared" ca="1" si="68"/>
        <v>0</v>
      </c>
      <c r="D1415" s="72"/>
    </row>
    <row r="1416" spans="1:4">
      <c r="A1416" s="69">
        <f t="shared" ca="1" si="67"/>
        <v>0</v>
      </c>
      <c r="B1416" s="69">
        <f t="shared" ca="1" si="66"/>
        <v>0</v>
      </c>
      <c r="C1416" s="70">
        <f t="shared" ca="1" si="68"/>
        <v>0</v>
      </c>
      <c r="D1416" s="72"/>
    </row>
    <row r="1417" spans="1:4">
      <c r="A1417" s="69">
        <f t="shared" ca="1" si="67"/>
        <v>0</v>
      </c>
      <c r="B1417" s="69">
        <f t="shared" ca="1" si="66"/>
        <v>0</v>
      </c>
      <c r="C1417" s="70">
        <f t="shared" ca="1" si="68"/>
        <v>0</v>
      </c>
      <c r="D1417" s="67"/>
    </row>
    <row r="1418" spans="1:4">
      <c r="A1418" s="69">
        <f t="shared" ca="1" si="67"/>
        <v>0</v>
      </c>
      <c r="B1418" s="69">
        <f t="shared" ca="1" si="66"/>
        <v>0</v>
      </c>
      <c r="C1418" s="70">
        <f t="shared" ca="1" si="68"/>
        <v>0</v>
      </c>
      <c r="D1418" s="67"/>
    </row>
    <row r="1419" spans="1:4">
      <c r="A1419" s="69">
        <f t="shared" ca="1" si="67"/>
        <v>0</v>
      </c>
      <c r="B1419" s="69">
        <f t="shared" ca="1" si="66"/>
        <v>0</v>
      </c>
      <c r="C1419" s="70">
        <f t="shared" ca="1" si="68"/>
        <v>0</v>
      </c>
      <c r="D1419" s="67"/>
    </row>
    <row r="1420" spans="1:4">
      <c r="A1420" s="69">
        <f t="shared" ca="1" si="67"/>
        <v>0</v>
      </c>
      <c r="B1420" s="69">
        <f t="shared" ca="1" si="66"/>
        <v>0</v>
      </c>
      <c r="C1420" s="70">
        <f t="shared" ca="1" si="68"/>
        <v>0</v>
      </c>
      <c r="D1420" s="67"/>
    </row>
    <row r="1421" spans="1:4">
      <c r="A1421" s="69">
        <f t="shared" ca="1" si="67"/>
        <v>0</v>
      </c>
      <c r="B1421" s="69">
        <f t="shared" ca="1" si="66"/>
        <v>0</v>
      </c>
      <c r="C1421" s="70">
        <f t="shared" ca="1" si="68"/>
        <v>0</v>
      </c>
      <c r="D1421" s="67"/>
    </row>
    <row r="1422" spans="1:4">
      <c r="A1422" s="69">
        <f t="shared" ca="1" si="67"/>
        <v>0</v>
      </c>
      <c r="B1422" s="69">
        <f t="shared" ca="1" si="66"/>
        <v>0</v>
      </c>
      <c r="C1422" s="70">
        <f t="shared" ca="1" si="68"/>
        <v>0</v>
      </c>
      <c r="D1422" s="67"/>
    </row>
    <row r="1423" spans="1:4">
      <c r="A1423" s="69">
        <f t="shared" ca="1" si="67"/>
        <v>0</v>
      </c>
      <c r="B1423" s="69">
        <f t="shared" ca="1" si="66"/>
        <v>0</v>
      </c>
      <c r="C1423" s="70">
        <f t="shared" ca="1" si="68"/>
        <v>0</v>
      </c>
      <c r="D1423" s="67"/>
    </row>
    <row r="1424" spans="1:4">
      <c r="A1424" s="69">
        <f t="shared" ca="1" si="67"/>
        <v>0</v>
      </c>
      <c r="B1424" s="69">
        <f t="shared" ca="1" si="66"/>
        <v>0</v>
      </c>
      <c r="C1424" s="70">
        <f t="shared" ca="1" si="68"/>
        <v>0</v>
      </c>
      <c r="D1424" s="67"/>
    </row>
    <row r="1425" spans="1:4">
      <c r="A1425" s="69">
        <f t="shared" ca="1" si="67"/>
        <v>0</v>
      </c>
      <c r="B1425" s="69">
        <f t="shared" ca="1" si="66"/>
        <v>0</v>
      </c>
      <c r="C1425" s="70">
        <f t="shared" ca="1" si="68"/>
        <v>0</v>
      </c>
      <c r="D1425" s="67"/>
    </row>
    <row r="1426" spans="1:4">
      <c r="A1426" s="69">
        <f t="shared" ca="1" si="67"/>
        <v>0</v>
      </c>
      <c r="B1426" s="69">
        <f t="shared" ca="1" si="66"/>
        <v>0</v>
      </c>
      <c r="C1426" s="70">
        <f t="shared" ca="1" si="68"/>
        <v>0</v>
      </c>
      <c r="D1426" s="67"/>
    </row>
    <row r="1427" spans="1:4">
      <c r="A1427" s="69">
        <f t="shared" ca="1" si="67"/>
        <v>0</v>
      </c>
      <c r="B1427" s="69">
        <f t="shared" ca="1" si="66"/>
        <v>0</v>
      </c>
      <c r="C1427" s="70">
        <f t="shared" ca="1" si="68"/>
        <v>0</v>
      </c>
      <c r="D1427" s="67"/>
    </row>
    <row r="1428" spans="1:4">
      <c r="A1428" s="69">
        <f t="shared" ca="1" si="67"/>
        <v>0</v>
      </c>
      <c r="B1428" s="69">
        <f t="shared" ca="1" si="66"/>
        <v>0</v>
      </c>
      <c r="C1428" s="70">
        <f t="shared" ca="1" si="68"/>
        <v>0</v>
      </c>
      <c r="D1428" s="67"/>
    </row>
    <row r="1429" spans="1:4">
      <c r="A1429" s="69">
        <f t="shared" ca="1" si="67"/>
        <v>0</v>
      </c>
      <c r="B1429" s="69">
        <f t="shared" ca="1" si="66"/>
        <v>0</v>
      </c>
      <c r="C1429" s="70">
        <f t="shared" ca="1" si="68"/>
        <v>0</v>
      </c>
      <c r="D1429" s="67"/>
    </row>
    <row r="1430" spans="1:4">
      <c r="A1430" s="69">
        <f t="shared" ca="1" si="67"/>
        <v>0</v>
      </c>
      <c r="B1430" s="69">
        <f t="shared" ca="1" si="66"/>
        <v>0</v>
      </c>
      <c r="C1430" s="70">
        <f t="shared" ca="1" si="68"/>
        <v>0</v>
      </c>
      <c r="D1430" s="67"/>
    </row>
    <row r="1431" spans="1:4">
      <c r="A1431" s="69">
        <f t="shared" ca="1" si="67"/>
        <v>0</v>
      </c>
      <c r="B1431" s="69">
        <f t="shared" ca="1" si="66"/>
        <v>0</v>
      </c>
      <c r="C1431" s="70">
        <f t="shared" ca="1" si="68"/>
        <v>0</v>
      </c>
      <c r="D1431" s="67"/>
    </row>
    <row r="1432" spans="1:4">
      <c r="A1432" s="69">
        <f t="shared" ca="1" si="67"/>
        <v>0</v>
      </c>
      <c r="B1432" s="69">
        <f t="shared" ca="1" si="66"/>
        <v>0</v>
      </c>
      <c r="C1432" s="70">
        <f t="shared" ca="1" si="68"/>
        <v>0</v>
      </c>
      <c r="D1432" s="67"/>
    </row>
    <row r="1433" spans="1:4">
      <c r="A1433" s="69">
        <f t="shared" ca="1" si="67"/>
        <v>0</v>
      </c>
      <c r="B1433" s="69">
        <f t="shared" ca="1" si="66"/>
        <v>0</v>
      </c>
      <c r="C1433" s="70">
        <f t="shared" ca="1" si="68"/>
        <v>0</v>
      </c>
      <c r="D1433" s="67"/>
    </row>
    <row r="1434" spans="1:4">
      <c r="A1434" s="69">
        <f t="shared" ca="1" si="67"/>
        <v>0</v>
      </c>
      <c r="B1434" s="69">
        <f t="shared" ca="1" si="66"/>
        <v>0</v>
      </c>
      <c r="C1434" s="70">
        <f t="shared" ca="1" si="68"/>
        <v>0</v>
      </c>
      <c r="D1434" s="67"/>
    </row>
    <row r="1435" spans="1:4">
      <c r="A1435" s="69">
        <f t="shared" ca="1" si="67"/>
        <v>0</v>
      </c>
      <c r="B1435" s="69">
        <f t="shared" ca="1" si="66"/>
        <v>0</v>
      </c>
      <c r="C1435" s="70">
        <f t="shared" ca="1" si="68"/>
        <v>0</v>
      </c>
      <c r="D1435" s="67"/>
    </row>
    <row r="1436" spans="1:4">
      <c r="A1436" s="69">
        <f t="shared" ca="1" si="67"/>
        <v>0</v>
      </c>
      <c r="B1436" s="69">
        <f t="shared" ca="1" si="66"/>
        <v>0</v>
      </c>
      <c r="C1436" s="70">
        <f t="shared" ca="1" si="68"/>
        <v>0</v>
      </c>
      <c r="D1436" s="67"/>
    </row>
    <row r="1437" spans="1:4">
      <c r="A1437" s="69">
        <f t="shared" ca="1" si="67"/>
        <v>0</v>
      </c>
      <c r="B1437" s="69">
        <f t="shared" ca="1" si="66"/>
        <v>0</v>
      </c>
      <c r="C1437" s="70">
        <f t="shared" ca="1" si="68"/>
        <v>0</v>
      </c>
      <c r="D1437" s="67"/>
    </row>
    <row r="1438" spans="1:4">
      <c r="A1438" s="69">
        <f t="shared" ca="1" si="67"/>
        <v>0</v>
      </c>
      <c r="B1438" s="69">
        <f t="shared" ca="1" si="66"/>
        <v>0</v>
      </c>
      <c r="C1438" s="70">
        <f t="shared" ca="1" si="68"/>
        <v>0</v>
      </c>
      <c r="D1438" s="67"/>
    </row>
    <row r="1439" spans="1:4">
      <c r="A1439" s="69">
        <f t="shared" ca="1" si="67"/>
        <v>0</v>
      </c>
      <c r="B1439" s="69">
        <f t="shared" ca="1" si="66"/>
        <v>0</v>
      </c>
      <c r="C1439" s="70">
        <f t="shared" ca="1" si="68"/>
        <v>0</v>
      </c>
      <c r="D1439" s="67"/>
    </row>
    <row r="1440" spans="1:4">
      <c r="A1440" s="69">
        <f t="shared" ca="1" si="67"/>
        <v>0</v>
      </c>
      <c r="B1440" s="69">
        <f t="shared" ca="1" si="66"/>
        <v>0</v>
      </c>
      <c r="C1440" s="70">
        <f t="shared" ca="1" si="68"/>
        <v>0</v>
      </c>
      <c r="D1440" s="67"/>
    </row>
    <row r="1441" spans="1:4">
      <c r="A1441" s="69">
        <f t="shared" ca="1" si="67"/>
        <v>0</v>
      </c>
      <c r="B1441" s="69">
        <f t="shared" ca="1" si="66"/>
        <v>0</v>
      </c>
      <c r="C1441" s="70">
        <f t="shared" ca="1" si="68"/>
        <v>0</v>
      </c>
      <c r="D1441" s="67"/>
    </row>
    <row r="1442" spans="1:4">
      <c r="A1442" s="69">
        <f t="shared" ca="1" si="67"/>
        <v>0</v>
      </c>
      <c r="B1442" s="69">
        <f t="shared" ca="1" si="66"/>
        <v>0</v>
      </c>
      <c r="C1442" s="70">
        <f t="shared" ca="1" si="68"/>
        <v>0</v>
      </c>
      <c r="D1442" s="67"/>
    </row>
    <row r="1443" spans="1:4">
      <c r="A1443" s="69">
        <f t="shared" ca="1" si="67"/>
        <v>0</v>
      </c>
      <c r="B1443" s="69">
        <f t="shared" ca="1" si="66"/>
        <v>0</v>
      </c>
      <c r="C1443" s="70">
        <f t="shared" ca="1" si="68"/>
        <v>0</v>
      </c>
      <c r="D1443" s="67"/>
    </row>
    <row r="1444" spans="1:4">
      <c r="A1444" s="69">
        <f t="shared" ca="1" si="67"/>
        <v>0</v>
      </c>
      <c r="B1444" s="69">
        <f t="shared" ca="1" si="66"/>
        <v>0</v>
      </c>
      <c r="C1444" s="70">
        <f t="shared" ca="1" si="68"/>
        <v>0</v>
      </c>
      <c r="D1444" s="67"/>
    </row>
    <row r="1445" spans="1:4">
      <c r="A1445" s="69">
        <f t="shared" ca="1" si="67"/>
        <v>0</v>
      </c>
      <c r="B1445" s="69">
        <f t="shared" ca="1" si="66"/>
        <v>0</v>
      </c>
      <c r="C1445" s="70">
        <f t="shared" ca="1" si="68"/>
        <v>0</v>
      </c>
      <c r="D1445" s="67"/>
    </row>
    <row r="1446" spans="1:4">
      <c r="A1446" s="69">
        <f t="shared" ca="1" si="67"/>
        <v>0</v>
      </c>
      <c r="B1446" s="69">
        <f t="shared" ca="1" si="66"/>
        <v>0</v>
      </c>
      <c r="C1446" s="70">
        <f t="shared" ca="1" si="68"/>
        <v>0</v>
      </c>
      <c r="D1446" s="67"/>
    </row>
    <row r="1447" spans="1:4">
      <c r="A1447" s="69">
        <f t="shared" ca="1" si="67"/>
        <v>0</v>
      </c>
      <c r="B1447" s="69">
        <f t="shared" ca="1" si="66"/>
        <v>0</v>
      </c>
      <c r="C1447" s="70">
        <f t="shared" ca="1" si="68"/>
        <v>0</v>
      </c>
      <c r="D1447" s="67"/>
    </row>
    <row r="1448" spans="1:4">
      <c r="A1448" s="69">
        <f t="shared" ca="1" si="67"/>
        <v>0</v>
      </c>
      <c r="B1448" s="69">
        <f t="shared" ca="1" si="66"/>
        <v>0</v>
      </c>
      <c r="C1448" s="70">
        <f t="shared" ca="1" si="68"/>
        <v>0</v>
      </c>
      <c r="D1448" s="67"/>
    </row>
    <row r="1449" spans="1:4">
      <c r="A1449" s="69">
        <f t="shared" ca="1" si="67"/>
        <v>0</v>
      </c>
      <c r="B1449" s="69">
        <f t="shared" ca="1" si="66"/>
        <v>0</v>
      </c>
      <c r="C1449" s="70">
        <f t="shared" ca="1" si="68"/>
        <v>0</v>
      </c>
      <c r="D1449" s="67"/>
    </row>
    <row r="1450" spans="1:4">
      <c r="A1450" s="69">
        <f t="shared" ca="1" si="67"/>
        <v>0</v>
      </c>
      <c r="B1450" s="69">
        <f t="shared" ca="1" si="66"/>
        <v>0</v>
      </c>
      <c r="C1450" s="70">
        <f t="shared" ca="1" si="68"/>
        <v>0</v>
      </c>
      <c r="D1450" s="67"/>
    </row>
    <row r="1451" spans="1:4">
      <c r="A1451" s="69">
        <f t="shared" ca="1" si="67"/>
        <v>0</v>
      </c>
      <c r="B1451" s="69">
        <f t="shared" ca="1" si="66"/>
        <v>0</v>
      </c>
      <c r="C1451" s="70">
        <f t="shared" ca="1" si="68"/>
        <v>0</v>
      </c>
      <c r="D1451" s="67"/>
    </row>
    <row r="1452" spans="1:4">
      <c r="A1452" s="69">
        <f t="shared" ca="1" si="67"/>
        <v>0</v>
      </c>
      <c r="B1452" s="69">
        <f t="shared" ca="1" si="66"/>
        <v>0</v>
      </c>
      <c r="C1452" s="70">
        <f t="shared" ca="1" si="68"/>
        <v>0</v>
      </c>
      <c r="D1452" s="67"/>
    </row>
    <row r="1453" spans="1:4">
      <c r="A1453" s="69">
        <f t="shared" ca="1" si="67"/>
        <v>0</v>
      </c>
      <c r="B1453" s="69">
        <f t="shared" ca="1" si="66"/>
        <v>0</v>
      </c>
      <c r="C1453" s="70">
        <f t="shared" ca="1" si="68"/>
        <v>0</v>
      </c>
      <c r="D1453" s="67"/>
    </row>
    <row r="1454" spans="1:4">
      <c r="A1454" s="69">
        <f t="shared" ca="1" si="67"/>
        <v>0</v>
      </c>
      <c r="B1454" s="69">
        <f t="shared" ca="1" si="66"/>
        <v>0</v>
      </c>
      <c r="C1454" s="70">
        <f t="shared" ca="1" si="68"/>
        <v>0</v>
      </c>
      <c r="D1454" s="67"/>
    </row>
    <row r="1455" spans="1:4">
      <c r="A1455" s="69">
        <f t="shared" ca="1" si="67"/>
        <v>0</v>
      </c>
      <c r="B1455" s="69">
        <f t="shared" ca="1" si="66"/>
        <v>0</v>
      </c>
      <c r="C1455" s="70">
        <f t="shared" ca="1" si="68"/>
        <v>0</v>
      </c>
      <c r="D1455" s="67"/>
    </row>
    <row r="1456" spans="1:4">
      <c r="A1456" s="69">
        <f t="shared" ca="1" si="67"/>
        <v>0</v>
      </c>
      <c r="B1456" s="69">
        <f t="shared" ca="1" si="66"/>
        <v>0</v>
      </c>
      <c r="C1456" s="70">
        <f t="shared" ca="1" si="68"/>
        <v>0</v>
      </c>
      <c r="D1456" s="67"/>
    </row>
    <row r="1457" spans="1:4">
      <c r="A1457" s="69">
        <f t="shared" ca="1" si="67"/>
        <v>0</v>
      </c>
      <c r="B1457" s="69">
        <f t="shared" ca="1" si="66"/>
        <v>0</v>
      </c>
      <c r="C1457" s="70">
        <f t="shared" ca="1" si="68"/>
        <v>0</v>
      </c>
      <c r="D1457" s="67"/>
    </row>
    <row r="1458" spans="1:4">
      <c r="A1458" s="69">
        <f t="shared" ca="1" si="67"/>
        <v>0</v>
      </c>
      <c r="B1458" s="69">
        <f t="shared" ca="1" si="66"/>
        <v>0</v>
      </c>
      <c r="C1458" s="70">
        <f t="shared" ca="1" si="68"/>
        <v>0</v>
      </c>
      <c r="D1458" s="67"/>
    </row>
    <row r="1459" spans="1:4">
      <c r="A1459" s="69">
        <f t="shared" ca="1" si="67"/>
        <v>0</v>
      </c>
      <c r="B1459" s="69">
        <f t="shared" ca="1" si="66"/>
        <v>0</v>
      </c>
      <c r="C1459" s="70">
        <f t="shared" ca="1" si="68"/>
        <v>0</v>
      </c>
      <c r="D1459" s="67"/>
    </row>
    <row r="1460" spans="1:4">
      <c r="A1460" s="69">
        <f t="shared" ca="1" si="67"/>
        <v>0</v>
      </c>
      <c r="B1460" s="69">
        <f t="shared" ca="1" si="66"/>
        <v>0</v>
      </c>
      <c r="C1460" s="70">
        <f t="shared" ca="1" si="68"/>
        <v>0</v>
      </c>
      <c r="D1460" s="67"/>
    </row>
    <row r="1461" spans="1:4">
      <c r="A1461" s="69">
        <f t="shared" ca="1" si="67"/>
        <v>0</v>
      </c>
      <c r="B1461" s="69">
        <f t="shared" ca="1" si="66"/>
        <v>0</v>
      </c>
      <c r="C1461" s="70">
        <f t="shared" ca="1" si="68"/>
        <v>0</v>
      </c>
      <c r="D1461" s="67"/>
    </row>
    <row r="1462" spans="1:4">
      <c r="A1462" s="69">
        <f t="shared" ca="1" si="67"/>
        <v>0</v>
      </c>
      <c r="B1462" s="69">
        <f t="shared" ca="1" si="66"/>
        <v>0</v>
      </c>
      <c r="C1462" s="70">
        <f t="shared" ca="1" si="68"/>
        <v>0</v>
      </c>
      <c r="D1462" s="67"/>
    </row>
    <row r="1463" spans="1:4">
      <c r="A1463" s="69">
        <f t="shared" ca="1" si="67"/>
        <v>0</v>
      </c>
      <c r="B1463" s="69">
        <f t="shared" ca="1" si="66"/>
        <v>0</v>
      </c>
      <c r="C1463" s="70">
        <f t="shared" ca="1" si="68"/>
        <v>0</v>
      </c>
      <c r="D1463" s="67"/>
    </row>
    <row r="1464" spans="1:4">
      <c r="A1464" s="69">
        <f t="shared" ca="1" si="67"/>
        <v>0</v>
      </c>
      <c r="B1464" s="69">
        <f t="shared" ca="1" si="66"/>
        <v>0</v>
      </c>
      <c r="C1464" s="70">
        <f t="shared" ca="1" si="68"/>
        <v>0</v>
      </c>
      <c r="D1464" s="67"/>
    </row>
    <row r="1465" spans="1:4">
      <c r="A1465" s="69">
        <f t="shared" ca="1" si="67"/>
        <v>0</v>
      </c>
      <c r="B1465" s="69">
        <f t="shared" ca="1" si="66"/>
        <v>0</v>
      </c>
      <c r="C1465" s="70">
        <f t="shared" ca="1" si="68"/>
        <v>0</v>
      </c>
      <c r="D1465" s="67"/>
    </row>
    <row r="1466" spans="1:4">
      <c r="A1466" s="69">
        <f t="shared" ca="1" si="67"/>
        <v>0</v>
      </c>
      <c r="B1466" s="69">
        <f t="shared" ca="1" si="66"/>
        <v>0</v>
      </c>
      <c r="C1466" s="70">
        <f t="shared" ca="1" si="68"/>
        <v>0</v>
      </c>
      <c r="D1466" s="67"/>
    </row>
    <row r="1467" spans="1:4">
      <c r="A1467" s="69">
        <f t="shared" ca="1" si="67"/>
        <v>0</v>
      </c>
      <c r="B1467" s="69">
        <f t="shared" ca="1" si="66"/>
        <v>0</v>
      </c>
      <c r="C1467" s="70">
        <f t="shared" ca="1" si="68"/>
        <v>0</v>
      </c>
      <c r="D1467" s="67"/>
    </row>
    <row r="1468" spans="1:4">
      <c r="A1468" s="69">
        <f t="shared" ca="1" si="67"/>
        <v>0</v>
      </c>
      <c r="B1468" s="69">
        <f t="shared" ca="1" si="66"/>
        <v>0</v>
      </c>
      <c r="C1468" s="70">
        <f t="shared" ca="1" si="68"/>
        <v>0</v>
      </c>
      <c r="D1468" s="67"/>
    </row>
    <row r="1469" spans="1:4">
      <c r="A1469" s="69">
        <f t="shared" ca="1" si="67"/>
        <v>0</v>
      </c>
      <c r="B1469" s="69">
        <f t="shared" ca="1" si="66"/>
        <v>0</v>
      </c>
      <c r="C1469" s="70">
        <f t="shared" ca="1" si="68"/>
        <v>0</v>
      </c>
      <c r="D1469" s="67"/>
    </row>
    <row r="1470" spans="1:4">
      <c r="A1470" s="69">
        <f t="shared" ca="1" si="67"/>
        <v>0</v>
      </c>
      <c r="B1470" s="69">
        <f t="shared" ca="1" si="66"/>
        <v>0</v>
      </c>
      <c r="C1470" s="70">
        <f t="shared" ca="1" si="68"/>
        <v>0</v>
      </c>
      <c r="D1470" s="67"/>
    </row>
    <row r="1471" spans="1:4">
      <c r="A1471" s="69">
        <f t="shared" ca="1" si="67"/>
        <v>0</v>
      </c>
      <c r="B1471" s="69">
        <f t="shared" ca="1" si="66"/>
        <v>0</v>
      </c>
      <c r="C1471" s="70">
        <f t="shared" ca="1" si="68"/>
        <v>0</v>
      </c>
      <c r="D1471" s="67"/>
    </row>
    <row r="1472" spans="1:4">
      <c r="A1472" s="69">
        <f t="shared" ca="1" si="67"/>
        <v>0</v>
      </c>
      <c r="B1472" s="69">
        <f t="shared" ca="1" si="66"/>
        <v>0</v>
      </c>
      <c r="C1472" s="70">
        <f t="shared" ca="1" si="68"/>
        <v>0</v>
      </c>
      <c r="D1472" s="67"/>
    </row>
    <row r="1473" spans="1:4">
      <c r="A1473" s="69">
        <f t="shared" ca="1" si="67"/>
        <v>0</v>
      </c>
      <c r="B1473" s="69">
        <f t="shared" ca="1" si="66"/>
        <v>0</v>
      </c>
      <c r="C1473" s="70">
        <f t="shared" ca="1" si="68"/>
        <v>0</v>
      </c>
      <c r="D1473" s="67"/>
    </row>
    <row r="1474" spans="1:4">
      <c r="A1474" s="69">
        <f t="shared" ca="1" si="67"/>
        <v>0</v>
      </c>
      <c r="B1474" s="69">
        <f t="shared" ref="B1474:B1537" ca="1" si="69">INDIRECT(ADDRESS(ROW(),5,,,"Contact List"))</f>
        <v>0</v>
      </c>
      <c r="C1474" s="70">
        <f t="shared" ca="1" si="68"/>
        <v>0</v>
      </c>
      <c r="D1474" s="67"/>
    </row>
    <row r="1475" spans="1:4">
      <c r="A1475" s="69">
        <f t="shared" ref="A1475:A1538" ca="1" si="70">INDIRECT(ADDRESS(ROW(),COLUMN()+1,,,"Contact List"))</f>
        <v>0</v>
      </c>
      <c r="B1475" s="69">
        <f t="shared" ca="1" si="69"/>
        <v>0</v>
      </c>
      <c r="C1475" s="70">
        <f t="shared" ref="C1475:C1538" ca="1" si="71">INDIRECT(ADDRESS(ROW(),6,,,"Contact List"))</f>
        <v>0</v>
      </c>
      <c r="D1475" s="67"/>
    </row>
    <row r="1476" spans="1:4">
      <c r="A1476" s="69">
        <f t="shared" ca="1" si="70"/>
        <v>0</v>
      </c>
      <c r="B1476" s="69">
        <f t="shared" ca="1" si="69"/>
        <v>0</v>
      </c>
      <c r="C1476" s="70">
        <f t="shared" ca="1" si="71"/>
        <v>0</v>
      </c>
      <c r="D1476" s="67"/>
    </row>
    <row r="1477" spans="1:4">
      <c r="A1477" s="69">
        <f t="shared" ca="1" si="70"/>
        <v>0</v>
      </c>
      <c r="B1477" s="69">
        <f t="shared" ca="1" si="69"/>
        <v>0</v>
      </c>
      <c r="C1477" s="70">
        <f t="shared" ca="1" si="71"/>
        <v>0</v>
      </c>
      <c r="D1477" s="67"/>
    </row>
    <row r="1478" spans="1:4">
      <c r="A1478" s="69">
        <f t="shared" ca="1" si="70"/>
        <v>0</v>
      </c>
      <c r="B1478" s="69">
        <f t="shared" ca="1" si="69"/>
        <v>0</v>
      </c>
      <c r="C1478" s="70">
        <f t="shared" ca="1" si="71"/>
        <v>0</v>
      </c>
      <c r="D1478" s="67"/>
    </row>
    <row r="1479" spans="1:4">
      <c r="A1479" s="69">
        <f t="shared" ca="1" si="70"/>
        <v>0</v>
      </c>
      <c r="B1479" s="69">
        <f t="shared" ca="1" si="69"/>
        <v>0</v>
      </c>
      <c r="C1479" s="70">
        <f t="shared" ca="1" si="71"/>
        <v>0</v>
      </c>
      <c r="D1479" s="67"/>
    </row>
    <row r="1480" spans="1:4">
      <c r="A1480" s="69">
        <f t="shared" ca="1" si="70"/>
        <v>0</v>
      </c>
      <c r="B1480" s="69">
        <f t="shared" ca="1" si="69"/>
        <v>0</v>
      </c>
      <c r="C1480" s="70">
        <f t="shared" ca="1" si="71"/>
        <v>0</v>
      </c>
      <c r="D1480" s="67"/>
    </row>
    <row r="1481" spans="1:4">
      <c r="A1481" s="69">
        <f t="shared" ca="1" si="70"/>
        <v>0</v>
      </c>
      <c r="B1481" s="69">
        <f t="shared" ca="1" si="69"/>
        <v>0</v>
      </c>
      <c r="C1481" s="70">
        <f t="shared" ca="1" si="71"/>
        <v>0</v>
      </c>
      <c r="D1481" s="67"/>
    </row>
    <row r="1482" spans="1:4">
      <c r="A1482" s="69">
        <f t="shared" ca="1" si="70"/>
        <v>0</v>
      </c>
      <c r="B1482" s="69">
        <f t="shared" ca="1" si="69"/>
        <v>0</v>
      </c>
      <c r="C1482" s="70">
        <f t="shared" ca="1" si="71"/>
        <v>0</v>
      </c>
      <c r="D1482" s="67"/>
    </row>
    <row r="1483" spans="1:4">
      <c r="A1483" s="69">
        <f t="shared" ca="1" si="70"/>
        <v>0</v>
      </c>
      <c r="B1483" s="69">
        <f t="shared" ca="1" si="69"/>
        <v>0</v>
      </c>
      <c r="C1483" s="70">
        <f t="shared" ca="1" si="71"/>
        <v>0</v>
      </c>
      <c r="D1483" s="67"/>
    </row>
    <row r="1484" spans="1:4">
      <c r="A1484" s="69">
        <f t="shared" ca="1" si="70"/>
        <v>0</v>
      </c>
      <c r="B1484" s="69">
        <f t="shared" ca="1" si="69"/>
        <v>0</v>
      </c>
      <c r="C1484" s="70">
        <f t="shared" ca="1" si="71"/>
        <v>0</v>
      </c>
      <c r="D1484" s="67"/>
    </row>
    <row r="1485" spans="1:4">
      <c r="A1485" s="69">
        <f t="shared" ca="1" si="70"/>
        <v>0</v>
      </c>
      <c r="B1485" s="69">
        <f t="shared" ca="1" si="69"/>
        <v>0</v>
      </c>
      <c r="C1485" s="70">
        <f t="shared" ca="1" si="71"/>
        <v>0</v>
      </c>
      <c r="D1485" s="67"/>
    </row>
    <row r="1486" spans="1:4">
      <c r="A1486" s="69">
        <f t="shared" ca="1" si="70"/>
        <v>0</v>
      </c>
      <c r="B1486" s="69">
        <f t="shared" ca="1" si="69"/>
        <v>0</v>
      </c>
      <c r="C1486" s="70">
        <f t="shared" ca="1" si="71"/>
        <v>0</v>
      </c>
      <c r="D1486" s="67"/>
    </row>
    <row r="1487" spans="1:4">
      <c r="A1487" s="69">
        <f t="shared" ca="1" si="70"/>
        <v>0</v>
      </c>
      <c r="B1487" s="69">
        <f t="shared" ca="1" si="69"/>
        <v>0</v>
      </c>
      <c r="C1487" s="70">
        <f t="shared" ca="1" si="71"/>
        <v>0</v>
      </c>
      <c r="D1487" s="67"/>
    </row>
    <row r="1488" spans="1:4">
      <c r="A1488" s="69">
        <f t="shared" ca="1" si="70"/>
        <v>0</v>
      </c>
      <c r="B1488" s="69">
        <f t="shared" ca="1" si="69"/>
        <v>0</v>
      </c>
      <c r="C1488" s="70">
        <f t="shared" ca="1" si="71"/>
        <v>0</v>
      </c>
      <c r="D1488" s="67"/>
    </row>
    <row r="1489" spans="1:4">
      <c r="A1489" s="69">
        <f t="shared" ca="1" si="70"/>
        <v>0</v>
      </c>
      <c r="B1489" s="69">
        <f t="shared" ca="1" si="69"/>
        <v>0</v>
      </c>
      <c r="C1489" s="70">
        <f t="shared" ca="1" si="71"/>
        <v>0</v>
      </c>
      <c r="D1489" s="67"/>
    </row>
    <row r="1490" spans="1:4">
      <c r="A1490" s="69">
        <f t="shared" ca="1" si="70"/>
        <v>0</v>
      </c>
      <c r="B1490" s="69">
        <f t="shared" ca="1" si="69"/>
        <v>0</v>
      </c>
      <c r="C1490" s="70">
        <f t="shared" ca="1" si="71"/>
        <v>0</v>
      </c>
      <c r="D1490" s="67"/>
    </row>
    <row r="1491" spans="1:4">
      <c r="A1491" s="69">
        <f t="shared" ca="1" si="70"/>
        <v>0</v>
      </c>
      <c r="B1491" s="69">
        <f t="shared" ca="1" si="69"/>
        <v>0</v>
      </c>
      <c r="C1491" s="70">
        <f t="shared" ca="1" si="71"/>
        <v>0</v>
      </c>
      <c r="D1491" s="67"/>
    </row>
    <row r="1492" spans="1:4">
      <c r="A1492" s="69">
        <f t="shared" ca="1" si="70"/>
        <v>0</v>
      </c>
      <c r="B1492" s="69">
        <f t="shared" ca="1" si="69"/>
        <v>0</v>
      </c>
      <c r="C1492" s="70">
        <f t="shared" ca="1" si="71"/>
        <v>0</v>
      </c>
      <c r="D1492" s="67"/>
    </row>
    <row r="1493" spans="1:4">
      <c r="A1493" s="69">
        <f t="shared" ca="1" si="70"/>
        <v>0</v>
      </c>
      <c r="B1493" s="69">
        <f t="shared" ca="1" si="69"/>
        <v>0</v>
      </c>
      <c r="C1493" s="70">
        <f t="shared" ca="1" si="71"/>
        <v>0</v>
      </c>
      <c r="D1493" s="67"/>
    </row>
    <row r="1494" spans="1:4">
      <c r="A1494" s="69">
        <f t="shared" ca="1" si="70"/>
        <v>0</v>
      </c>
      <c r="B1494" s="69">
        <f t="shared" ca="1" si="69"/>
        <v>0</v>
      </c>
      <c r="C1494" s="70">
        <f t="shared" ca="1" si="71"/>
        <v>0</v>
      </c>
      <c r="D1494" s="67"/>
    </row>
    <row r="1495" spans="1:4">
      <c r="A1495" s="69">
        <f t="shared" ca="1" si="70"/>
        <v>0</v>
      </c>
      <c r="B1495" s="69">
        <f t="shared" ca="1" si="69"/>
        <v>0</v>
      </c>
      <c r="C1495" s="70">
        <f t="shared" ca="1" si="71"/>
        <v>0</v>
      </c>
      <c r="D1495" s="67"/>
    </row>
    <row r="1496" spans="1:4">
      <c r="A1496" s="69">
        <f t="shared" ca="1" si="70"/>
        <v>0</v>
      </c>
      <c r="B1496" s="69">
        <f t="shared" ca="1" si="69"/>
        <v>0</v>
      </c>
      <c r="C1496" s="70">
        <f t="shared" ca="1" si="71"/>
        <v>0</v>
      </c>
      <c r="D1496" s="67"/>
    </row>
    <row r="1497" spans="1:4">
      <c r="A1497" s="69">
        <f t="shared" ca="1" si="70"/>
        <v>0</v>
      </c>
      <c r="B1497" s="69">
        <f t="shared" ca="1" si="69"/>
        <v>0</v>
      </c>
      <c r="C1497" s="70">
        <f t="shared" ca="1" si="71"/>
        <v>0</v>
      </c>
      <c r="D1497" s="67"/>
    </row>
    <row r="1498" spans="1:4">
      <c r="A1498" s="69">
        <f t="shared" ca="1" si="70"/>
        <v>0</v>
      </c>
      <c r="B1498" s="69">
        <f t="shared" ca="1" si="69"/>
        <v>0</v>
      </c>
      <c r="C1498" s="70">
        <f t="shared" ca="1" si="71"/>
        <v>0</v>
      </c>
      <c r="D1498" s="67"/>
    </row>
    <row r="1499" spans="1:4">
      <c r="A1499" s="69">
        <f t="shared" ca="1" si="70"/>
        <v>0</v>
      </c>
      <c r="B1499" s="69">
        <f t="shared" ca="1" si="69"/>
        <v>0</v>
      </c>
      <c r="C1499" s="70">
        <f t="shared" ca="1" si="71"/>
        <v>0</v>
      </c>
      <c r="D1499" s="67"/>
    </row>
    <row r="1500" spans="1:4">
      <c r="A1500" s="69">
        <f t="shared" ca="1" si="70"/>
        <v>0</v>
      </c>
      <c r="B1500" s="69">
        <f t="shared" ca="1" si="69"/>
        <v>0</v>
      </c>
      <c r="C1500" s="70">
        <f t="shared" ca="1" si="71"/>
        <v>0</v>
      </c>
      <c r="D1500" s="67"/>
    </row>
    <row r="1501" spans="1:4">
      <c r="A1501" s="69">
        <f t="shared" ca="1" si="70"/>
        <v>0</v>
      </c>
      <c r="B1501" s="69">
        <f t="shared" ca="1" si="69"/>
        <v>0</v>
      </c>
      <c r="C1501" s="70">
        <f t="shared" ca="1" si="71"/>
        <v>0</v>
      </c>
      <c r="D1501" s="67"/>
    </row>
    <row r="1502" spans="1:4">
      <c r="A1502" s="69">
        <f t="shared" ca="1" si="70"/>
        <v>0</v>
      </c>
      <c r="B1502" s="69">
        <f t="shared" ca="1" si="69"/>
        <v>0</v>
      </c>
      <c r="C1502" s="70">
        <f t="shared" ca="1" si="71"/>
        <v>0</v>
      </c>
      <c r="D1502" s="67"/>
    </row>
    <row r="1503" spans="1:4">
      <c r="A1503" s="69">
        <f t="shared" ca="1" si="70"/>
        <v>0</v>
      </c>
      <c r="B1503" s="69">
        <f t="shared" ca="1" si="69"/>
        <v>0</v>
      </c>
      <c r="C1503" s="70">
        <f t="shared" ca="1" si="71"/>
        <v>0</v>
      </c>
      <c r="D1503" s="67"/>
    </row>
    <row r="1504" spans="1:4">
      <c r="A1504" s="69">
        <f t="shared" ca="1" si="70"/>
        <v>0</v>
      </c>
      <c r="B1504" s="69">
        <f t="shared" ca="1" si="69"/>
        <v>0</v>
      </c>
      <c r="C1504" s="70">
        <f t="shared" ca="1" si="71"/>
        <v>0</v>
      </c>
      <c r="D1504" s="67"/>
    </row>
    <row r="1505" spans="1:4">
      <c r="A1505" s="69">
        <f t="shared" ca="1" si="70"/>
        <v>0</v>
      </c>
      <c r="B1505" s="69">
        <f t="shared" ca="1" si="69"/>
        <v>0</v>
      </c>
      <c r="C1505" s="70">
        <f t="shared" ca="1" si="71"/>
        <v>0</v>
      </c>
      <c r="D1505" s="67"/>
    </row>
    <row r="1506" spans="1:4">
      <c r="A1506" s="69">
        <f t="shared" ca="1" si="70"/>
        <v>0</v>
      </c>
      <c r="B1506" s="69">
        <f t="shared" ca="1" si="69"/>
        <v>0</v>
      </c>
      <c r="C1506" s="70">
        <f t="shared" ca="1" si="71"/>
        <v>0</v>
      </c>
      <c r="D1506" s="67"/>
    </row>
    <row r="1507" spans="1:4">
      <c r="A1507" s="69">
        <f t="shared" ca="1" si="70"/>
        <v>0</v>
      </c>
      <c r="B1507" s="69">
        <f t="shared" ca="1" si="69"/>
        <v>0</v>
      </c>
      <c r="C1507" s="70">
        <f t="shared" ca="1" si="71"/>
        <v>0</v>
      </c>
      <c r="D1507" s="67"/>
    </row>
    <row r="1508" spans="1:4">
      <c r="A1508" s="69">
        <f t="shared" ca="1" si="70"/>
        <v>0</v>
      </c>
      <c r="B1508" s="69">
        <f t="shared" ca="1" si="69"/>
        <v>0</v>
      </c>
      <c r="C1508" s="70">
        <f t="shared" ca="1" si="71"/>
        <v>0</v>
      </c>
      <c r="D1508" s="67"/>
    </row>
    <row r="1509" spans="1:4">
      <c r="A1509" s="69">
        <f t="shared" ca="1" si="70"/>
        <v>0</v>
      </c>
      <c r="B1509" s="69">
        <f t="shared" ca="1" si="69"/>
        <v>0</v>
      </c>
      <c r="C1509" s="70">
        <f t="shared" ca="1" si="71"/>
        <v>0</v>
      </c>
      <c r="D1509" s="67"/>
    </row>
    <row r="1510" spans="1:4">
      <c r="A1510" s="69">
        <f t="shared" ca="1" si="70"/>
        <v>0</v>
      </c>
      <c r="B1510" s="69">
        <f t="shared" ca="1" si="69"/>
        <v>0</v>
      </c>
      <c r="C1510" s="70">
        <f t="shared" ca="1" si="71"/>
        <v>0</v>
      </c>
      <c r="D1510" s="67"/>
    </row>
    <row r="1511" spans="1:4">
      <c r="A1511" s="69">
        <f t="shared" ca="1" si="70"/>
        <v>0</v>
      </c>
      <c r="B1511" s="69">
        <f t="shared" ca="1" si="69"/>
        <v>0</v>
      </c>
      <c r="C1511" s="70">
        <f t="shared" ca="1" si="71"/>
        <v>0</v>
      </c>
      <c r="D1511" s="67"/>
    </row>
    <row r="1512" spans="1:4">
      <c r="A1512" s="69">
        <f t="shared" ca="1" si="70"/>
        <v>0</v>
      </c>
      <c r="B1512" s="69">
        <f t="shared" ca="1" si="69"/>
        <v>0</v>
      </c>
      <c r="C1512" s="70">
        <f t="shared" ca="1" si="71"/>
        <v>0</v>
      </c>
      <c r="D1512" s="67"/>
    </row>
    <row r="1513" spans="1:4">
      <c r="A1513" s="69">
        <f t="shared" ca="1" si="70"/>
        <v>0</v>
      </c>
      <c r="B1513" s="69">
        <f t="shared" ca="1" si="69"/>
        <v>0</v>
      </c>
      <c r="C1513" s="70">
        <f t="shared" ca="1" si="71"/>
        <v>0</v>
      </c>
      <c r="D1513" s="67"/>
    </row>
    <row r="1514" spans="1:4">
      <c r="A1514" s="69">
        <f t="shared" ca="1" si="70"/>
        <v>0</v>
      </c>
      <c r="B1514" s="69">
        <f t="shared" ca="1" si="69"/>
        <v>0</v>
      </c>
      <c r="C1514" s="70">
        <f t="shared" ca="1" si="71"/>
        <v>0</v>
      </c>
      <c r="D1514" s="67"/>
    </row>
    <row r="1515" spans="1:4">
      <c r="A1515" s="69">
        <f t="shared" ca="1" si="70"/>
        <v>0</v>
      </c>
      <c r="B1515" s="69">
        <f t="shared" ca="1" si="69"/>
        <v>0</v>
      </c>
      <c r="C1515" s="70">
        <f t="shared" ca="1" si="71"/>
        <v>0</v>
      </c>
      <c r="D1515" s="67"/>
    </row>
    <row r="1516" spans="1:4">
      <c r="A1516" s="69">
        <f t="shared" ca="1" si="70"/>
        <v>0</v>
      </c>
      <c r="B1516" s="69">
        <f t="shared" ca="1" si="69"/>
        <v>0</v>
      </c>
      <c r="C1516" s="70">
        <f t="shared" ca="1" si="71"/>
        <v>0</v>
      </c>
      <c r="D1516" s="67"/>
    </row>
    <row r="1517" spans="1:4">
      <c r="A1517" s="69">
        <f t="shared" ca="1" si="70"/>
        <v>0</v>
      </c>
      <c r="B1517" s="69">
        <f t="shared" ca="1" si="69"/>
        <v>0</v>
      </c>
      <c r="C1517" s="70">
        <f t="shared" ca="1" si="71"/>
        <v>0</v>
      </c>
      <c r="D1517" s="67"/>
    </row>
    <row r="1518" spans="1:4">
      <c r="A1518" s="69">
        <f t="shared" ca="1" si="70"/>
        <v>0</v>
      </c>
      <c r="B1518" s="69">
        <f t="shared" ca="1" si="69"/>
        <v>0</v>
      </c>
      <c r="C1518" s="70">
        <f t="shared" ca="1" si="71"/>
        <v>0</v>
      </c>
      <c r="D1518" s="67"/>
    </row>
    <row r="1519" spans="1:4">
      <c r="A1519" s="69">
        <f t="shared" ca="1" si="70"/>
        <v>0</v>
      </c>
      <c r="B1519" s="69">
        <f t="shared" ca="1" si="69"/>
        <v>0</v>
      </c>
      <c r="C1519" s="70">
        <f t="shared" ca="1" si="71"/>
        <v>0</v>
      </c>
      <c r="D1519" s="67"/>
    </row>
    <row r="1520" spans="1:4">
      <c r="A1520" s="69">
        <f t="shared" ca="1" si="70"/>
        <v>0</v>
      </c>
      <c r="B1520" s="69">
        <f t="shared" ca="1" si="69"/>
        <v>0</v>
      </c>
      <c r="C1520" s="70">
        <f t="shared" ca="1" si="71"/>
        <v>0</v>
      </c>
      <c r="D1520" s="67"/>
    </row>
    <row r="1521" spans="1:4">
      <c r="A1521" s="69">
        <f t="shared" ca="1" si="70"/>
        <v>0</v>
      </c>
      <c r="B1521" s="69">
        <f t="shared" ca="1" si="69"/>
        <v>0</v>
      </c>
      <c r="C1521" s="70">
        <f t="shared" ca="1" si="71"/>
        <v>0</v>
      </c>
      <c r="D1521" s="67"/>
    </row>
    <row r="1522" spans="1:4">
      <c r="A1522" s="69">
        <f t="shared" ca="1" si="70"/>
        <v>0</v>
      </c>
      <c r="B1522" s="69">
        <f t="shared" ca="1" si="69"/>
        <v>0</v>
      </c>
      <c r="C1522" s="70">
        <f t="shared" ca="1" si="71"/>
        <v>0</v>
      </c>
      <c r="D1522" s="67"/>
    </row>
    <row r="1523" spans="1:4">
      <c r="A1523" s="69">
        <f t="shared" ca="1" si="70"/>
        <v>0</v>
      </c>
      <c r="B1523" s="69">
        <f t="shared" ca="1" si="69"/>
        <v>0</v>
      </c>
      <c r="C1523" s="70">
        <f t="shared" ca="1" si="71"/>
        <v>0</v>
      </c>
      <c r="D1523" s="67"/>
    </row>
    <row r="1524" spans="1:4">
      <c r="A1524" s="69">
        <f t="shared" ca="1" si="70"/>
        <v>0</v>
      </c>
      <c r="B1524" s="69">
        <f t="shared" ca="1" si="69"/>
        <v>0</v>
      </c>
      <c r="C1524" s="70">
        <f t="shared" ca="1" si="71"/>
        <v>0</v>
      </c>
      <c r="D1524" s="67"/>
    </row>
    <row r="1525" spans="1:4">
      <c r="A1525" s="69">
        <f t="shared" ca="1" si="70"/>
        <v>0</v>
      </c>
      <c r="B1525" s="69">
        <f t="shared" ca="1" si="69"/>
        <v>0</v>
      </c>
      <c r="C1525" s="70">
        <f t="shared" ca="1" si="71"/>
        <v>0</v>
      </c>
      <c r="D1525" s="67"/>
    </row>
    <row r="1526" spans="1:4">
      <c r="A1526" s="69">
        <f t="shared" ca="1" si="70"/>
        <v>0</v>
      </c>
      <c r="B1526" s="69">
        <f t="shared" ca="1" si="69"/>
        <v>0</v>
      </c>
      <c r="C1526" s="70">
        <f t="shared" ca="1" si="71"/>
        <v>0</v>
      </c>
      <c r="D1526" s="67"/>
    </row>
    <row r="1527" spans="1:4">
      <c r="A1527" s="69">
        <f t="shared" ca="1" si="70"/>
        <v>0</v>
      </c>
      <c r="B1527" s="69">
        <f t="shared" ca="1" si="69"/>
        <v>0</v>
      </c>
      <c r="C1527" s="70">
        <f t="shared" ca="1" si="71"/>
        <v>0</v>
      </c>
      <c r="D1527" s="67"/>
    </row>
    <row r="1528" spans="1:4">
      <c r="A1528" s="69">
        <f t="shared" ca="1" si="70"/>
        <v>0</v>
      </c>
      <c r="B1528" s="69">
        <f t="shared" ca="1" si="69"/>
        <v>0</v>
      </c>
      <c r="C1528" s="70">
        <f t="shared" ca="1" si="71"/>
        <v>0</v>
      </c>
      <c r="D1528" s="67"/>
    </row>
    <row r="1529" spans="1:4">
      <c r="A1529" s="69">
        <f t="shared" ca="1" si="70"/>
        <v>0</v>
      </c>
      <c r="B1529" s="69">
        <f t="shared" ca="1" si="69"/>
        <v>0</v>
      </c>
      <c r="C1529" s="70">
        <f t="shared" ca="1" si="71"/>
        <v>0</v>
      </c>
      <c r="D1529" s="67"/>
    </row>
    <row r="1530" spans="1:4">
      <c r="A1530" s="69">
        <f t="shared" ca="1" si="70"/>
        <v>0</v>
      </c>
      <c r="B1530" s="69">
        <f t="shared" ca="1" si="69"/>
        <v>0</v>
      </c>
      <c r="C1530" s="70">
        <f t="shared" ca="1" si="71"/>
        <v>0</v>
      </c>
      <c r="D1530" s="67"/>
    </row>
    <row r="1531" spans="1:4">
      <c r="A1531" s="69">
        <f t="shared" ca="1" si="70"/>
        <v>0</v>
      </c>
      <c r="B1531" s="69">
        <f t="shared" ca="1" si="69"/>
        <v>0</v>
      </c>
      <c r="C1531" s="70">
        <f t="shared" ca="1" si="71"/>
        <v>0</v>
      </c>
      <c r="D1531" s="67"/>
    </row>
    <row r="1532" spans="1:4">
      <c r="A1532" s="69">
        <f t="shared" ca="1" si="70"/>
        <v>0</v>
      </c>
      <c r="B1532" s="69">
        <f t="shared" ca="1" si="69"/>
        <v>0</v>
      </c>
      <c r="C1532" s="70">
        <f t="shared" ca="1" si="71"/>
        <v>0</v>
      </c>
      <c r="D1532" s="67"/>
    </row>
    <row r="1533" spans="1:4">
      <c r="A1533" s="69">
        <f t="shared" ca="1" si="70"/>
        <v>0</v>
      </c>
      <c r="B1533" s="69">
        <f t="shared" ca="1" si="69"/>
        <v>0</v>
      </c>
      <c r="C1533" s="70">
        <f t="shared" ca="1" si="71"/>
        <v>0</v>
      </c>
      <c r="D1533" s="67"/>
    </row>
    <row r="1534" spans="1:4">
      <c r="A1534" s="69">
        <f t="shared" ca="1" si="70"/>
        <v>0</v>
      </c>
      <c r="B1534" s="69">
        <f t="shared" ca="1" si="69"/>
        <v>0</v>
      </c>
      <c r="C1534" s="70">
        <f t="shared" ca="1" si="71"/>
        <v>0</v>
      </c>
      <c r="D1534" s="67"/>
    </row>
    <row r="1535" spans="1:4">
      <c r="A1535" s="69">
        <f t="shared" ca="1" si="70"/>
        <v>0</v>
      </c>
      <c r="B1535" s="69">
        <f t="shared" ca="1" si="69"/>
        <v>0</v>
      </c>
      <c r="C1535" s="70">
        <f t="shared" ca="1" si="71"/>
        <v>0</v>
      </c>
      <c r="D1535" s="67"/>
    </row>
    <row r="1536" spans="1:4">
      <c r="A1536" s="69">
        <f t="shared" ca="1" si="70"/>
        <v>0</v>
      </c>
      <c r="B1536" s="69">
        <f t="shared" ca="1" si="69"/>
        <v>0</v>
      </c>
      <c r="C1536" s="70">
        <f t="shared" ca="1" si="71"/>
        <v>0</v>
      </c>
      <c r="D1536" s="67"/>
    </row>
    <row r="1537" spans="1:4">
      <c r="A1537" s="69">
        <f t="shared" ca="1" si="70"/>
        <v>0</v>
      </c>
      <c r="B1537" s="69">
        <f t="shared" ca="1" si="69"/>
        <v>0</v>
      </c>
      <c r="C1537" s="70">
        <f t="shared" ca="1" si="71"/>
        <v>0</v>
      </c>
      <c r="D1537" s="67"/>
    </row>
    <row r="1538" spans="1:4">
      <c r="A1538" s="69">
        <f t="shared" ca="1" si="70"/>
        <v>0</v>
      </c>
      <c r="B1538" s="69">
        <f t="shared" ref="B1538:B1601" ca="1" si="72">INDIRECT(ADDRESS(ROW(),5,,,"Contact List"))</f>
        <v>0</v>
      </c>
      <c r="C1538" s="70">
        <f t="shared" ca="1" si="71"/>
        <v>0</v>
      </c>
      <c r="D1538" s="67"/>
    </row>
    <row r="1539" spans="1:4">
      <c r="A1539" s="69">
        <f t="shared" ref="A1539:A1602" ca="1" si="73">INDIRECT(ADDRESS(ROW(),COLUMN()+1,,,"Contact List"))</f>
        <v>0</v>
      </c>
      <c r="B1539" s="69">
        <f t="shared" ca="1" si="72"/>
        <v>0</v>
      </c>
      <c r="C1539" s="70">
        <f t="shared" ref="C1539:C1602" ca="1" si="74">INDIRECT(ADDRESS(ROW(),6,,,"Contact List"))</f>
        <v>0</v>
      </c>
      <c r="D1539" s="67"/>
    </row>
    <row r="1540" spans="1:4">
      <c r="A1540" s="69">
        <f t="shared" ca="1" si="73"/>
        <v>0</v>
      </c>
      <c r="B1540" s="69">
        <f t="shared" ca="1" si="72"/>
        <v>0</v>
      </c>
      <c r="C1540" s="70">
        <f t="shared" ca="1" si="74"/>
        <v>0</v>
      </c>
      <c r="D1540" s="67"/>
    </row>
    <row r="1541" spans="1:4">
      <c r="A1541" s="69">
        <f t="shared" ca="1" si="73"/>
        <v>0</v>
      </c>
      <c r="B1541" s="69">
        <f t="shared" ca="1" si="72"/>
        <v>0</v>
      </c>
      <c r="C1541" s="70">
        <f t="shared" ca="1" si="74"/>
        <v>0</v>
      </c>
      <c r="D1541" s="67"/>
    </row>
    <row r="1542" spans="1:4">
      <c r="A1542" s="69">
        <f t="shared" ca="1" si="73"/>
        <v>0</v>
      </c>
      <c r="B1542" s="69">
        <f t="shared" ca="1" si="72"/>
        <v>0</v>
      </c>
      <c r="C1542" s="70">
        <f t="shared" ca="1" si="74"/>
        <v>0</v>
      </c>
      <c r="D1542" s="67"/>
    </row>
    <row r="1543" spans="1:4">
      <c r="A1543" s="69">
        <f t="shared" ca="1" si="73"/>
        <v>0</v>
      </c>
      <c r="B1543" s="69">
        <f t="shared" ca="1" si="72"/>
        <v>0</v>
      </c>
      <c r="C1543" s="70">
        <f t="shared" ca="1" si="74"/>
        <v>0</v>
      </c>
      <c r="D1543" s="67"/>
    </row>
    <row r="1544" spans="1:4">
      <c r="A1544" s="69">
        <f t="shared" ca="1" si="73"/>
        <v>0</v>
      </c>
      <c r="B1544" s="69">
        <f t="shared" ca="1" si="72"/>
        <v>0</v>
      </c>
      <c r="C1544" s="70">
        <f t="shared" ca="1" si="74"/>
        <v>0</v>
      </c>
      <c r="D1544" s="67"/>
    </row>
    <row r="1545" spans="1:4">
      <c r="A1545" s="69">
        <f t="shared" ca="1" si="73"/>
        <v>0</v>
      </c>
      <c r="B1545" s="69">
        <f t="shared" ca="1" si="72"/>
        <v>0</v>
      </c>
      <c r="C1545" s="70">
        <f t="shared" ca="1" si="74"/>
        <v>0</v>
      </c>
      <c r="D1545" s="67"/>
    </row>
    <row r="1546" spans="1:4">
      <c r="A1546" s="69">
        <f t="shared" ca="1" si="73"/>
        <v>0</v>
      </c>
      <c r="B1546" s="69">
        <f t="shared" ca="1" si="72"/>
        <v>0</v>
      </c>
      <c r="C1546" s="70">
        <f t="shared" ca="1" si="74"/>
        <v>0</v>
      </c>
      <c r="D1546" s="67"/>
    </row>
    <row r="1547" spans="1:4">
      <c r="A1547" s="69">
        <f t="shared" ca="1" si="73"/>
        <v>0</v>
      </c>
      <c r="B1547" s="69">
        <f t="shared" ca="1" si="72"/>
        <v>0</v>
      </c>
      <c r="C1547" s="70">
        <f t="shared" ca="1" si="74"/>
        <v>0</v>
      </c>
      <c r="D1547" s="67"/>
    </row>
    <row r="1548" spans="1:4">
      <c r="A1548" s="69">
        <f t="shared" ca="1" si="73"/>
        <v>0</v>
      </c>
      <c r="B1548" s="69">
        <f t="shared" ca="1" si="72"/>
        <v>0</v>
      </c>
      <c r="C1548" s="70">
        <f t="shared" ca="1" si="74"/>
        <v>0</v>
      </c>
      <c r="D1548" s="67"/>
    </row>
    <row r="1549" spans="1:4">
      <c r="A1549" s="69">
        <f t="shared" ca="1" si="73"/>
        <v>0</v>
      </c>
      <c r="B1549" s="69">
        <f t="shared" ca="1" si="72"/>
        <v>0</v>
      </c>
      <c r="C1549" s="70">
        <f t="shared" ca="1" si="74"/>
        <v>0</v>
      </c>
      <c r="D1549" s="67"/>
    </row>
    <row r="1550" spans="1:4">
      <c r="A1550" s="69">
        <f t="shared" ca="1" si="73"/>
        <v>0</v>
      </c>
      <c r="B1550" s="69">
        <f t="shared" ca="1" si="72"/>
        <v>0</v>
      </c>
      <c r="C1550" s="70">
        <f t="shared" ca="1" si="74"/>
        <v>0</v>
      </c>
      <c r="D1550" s="67"/>
    </row>
    <row r="1551" spans="1:4">
      <c r="A1551" s="69">
        <f t="shared" ca="1" si="73"/>
        <v>0</v>
      </c>
      <c r="B1551" s="69">
        <f t="shared" ca="1" si="72"/>
        <v>0</v>
      </c>
      <c r="C1551" s="70">
        <f t="shared" ca="1" si="74"/>
        <v>0</v>
      </c>
      <c r="D1551" s="67"/>
    </row>
    <row r="1552" spans="1:4">
      <c r="A1552" s="69">
        <f t="shared" ca="1" si="73"/>
        <v>0</v>
      </c>
      <c r="B1552" s="69">
        <f t="shared" ca="1" si="72"/>
        <v>0</v>
      </c>
      <c r="C1552" s="70">
        <f t="shared" ca="1" si="74"/>
        <v>0</v>
      </c>
      <c r="D1552" s="67"/>
    </row>
    <row r="1553" spans="1:4">
      <c r="A1553" s="69">
        <f t="shared" ca="1" si="73"/>
        <v>0</v>
      </c>
      <c r="B1553" s="69">
        <f t="shared" ca="1" si="72"/>
        <v>0</v>
      </c>
      <c r="C1553" s="70">
        <f t="shared" ca="1" si="74"/>
        <v>0</v>
      </c>
      <c r="D1553" s="67"/>
    </row>
    <row r="1554" spans="1:4">
      <c r="A1554" s="69">
        <f t="shared" ca="1" si="73"/>
        <v>0</v>
      </c>
      <c r="B1554" s="69">
        <f t="shared" ca="1" si="72"/>
        <v>0</v>
      </c>
      <c r="C1554" s="70">
        <f t="shared" ca="1" si="74"/>
        <v>0</v>
      </c>
      <c r="D1554" s="67"/>
    </row>
    <row r="1555" spans="1:4">
      <c r="A1555" s="69">
        <f t="shared" ca="1" si="73"/>
        <v>0</v>
      </c>
      <c r="B1555" s="69">
        <f t="shared" ca="1" si="72"/>
        <v>0</v>
      </c>
      <c r="C1555" s="70">
        <f t="shared" ca="1" si="74"/>
        <v>0</v>
      </c>
      <c r="D1555" s="67"/>
    </row>
    <row r="1556" spans="1:4">
      <c r="A1556" s="69">
        <f t="shared" ca="1" si="73"/>
        <v>0</v>
      </c>
      <c r="B1556" s="69">
        <f t="shared" ca="1" si="72"/>
        <v>0</v>
      </c>
      <c r="C1556" s="70">
        <f t="shared" ca="1" si="74"/>
        <v>0</v>
      </c>
      <c r="D1556" s="67"/>
    </row>
    <row r="1557" spans="1:4">
      <c r="A1557" s="69">
        <f t="shared" ca="1" si="73"/>
        <v>0</v>
      </c>
      <c r="B1557" s="69">
        <f t="shared" ca="1" si="72"/>
        <v>0</v>
      </c>
      <c r="C1557" s="70">
        <f t="shared" ca="1" si="74"/>
        <v>0</v>
      </c>
      <c r="D1557" s="67"/>
    </row>
    <row r="1558" spans="1:4">
      <c r="A1558" s="69">
        <f t="shared" ca="1" si="73"/>
        <v>0</v>
      </c>
      <c r="B1558" s="69">
        <f t="shared" ca="1" si="72"/>
        <v>0</v>
      </c>
      <c r="C1558" s="70">
        <f t="shared" ca="1" si="74"/>
        <v>0</v>
      </c>
      <c r="D1558" s="67"/>
    </row>
    <row r="1559" spans="1:4">
      <c r="A1559" s="69">
        <f t="shared" ca="1" si="73"/>
        <v>0</v>
      </c>
      <c r="B1559" s="69">
        <f t="shared" ca="1" si="72"/>
        <v>0</v>
      </c>
      <c r="C1559" s="70">
        <f t="shared" ca="1" si="74"/>
        <v>0</v>
      </c>
      <c r="D1559" s="67"/>
    </row>
    <row r="1560" spans="1:4">
      <c r="A1560" s="69">
        <f t="shared" ca="1" si="73"/>
        <v>0</v>
      </c>
      <c r="B1560" s="69">
        <f t="shared" ca="1" si="72"/>
        <v>0</v>
      </c>
      <c r="C1560" s="70">
        <f t="shared" ca="1" si="74"/>
        <v>0</v>
      </c>
      <c r="D1560" s="67"/>
    </row>
    <row r="1561" spans="1:4">
      <c r="A1561" s="69">
        <f t="shared" ca="1" si="73"/>
        <v>0</v>
      </c>
      <c r="B1561" s="69">
        <f t="shared" ca="1" si="72"/>
        <v>0</v>
      </c>
      <c r="C1561" s="70">
        <f t="shared" ca="1" si="74"/>
        <v>0</v>
      </c>
      <c r="D1561" s="67"/>
    </row>
    <row r="1562" spans="1:4">
      <c r="A1562" s="69">
        <f t="shared" ca="1" si="73"/>
        <v>0</v>
      </c>
      <c r="B1562" s="69">
        <f t="shared" ca="1" si="72"/>
        <v>0</v>
      </c>
      <c r="C1562" s="70">
        <f t="shared" ca="1" si="74"/>
        <v>0</v>
      </c>
      <c r="D1562" s="67"/>
    </row>
    <row r="1563" spans="1:4">
      <c r="A1563" s="69">
        <f t="shared" ca="1" si="73"/>
        <v>0</v>
      </c>
      <c r="B1563" s="69">
        <f t="shared" ca="1" si="72"/>
        <v>0</v>
      </c>
      <c r="C1563" s="70">
        <f t="shared" ca="1" si="74"/>
        <v>0</v>
      </c>
      <c r="D1563" s="67"/>
    </row>
    <row r="1564" spans="1:4">
      <c r="A1564" s="69">
        <f t="shared" ca="1" si="73"/>
        <v>0</v>
      </c>
      <c r="B1564" s="69">
        <f t="shared" ca="1" si="72"/>
        <v>0</v>
      </c>
      <c r="C1564" s="70">
        <f t="shared" ca="1" si="74"/>
        <v>0</v>
      </c>
      <c r="D1564" s="67"/>
    </row>
    <row r="1565" spans="1:4">
      <c r="A1565" s="69">
        <f t="shared" ca="1" si="73"/>
        <v>0</v>
      </c>
      <c r="B1565" s="69">
        <f t="shared" ca="1" si="72"/>
        <v>0</v>
      </c>
      <c r="C1565" s="70">
        <f t="shared" ca="1" si="74"/>
        <v>0</v>
      </c>
      <c r="D1565" s="67"/>
    </row>
    <row r="1566" spans="1:4">
      <c r="A1566" s="69">
        <f t="shared" ca="1" si="73"/>
        <v>0</v>
      </c>
      <c r="B1566" s="69">
        <f t="shared" ca="1" si="72"/>
        <v>0</v>
      </c>
      <c r="C1566" s="70">
        <f t="shared" ca="1" si="74"/>
        <v>0</v>
      </c>
      <c r="D1566" s="67"/>
    </row>
    <row r="1567" spans="1:4">
      <c r="A1567" s="69">
        <f t="shared" ca="1" si="73"/>
        <v>0</v>
      </c>
      <c r="B1567" s="69">
        <f t="shared" ca="1" si="72"/>
        <v>0</v>
      </c>
      <c r="C1567" s="70">
        <f t="shared" ca="1" si="74"/>
        <v>0</v>
      </c>
      <c r="D1567" s="67"/>
    </row>
    <row r="1568" spans="1:4">
      <c r="A1568" s="69">
        <f t="shared" ca="1" si="73"/>
        <v>0</v>
      </c>
      <c r="B1568" s="69">
        <f t="shared" ca="1" si="72"/>
        <v>0</v>
      </c>
      <c r="C1568" s="70">
        <f t="shared" ca="1" si="74"/>
        <v>0</v>
      </c>
      <c r="D1568" s="67"/>
    </row>
    <row r="1569" spans="1:4">
      <c r="A1569" s="69">
        <f t="shared" ca="1" si="73"/>
        <v>0</v>
      </c>
      <c r="B1569" s="69">
        <f t="shared" ca="1" si="72"/>
        <v>0</v>
      </c>
      <c r="C1569" s="70">
        <f t="shared" ca="1" si="74"/>
        <v>0</v>
      </c>
      <c r="D1569" s="67"/>
    </row>
    <row r="1570" spans="1:4">
      <c r="A1570" s="69">
        <f t="shared" ca="1" si="73"/>
        <v>0</v>
      </c>
      <c r="B1570" s="69">
        <f t="shared" ca="1" si="72"/>
        <v>0</v>
      </c>
      <c r="C1570" s="70">
        <f t="shared" ca="1" si="74"/>
        <v>0</v>
      </c>
      <c r="D1570" s="67"/>
    </row>
    <row r="1571" spans="1:4">
      <c r="A1571" s="69">
        <f t="shared" ca="1" si="73"/>
        <v>0</v>
      </c>
      <c r="B1571" s="69">
        <f t="shared" ca="1" si="72"/>
        <v>0</v>
      </c>
      <c r="C1571" s="70">
        <f t="shared" ca="1" si="74"/>
        <v>0</v>
      </c>
      <c r="D1571" s="67"/>
    </row>
    <row r="1572" spans="1:4">
      <c r="A1572" s="69">
        <f t="shared" ca="1" si="73"/>
        <v>0</v>
      </c>
      <c r="B1572" s="69">
        <f t="shared" ca="1" si="72"/>
        <v>0</v>
      </c>
      <c r="C1572" s="70">
        <f t="shared" ca="1" si="74"/>
        <v>0</v>
      </c>
      <c r="D1572" s="67"/>
    </row>
    <row r="1573" spans="1:4">
      <c r="A1573" s="69">
        <f t="shared" ca="1" si="73"/>
        <v>0</v>
      </c>
      <c r="B1573" s="69">
        <f t="shared" ca="1" si="72"/>
        <v>0</v>
      </c>
      <c r="C1573" s="70">
        <f t="shared" ca="1" si="74"/>
        <v>0</v>
      </c>
      <c r="D1573" s="67"/>
    </row>
    <row r="1574" spans="1:4">
      <c r="A1574" s="69">
        <f t="shared" ca="1" si="73"/>
        <v>0</v>
      </c>
      <c r="B1574" s="69">
        <f t="shared" ca="1" si="72"/>
        <v>0</v>
      </c>
      <c r="C1574" s="70">
        <f t="shared" ca="1" si="74"/>
        <v>0</v>
      </c>
      <c r="D1574" s="67"/>
    </row>
    <row r="1575" spans="1:4">
      <c r="A1575" s="69">
        <f t="shared" ca="1" si="73"/>
        <v>0</v>
      </c>
      <c r="B1575" s="69">
        <f t="shared" ca="1" si="72"/>
        <v>0</v>
      </c>
      <c r="C1575" s="70">
        <f t="shared" ca="1" si="74"/>
        <v>0</v>
      </c>
      <c r="D1575" s="72"/>
    </row>
    <row r="1576" spans="1:4">
      <c r="A1576" s="69">
        <f t="shared" ca="1" si="73"/>
        <v>0</v>
      </c>
      <c r="B1576" s="69">
        <f t="shared" ca="1" si="72"/>
        <v>0</v>
      </c>
      <c r="C1576" s="70">
        <f t="shared" ca="1" si="74"/>
        <v>0</v>
      </c>
      <c r="D1576" s="67"/>
    </row>
    <row r="1577" spans="1:4">
      <c r="A1577" s="69">
        <f t="shared" ca="1" si="73"/>
        <v>0</v>
      </c>
      <c r="B1577" s="69">
        <f t="shared" ca="1" si="72"/>
        <v>0</v>
      </c>
      <c r="C1577" s="70">
        <f t="shared" ca="1" si="74"/>
        <v>0</v>
      </c>
      <c r="D1577" s="67"/>
    </row>
    <row r="1578" spans="1:4">
      <c r="A1578" s="69">
        <f t="shared" ca="1" si="73"/>
        <v>0</v>
      </c>
      <c r="B1578" s="69">
        <f t="shared" ca="1" si="72"/>
        <v>0</v>
      </c>
      <c r="C1578" s="70">
        <f t="shared" ca="1" si="74"/>
        <v>0</v>
      </c>
      <c r="D1578" s="67"/>
    </row>
    <row r="1579" spans="1:4">
      <c r="A1579" s="69">
        <f t="shared" ca="1" si="73"/>
        <v>0</v>
      </c>
      <c r="B1579" s="69">
        <f t="shared" ca="1" si="72"/>
        <v>0</v>
      </c>
      <c r="C1579" s="70">
        <f t="shared" ca="1" si="74"/>
        <v>0</v>
      </c>
      <c r="D1579" s="67"/>
    </row>
    <row r="1580" spans="1:4">
      <c r="A1580" s="69">
        <f t="shared" ca="1" si="73"/>
        <v>0</v>
      </c>
      <c r="B1580" s="69">
        <f t="shared" ca="1" si="72"/>
        <v>0</v>
      </c>
      <c r="C1580" s="70">
        <f t="shared" ca="1" si="74"/>
        <v>0</v>
      </c>
      <c r="D1580" s="67"/>
    </row>
    <row r="1581" spans="1:4">
      <c r="A1581" s="69">
        <f t="shared" ca="1" si="73"/>
        <v>0</v>
      </c>
      <c r="B1581" s="69">
        <f t="shared" ca="1" si="72"/>
        <v>0</v>
      </c>
      <c r="C1581" s="70">
        <f t="shared" ca="1" si="74"/>
        <v>0</v>
      </c>
      <c r="D1581" s="67"/>
    </row>
    <row r="1582" spans="1:4">
      <c r="A1582" s="69">
        <f t="shared" ca="1" si="73"/>
        <v>0</v>
      </c>
      <c r="B1582" s="69">
        <f t="shared" ca="1" si="72"/>
        <v>0</v>
      </c>
      <c r="C1582" s="70">
        <f t="shared" ca="1" si="74"/>
        <v>0</v>
      </c>
      <c r="D1582" s="67"/>
    </row>
    <row r="1583" spans="1:4">
      <c r="A1583" s="69">
        <f t="shared" ca="1" si="73"/>
        <v>0</v>
      </c>
      <c r="B1583" s="69">
        <f t="shared" ca="1" si="72"/>
        <v>0</v>
      </c>
      <c r="C1583" s="70">
        <f t="shared" ca="1" si="74"/>
        <v>0</v>
      </c>
      <c r="D1583" s="67"/>
    </row>
    <row r="1584" spans="1:4">
      <c r="A1584" s="69">
        <f t="shared" ca="1" si="73"/>
        <v>0</v>
      </c>
      <c r="B1584" s="69">
        <f t="shared" ca="1" si="72"/>
        <v>0</v>
      </c>
      <c r="C1584" s="70">
        <f t="shared" ca="1" si="74"/>
        <v>0</v>
      </c>
      <c r="D1584" s="67"/>
    </row>
    <row r="1585" spans="1:4">
      <c r="A1585" s="69">
        <f t="shared" ca="1" si="73"/>
        <v>0</v>
      </c>
      <c r="B1585" s="69">
        <f t="shared" ca="1" si="72"/>
        <v>0</v>
      </c>
      <c r="C1585" s="70">
        <f t="shared" ca="1" si="74"/>
        <v>0</v>
      </c>
      <c r="D1585" s="67"/>
    </row>
    <row r="1586" spans="1:4">
      <c r="A1586" s="69">
        <f t="shared" ca="1" si="73"/>
        <v>0</v>
      </c>
      <c r="B1586" s="69">
        <f t="shared" ca="1" si="72"/>
        <v>0</v>
      </c>
      <c r="C1586" s="70">
        <f t="shared" ca="1" si="74"/>
        <v>0</v>
      </c>
      <c r="D1586" s="67"/>
    </row>
    <row r="1587" spans="1:4">
      <c r="A1587" s="69">
        <f t="shared" ca="1" si="73"/>
        <v>0</v>
      </c>
      <c r="B1587" s="69">
        <f t="shared" ca="1" si="72"/>
        <v>0</v>
      </c>
      <c r="C1587" s="70">
        <f t="shared" ca="1" si="74"/>
        <v>0</v>
      </c>
      <c r="D1587" s="67"/>
    </row>
    <row r="1588" spans="1:4">
      <c r="A1588" s="69">
        <f t="shared" ca="1" si="73"/>
        <v>0</v>
      </c>
      <c r="B1588" s="69">
        <f t="shared" ca="1" si="72"/>
        <v>0</v>
      </c>
      <c r="C1588" s="70">
        <f t="shared" ca="1" si="74"/>
        <v>0</v>
      </c>
      <c r="D1588" s="67"/>
    </row>
    <row r="1589" spans="1:4">
      <c r="A1589" s="69">
        <f t="shared" ca="1" si="73"/>
        <v>0</v>
      </c>
      <c r="B1589" s="69">
        <f t="shared" ca="1" si="72"/>
        <v>0</v>
      </c>
      <c r="C1589" s="70">
        <f t="shared" ca="1" si="74"/>
        <v>0</v>
      </c>
      <c r="D1589" s="67"/>
    </row>
    <row r="1590" spans="1:4">
      <c r="A1590" s="69">
        <f t="shared" ca="1" si="73"/>
        <v>0</v>
      </c>
      <c r="B1590" s="69">
        <f t="shared" ca="1" si="72"/>
        <v>0</v>
      </c>
      <c r="C1590" s="70">
        <f t="shared" ca="1" si="74"/>
        <v>0</v>
      </c>
      <c r="D1590" s="67"/>
    </row>
    <row r="1591" spans="1:4">
      <c r="A1591" s="69">
        <f t="shared" ca="1" si="73"/>
        <v>0</v>
      </c>
      <c r="B1591" s="69">
        <f t="shared" ca="1" si="72"/>
        <v>0</v>
      </c>
      <c r="C1591" s="70">
        <f t="shared" ca="1" si="74"/>
        <v>0</v>
      </c>
      <c r="D1591" s="67"/>
    </row>
    <row r="1592" spans="1:4">
      <c r="A1592" s="69">
        <f t="shared" ca="1" si="73"/>
        <v>0</v>
      </c>
      <c r="B1592" s="69">
        <f t="shared" ca="1" si="72"/>
        <v>0</v>
      </c>
      <c r="C1592" s="70">
        <f t="shared" ca="1" si="74"/>
        <v>0</v>
      </c>
      <c r="D1592" s="67"/>
    </row>
    <row r="1593" spans="1:4">
      <c r="A1593" s="69">
        <f t="shared" ca="1" si="73"/>
        <v>0</v>
      </c>
      <c r="B1593" s="69">
        <f t="shared" ca="1" si="72"/>
        <v>0</v>
      </c>
      <c r="C1593" s="70">
        <f t="shared" ca="1" si="74"/>
        <v>0</v>
      </c>
      <c r="D1593" s="67"/>
    </row>
    <row r="1594" spans="1:4">
      <c r="A1594" s="69">
        <f t="shared" ca="1" si="73"/>
        <v>0</v>
      </c>
      <c r="B1594" s="69">
        <f t="shared" ca="1" si="72"/>
        <v>0</v>
      </c>
      <c r="C1594" s="70">
        <f t="shared" ca="1" si="74"/>
        <v>0</v>
      </c>
      <c r="D1594" s="67"/>
    </row>
    <row r="1595" spans="1:4">
      <c r="A1595" s="69">
        <f t="shared" ca="1" si="73"/>
        <v>0</v>
      </c>
      <c r="B1595" s="69">
        <f t="shared" ca="1" si="72"/>
        <v>0</v>
      </c>
      <c r="C1595" s="70">
        <f t="shared" ca="1" si="74"/>
        <v>0</v>
      </c>
      <c r="D1595" s="67"/>
    </row>
    <row r="1596" spans="1:4">
      <c r="A1596" s="69">
        <f t="shared" ca="1" si="73"/>
        <v>0</v>
      </c>
      <c r="B1596" s="69">
        <f t="shared" ca="1" si="72"/>
        <v>0</v>
      </c>
      <c r="C1596" s="70">
        <f t="shared" ca="1" si="74"/>
        <v>0</v>
      </c>
      <c r="D1596" s="67"/>
    </row>
    <row r="1597" spans="1:4">
      <c r="A1597" s="69">
        <f t="shared" ca="1" si="73"/>
        <v>0</v>
      </c>
      <c r="B1597" s="69">
        <f t="shared" ca="1" si="72"/>
        <v>0</v>
      </c>
      <c r="C1597" s="70">
        <f t="shared" ca="1" si="74"/>
        <v>0</v>
      </c>
      <c r="D1597" s="67"/>
    </row>
    <row r="1598" spans="1:4">
      <c r="A1598" s="69">
        <f t="shared" ca="1" si="73"/>
        <v>0</v>
      </c>
      <c r="B1598" s="69">
        <f t="shared" ca="1" si="72"/>
        <v>0</v>
      </c>
      <c r="C1598" s="70">
        <f t="shared" ca="1" si="74"/>
        <v>0</v>
      </c>
      <c r="D1598" s="67"/>
    </row>
    <row r="1599" spans="1:4">
      <c r="A1599" s="69">
        <f t="shared" ca="1" si="73"/>
        <v>0</v>
      </c>
      <c r="B1599" s="69">
        <f t="shared" ca="1" si="72"/>
        <v>0</v>
      </c>
      <c r="C1599" s="70">
        <f t="shared" ca="1" si="74"/>
        <v>0</v>
      </c>
      <c r="D1599" s="67"/>
    </row>
    <row r="1600" spans="1:4">
      <c r="A1600" s="69">
        <f t="shared" ca="1" si="73"/>
        <v>0</v>
      </c>
      <c r="B1600" s="69">
        <f t="shared" ca="1" si="72"/>
        <v>0</v>
      </c>
      <c r="C1600" s="70">
        <f t="shared" ca="1" si="74"/>
        <v>0</v>
      </c>
      <c r="D1600" s="67"/>
    </row>
    <row r="1601" spans="1:4">
      <c r="A1601" s="69">
        <f t="shared" ca="1" si="73"/>
        <v>0</v>
      </c>
      <c r="B1601" s="69">
        <f t="shared" ca="1" si="72"/>
        <v>0</v>
      </c>
      <c r="C1601" s="70">
        <f t="shared" ca="1" si="74"/>
        <v>0</v>
      </c>
      <c r="D1601" s="67"/>
    </row>
    <row r="1602" spans="1:4">
      <c r="A1602" s="69">
        <f t="shared" ca="1" si="73"/>
        <v>0</v>
      </c>
      <c r="B1602" s="69">
        <f t="shared" ref="B1602:B1665" ca="1" si="75">INDIRECT(ADDRESS(ROW(),5,,,"Contact List"))</f>
        <v>0</v>
      </c>
      <c r="C1602" s="70">
        <f t="shared" ca="1" si="74"/>
        <v>0</v>
      </c>
      <c r="D1602" s="67"/>
    </row>
    <row r="1603" spans="1:4">
      <c r="A1603" s="69">
        <f t="shared" ref="A1603:A1666" ca="1" si="76">INDIRECT(ADDRESS(ROW(),COLUMN()+1,,,"Contact List"))</f>
        <v>0</v>
      </c>
      <c r="B1603" s="69">
        <f t="shared" ca="1" si="75"/>
        <v>0</v>
      </c>
      <c r="C1603" s="70">
        <f t="shared" ref="C1603:C1666" ca="1" si="77">INDIRECT(ADDRESS(ROW(),6,,,"Contact List"))</f>
        <v>0</v>
      </c>
      <c r="D1603" s="67"/>
    </row>
    <row r="1604" spans="1:4">
      <c r="A1604" s="69">
        <f t="shared" ca="1" si="76"/>
        <v>0</v>
      </c>
      <c r="B1604" s="69">
        <f t="shared" ca="1" si="75"/>
        <v>0</v>
      </c>
      <c r="C1604" s="70">
        <f t="shared" ca="1" si="77"/>
        <v>0</v>
      </c>
      <c r="D1604" s="67"/>
    </row>
    <row r="1605" spans="1:4">
      <c r="A1605" s="69">
        <f t="shared" ca="1" si="76"/>
        <v>0</v>
      </c>
      <c r="B1605" s="69">
        <f t="shared" ca="1" si="75"/>
        <v>0</v>
      </c>
      <c r="C1605" s="70">
        <f t="shared" ca="1" si="77"/>
        <v>0</v>
      </c>
      <c r="D1605" s="67"/>
    </row>
    <row r="1606" spans="1:4">
      <c r="A1606" s="69">
        <f t="shared" ca="1" si="76"/>
        <v>0</v>
      </c>
      <c r="B1606" s="69">
        <f t="shared" ca="1" si="75"/>
        <v>0</v>
      </c>
      <c r="C1606" s="70">
        <f t="shared" ca="1" si="77"/>
        <v>0</v>
      </c>
      <c r="D1606" s="67"/>
    </row>
    <row r="1607" spans="1:4">
      <c r="A1607" s="69">
        <f t="shared" ca="1" si="76"/>
        <v>0</v>
      </c>
      <c r="B1607" s="69">
        <f t="shared" ca="1" si="75"/>
        <v>0</v>
      </c>
      <c r="C1607" s="70">
        <f t="shared" ca="1" si="77"/>
        <v>0</v>
      </c>
      <c r="D1607" s="67"/>
    </row>
    <row r="1608" spans="1:4">
      <c r="A1608" s="69">
        <f t="shared" ca="1" si="76"/>
        <v>0</v>
      </c>
      <c r="B1608" s="69">
        <f t="shared" ca="1" si="75"/>
        <v>0</v>
      </c>
      <c r="C1608" s="70">
        <f t="shared" ca="1" si="77"/>
        <v>0</v>
      </c>
      <c r="D1608" s="67"/>
    </row>
    <row r="1609" spans="1:4">
      <c r="A1609" s="69">
        <f t="shared" ca="1" si="76"/>
        <v>0</v>
      </c>
      <c r="B1609" s="69">
        <f t="shared" ca="1" si="75"/>
        <v>0</v>
      </c>
      <c r="C1609" s="70">
        <f t="shared" ca="1" si="77"/>
        <v>0</v>
      </c>
      <c r="D1609" s="67"/>
    </row>
    <row r="1610" spans="1:4">
      <c r="A1610" s="69">
        <f t="shared" ca="1" si="76"/>
        <v>0</v>
      </c>
      <c r="B1610" s="69">
        <f t="shared" ca="1" si="75"/>
        <v>0</v>
      </c>
      <c r="C1610" s="70">
        <f t="shared" ca="1" si="77"/>
        <v>0</v>
      </c>
      <c r="D1610" s="67"/>
    </row>
    <row r="1611" spans="1:4">
      <c r="A1611" s="69">
        <f t="shared" ca="1" si="76"/>
        <v>0</v>
      </c>
      <c r="B1611" s="69">
        <f t="shared" ca="1" si="75"/>
        <v>0</v>
      </c>
      <c r="C1611" s="70">
        <f t="shared" ca="1" si="77"/>
        <v>0</v>
      </c>
      <c r="D1611" s="67"/>
    </row>
    <row r="1612" spans="1:4">
      <c r="A1612" s="69">
        <f t="shared" ca="1" si="76"/>
        <v>0</v>
      </c>
      <c r="B1612" s="69">
        <f t="shared" ca="1" si="75"/>
        <v>0</v>
      </c>
      <c r="C1612" s="70">
        <f t="shared" ca="1" si="77"/>
        <v>0</v>
      </c>
      <c r="D1612" s="71"/>
    </row>
    <row r="1613" spans="1:4">
      <c r="A1613" s="69">
        <f t="shared" ca="1" si="76"/>
        <v>0</v>
      </c>
      <c r="B1613" s="69">
        <f t="shared" ca="1" si="75"/>
        <v>0</v>
      </c>
      <c r="C1613" s="70">
        <f t="shared" ca="1" si="77"/>
        <v>0</v>
      </c>
      <c r="D1613" s="71"/>
    </row>
    <row r="1614" spans="1:4">
      <c r="A1614" s="69">
        <f t="shared" ca="1" si="76"/>
        <v>0</v>
      </c>
      <c r="B1614" s="69">
        <f t="shared" ca="1" si="75"/>
        <v>0</v>
      </c>
      <c r="C1614" s="70">
        <f t="shared" ca="1" si="77"/>
        <v>0</v>
      </c>
      <c r="D1614" s="72"/>
    </row>
    <row r="1615" spans="1:4">
      <c r="A1615" s="69">
        <f t="shared" ca="1" si="76"/>
        <v>0</v>
      </c>
      <c r="B1615" s="69">
        <f t="shared" ca="1" si="75"/>
        <v>0</v>
      </c>
      <c r="C1615" s="70">
        <f t="shared" ca="1" si="77"/>
        <v>0</v>
      </c>
      <c r="D1615" s="67"/>
    </row>
    <row r="1616" spans="1:4">
      <c r="A1616" s="69">
        <f t="shared" ca="1" si="76"/>
        <v>0</v>
      </c>
      <c r="B1616" s="69">
        <f t="shared" ca="1" si="75"/>
        <v>0</v>
      </c>
      <c r="C1616" s="70">
        <f t="shared" ca="1" si="77"/>
        <v>0</v>
      </c>
      <c r="D1616" s="67"/>
    </row>
    <row r="1617" spans="1:4">
      <c r="A1617" s="69">
        <f t="shared" ca="1" si="76"/>
        <v>0</v>
      </c>
      <c r="B1617" s="69">
        <f t="shared" ca="1" si="75"/>
        <v>0</v>
      </c>
      <c r="C1617" s="70">
        <f t="shared" ca="1" si="77"/>
        <v>0</v>
      </c>
      <c r="D1617" s="67"/>
    </row>
    <row r="1618" spans="1:4">
      <c r="A1618" s="69">
        <f t="shared" ca="1" si="76"/>
        <v>0</v>
      </c>
      <c r="B1618" s="69">
        <f t="shared" ca="1" si="75"/>
        <v>0</v>
      </c>
      <c r="C1618" s="70">
        <f t="shared" ca="1" si="77"/>
        <v>0</v>
      </c>
      <c r="D1618" s="67"/>
    </row>
    <row r="1619" spans="1:4">
      <c r="A1619" s="69">
        <f t="shared" ca="1" si="76"/>
        <v>0</v>
      </c>
      <c r="B1619" s="69">
        <f t="shared" ca="1" si="75"/>
        <v>0</v>
      </c>
      <c r="C1619" s="70">
        <f t="shared" ca="1" si="77"/>
        <v>0</v>
      </c>
      <c r="D1619" s="67"/>
    </row>
    <row r="1620" spans="1:4">
      <c r="A1620" s="69">
        <f t="shared" ca="1" si="76"/>
        <v>0</v>
      </c>
      <c r="B1620" s="69">
        <f t="shared" ca="1" si="75"/>
        <v>0</v>
      </c>
      <c r="C1620" s="70">
        <f t="shared" ca="1" si="77"/>
        <v>0</v>
      </c>
      <c r="D1620" s="67"/>
    </row>
    <row r="1621" spans="1:4">
      <c r="A1621" s="69">
        <f t="shared" ca="1" si="76"/>
        <v>0</v>
      </c>
      <c r="B1621" s="69">
        <f t="shared" ca="1" si="75"/>
        <v>0</v>
      </c>
      <c r="C1621" s="70">
        <f t="shared" ca="1" si="77"/>
        <v>0</v>
      </c>
      <c r="D1621" s="67"/>
    </row>
    <row r="1622" spans="1:4">
      <c r="A1622" s="69">
        <f t="shared" ca="1" si="76"/>
        <v>0</v>
      </c>
      <c r="B1622" s="69">
        <f t="shared" ca="1" si="75"/>
        <v>0</v>
      </c>
      <c r="C1622" s="70">
        <f t="shared" ca="1" si="77"/>
        <v>0</v>
      </c>
      <c r="D1622" s="67"/>
    </row>
    <row r="1623" spans="1:4">
      <c r="A1623" s="69">
        <f t="shared" ca="1" si="76"/>
        <v>0</v>
      </c>
      <c r="B1623" s="69">
        <f t="shared" ca="1" si="75"/>
        <v>0</v>
      </c>
      <c r="C1623" s="70">
        <f t="shared" ca="1" si="77"/>
        <v>0</v>
      </c>
      <c r="D1623" s="67"/>
    </row>
    <row r="1624" spans="1:4">
      <c r="A1624" s="69">
        <f t="shared" ca="1" si="76"/>
        <v>0</v>
      </c>
      <c r="B1624" s="69">
        <f t="shared" ca="1" si="75"/>
        <v>0</v>
      </c>
      <c r="C1624" s="70">
        <f t="shared" ca="1" si="77"/>
        <v>0</v>
      </c>
      <c r="D1624" s="67"/>
    </row>
    <row r="1625" spans="1:4">
      <c r="A1625" s="69">
        <f t="shared" ca="1" si="76"/>
        <v>0</v>
      </c>
      <c r="B1625" s="69">
        <f t="shared" ca="1" si="75"/>
        <v>0</v>
      </c>
      <c r="C1625" s="70">
        <f t="shared" ca="1" si="77"/>
        <v>0</v>
      </c>
      <c r="D1625" s="67"/>
    </row>
    <row r="1626" spans="1:4">
      <c r="A1626" s="69">
        <f t="shared" ca="1" si="76"/>
        <v>0</v>
      </c>
      <c r="B1626" s="69">
        <f t="shared" ca="1" si="75"/>
        <v>0</v>
      </c>
      <c r="C1626" s="70">
        <f t="shared" ca="1" si="77"/>
        <v>0</v>
      </c>
      <c r="D1626" s="67"/>
    </row>
    <row r="1627" spans="1:4">
      <c r="A1627" s="69">
        <f t="shared" ca="1" si="76"/>
        <v>0</v>
      </c>
      <c r="B1627" s="69">
        <f t="shared" ca="1" si="75"/>
        <v>0</v>
      </c>
      <c r="C1627" s="70">
        <f t="shared" ca="1" si="77"/>
        <v>0</v>
      </c>
      <c r="D1627" s="67"/>
    </row>
    <row r="1628" spans="1:4">
      <c r="A1628" s="69">
        <f t="shared" ca="1" si="76"/>
        <v>0</v>
      </c>
      <c r="B1628" s="69">
        <f t="shared" ca="1" si="75"/>
        <v>0</v>
      </c>
      <c r="C1628" s="70">
        <f t="shared" ca="1" si="77"/>
        <v>0</v>
      </c>
      <c r="D1628" s="67"/>
    </row>
    <row r="1629" spans="1:4">
      <c r="A1629" s="69">
        <f t="shared" ca="1" si="76"/>
        <v>0</v>
      </c>
      <c r="B1629" s="69">
        <f t="shared" ca="1" si="75"/>
        <v>0</v>
      </c>
      <c r="C1629" s="70">
        <f t="shared" ca="1" si="77"/>
        <v>0</v>
      </c>
      <c r="D1629" s="67"/>
    </row>
    <row r="1630" spans="1:4">
      <c r="A1630" s="69">
        <f t="shared" ca="1" si="76"/>
        <v>0</v>
      </c>
      <c r="B1630" s="69">
        <f t="shared" ca="1" si="75"/>
        <v>0</v>
      </c>
      <c r="C1630" s="70">
        <f t="shared" ca="1" si="77"/>
        <v>0</v>
      </c>
      <c r="D1630" s="67"/>
    </row>
    <row r="1631" spans="1:4">
      <c r="A1631" s="69">
        <f t="shared" ca="1" si="76"/>
        <v>0</v>
      </c>
      <c r="B1631" s="69">
        <f t="shared" ca="1" si="75"/>
        <v>0</v>
      </c>
      <c r="C1631" s="70">
        <f t="shared" ca="1" si="77"/>
        <v>0</v>
      </c>
      <c r="D1631" s="67"/>
    </row>
    <row r="1632" spans="1:4">
      <c r="A1632" s="69">
        <f t="shared" ca="1" si="76"/>
        <v>0</v>
      </c>
      <c r="B1632" s="69">
        <f t="shared" ca="1" si="75"/>
        <v>0</v>
      </c>
      <c r="C1632" s="70">
        <f t="shared" ca="1" si="77"/>
        <v>0</v>
      </c>
      <c r="D1632" s="67"/>
    </row>
    <row r="1633" spans="1:4">
      <c r="A1633" s="69">
        <f t="shared" ca="1" si="76"/>
        <v>0</v>
      </c>
      <c r="B1633" s="69">
        <f t="shared" ca="1" si="75"/>
        <v>0</v>
      </c>
      <c r="C1633" s="70">
        <f t="shared" ca="1" si="77"/>
        <v>0</v>
      </c>
      <c r="D1633" s="67"/>
    </row>
    <row r="1634" spans="1:4">
      <c r="A1634" s="69">
        <f t="shared" ca="1" si="76"/>
        <v>0</v>
      </c>
      <c r="B1634" s="69">
        <f t="shared" ca="1" si="75"/>
        <v>0</v>
      </c>
      <c r="C1634" s="70">
        <f t="shared" ca="1" si="77"/>
        <v>0</v>
      </c>
      <c r="D1634" s="67"/>
    </row>
    <row r="1635" spans="1:4">
      <c r="A1635" s="69">
        <f t="shared" ca="1" si="76"/>
        <v>0</v>
      </c>
      <c r="B1635" s="69">
        <f t="shared" ca="1" si="75"/>
        <v>0</v>
      </c>
      <c r="C1635" s="70">
        <f t="shared" ca="1" si="77"/>
        <v>0</v>
      </c>
      <c r="D1635" s="67"/>
    </row>
    <row r="1636" spans="1:4">
      <c r="A1636" s="69">
        <f t="shared" ca="1" si="76"/>
        <v>0</v>
      </c>
      <c r="B1636" s="69">
        <f t="shared" ca="1" si="75"/>
        <v>0</v>
      </c>
      <c r="C1636" s="70">
        <f t="shared" ca="1" si="77"/>
        <v>0</v>
      </c>
      <c r="D1636" s="67"/>
    </row>
    <row r="1637" spans="1:4">
      <c r="A1637" s="69">
        <f t="shared" ca="1" si="76"/>
        <v>0</v>
      </c>
      <c r="B1637" s="69">
        <f t="shared" ca="1" si="75"/>
        <v>0</v>
      </c>
      <c r="C1637" s="70">
        <f t="shared" ca="1" si="77"/>
        <v>0</v>
      </c>
      <c r="D1637" s="67"/>
    </row>
    <row r="1638" spans="1:4">
      <c r="A1638" s="69">
        <f t="shared" ca="1" si="76"/>
        <v>0</v>
      </c>
      <c r="B1638" s="69">
        <f t="shared" ca="1" si="75"/>
        <v>0</v>
      </c>
      <c r="C1638" s="70">
        <f t="shared" ca="1" si="77"/>
        <v>0</v>
      </c>
      <c r="D1638" s="67"/>
    </row>
    <row r="1639" spans="1:4">
      <c r="A1639" s="69">
        <f t="shared" ca="1" si="76"/>
        <v>0</v>
      </c>
      <c r="B1639" s="69">
        <f t="shared" ca="1" si="75"/>
        <v>0</v>
      </c>
      <c r="C1639" s="70">
        <f t="shared" ca="1" si="77"/>
        <v>0</v>
      </c>
      <c r="D1639" s="67"/>
    </row>
    <row r="1640" spans="1:4">
      <c r="A1640" s="69">
        <f t="shared" ca="1" si="76"/>
        <v>0</v>
      </c>
      <c r="B1640" s="69">
        <f t="shared" ca="1" si="75"/>
        <v>0</v>
      </c>
      <c r="C1640" s="70">
        <f t="shared" ca="1" si="77"/>
        <v>0</v>
      </c>
      <c r="D1640" s="67"/>
    </row>
    <row r="1641" spans="1:4">
      <c r="A1641" s="69">
        <f t="shared" ca="1" si="76"/>
        <v>0</v>
      </c>
      <c r="B1641" s="69">
        <f t="shared" ca="1" si="75"/>
        <v>0</v>
      </c>
      <c r="C1641" s="70">
        <f t="shared" ca="1" si="77"/>
        <v>0</v>
      </c>
      <c r="D1641" s="67"/>
    </row>
    <row r="1642" spans="1:4">
      <c r="A1642" s="69">
        <f t="shared" ca="1" si="76"/>
        <v>0</v>
      </c>
      <c r="B1642" s="69">
        <f t="shared" ca="1" si="75"/>
        <v>0</v>
      </c>
      <c r="C1642" s="70">
        <f t="shared" ca="1" si="77"/>
        <v>0</v>
      </c>
      <c r="D1642" s="67"/>
    </row>
    <row r="1643" spans="1:4">
      <c r="A1643" s="69">
        <f t="shared" ca="1" si="76"/>
        <v>0</v>
      </c>
      <c r="B1643" s="69">
        <f t="shared" ca="1" si="75"/>
        <v>0</v>
      </c>
      <c r="C1643" s="70">
        <f t="shared" ca="1" si="77"/>
        <v>0</v>
      </c>
      <c r="D1643" s="67"/>
    </row>
    <row r="1644" spans="1:4">
      <c r="A1644" s="69">
        <f t="shared" ca="1" si="76"/>
        <v>0</v>
      </c>
      <c r="B1644" s="69">
        <f t="shared" ca="1" si="75"/>
        <v>0</v>
      </c>
      <c r="C1644" s="70">
        <f t="shared" ca="1" si="77"/>
        <v>0</v>
      </c>
      <c r="D1644" s="67"/>
    </row>
    <row r="1645" spans="1:4">
      <c r="A1645" s="69">
        <f t="shared" ca="1" si="76"/>
        <v>0</v>
      </c>
      <c r="B1645" s="69">
        <f t="shared" ca="1" si="75"/>
        <v>0</v>
      </c>
      <c r="C1645" s="70">
        <f t="shared" ca="1" si="77"/>
        <v>0</v>
      </c>
      <c r="D1645" s="67"/>
    </row>
    <row r="1646" spans="1:4">
      <c r="A1646" s="69">
        <f t="shared" ca="1" si="76"/>
        <v>0</v>
      </c>
      <c r="B1646" s="69">
        <f t="shared" ca="1" si="75"/>
        <v>0</v>
      </c>
      <c r="C1646" s="70">
        <f t="shared" ca="1" si="77"/>
        <v>0</v>
      </c>
      <c r="D1646" s="67"/>
    </row>
    <row r="1647" spans="1:4">
      <c r="A1647" s="69">
        <f t="shared" ca="1" si="76"/>
        <v>0</v>
      </c>
      <c r="B1647" s="69">
        <f t="shared" ca="1" si="75"/>
        <v>0</v>
      </c>
      <c r="C1647" s="70">
        <f t="shared" ca="1" si="77"/>
        <v>0</v>
      </c>
      <c r="D1647" s="67"/>
    </row>
    <row r="1648" spans="1:4">
      <c r="A1648" s="69">
        <f t="shared" ca="1" si="76"/>
        <v>0</v>
      </c>
      <c r="B1648" s="69">
        <f t="shared" ca="1" si="75"/>
        <v>0</v>
      </c>
      <c r="C1648" s="70">
        <f t="shared" ca="1" si="77"/>
        <v>0</v>
      </c>
      <c r="D1648" s="67"/>
    </row>
    <row r="1649" spans="1:4">
      <c r="A1649" s="69">
        <f t="shared" ca="1" si="76"/>
        <v>0</v>
      </c>
      <c r="B1649" s="69">
        <f t="shared" ca="1" si="75"/>
        <v>0</v>
      </c>
      <c r="C1649" s="70">
        <f t="shared" ca="1" si="77"/>
        <v>0</v>
      </c>
      <c r="D1649" s="67"/>
    </row>
    <row r="1650" spans="1:4">
      <c r="A1650" s="69">
        <f t="shared" ca="1" si="76"/>
        <v>0</v>
      </c>
      <c r="B1650" s="69">
        <f t="shared" ca="1" si="75"/>
        <v>0</v>
      </c>
      <c r="C1650" s="70">
        <f t="shared" ca="1" si="77"/>
        <v>0</v>
      </c>
      <c r="D1650" s="67"/>
    </row>
    <row r="1651" spans="1:4">
      <c r="A1651" s="69">
        <f t="shared" ca="1" si="76"/>
        <v>0</v>
      </c>
      <c r="B1651" s="69">
        <f t="shared" ca="1" si="75"/>
        <v>0</v>
      </c>
      <c r="C1651" s="70">
        <f t="shared" ca="1" si="77"/>
        <v>0</v>
      </c>
      <c r="D1651" s="67"/>
    </row>
    <row r="1652" spans="1:4">
      <c r="A1652" s="69">
        <f t="shared" ca="1" si="76"/>
        <v>0</v>
      </c>
      <c r="B1652" s="69">
        <f t="shared" ca="1" si="75"/>
        <v>0</v>
      </c>
      <c r="C1652" s="70">
        <f t="shared" ca="1" si="77"/>
        <v>0</v>
      </c>
      <c r="D1652" s="67"/>
    </row>
    <row r="1653" spans="1:4">
      <c r="A1653" s="69">
        <f t="shared" ca="1" si="76"/>
        <v>0</v>
      </c>
      <c r="B1653" s="69">
        <f t="shared" ca="1" si="75"/>
        <v>0</v>
      </c>
      <c r="C1653" s="70">
        <f t="shared" ca="1" si="77"/>
        <v>0</v>
      </c>
      <c r="D1653" s="67"/>
    </row>
    <row r="1654" spans="1:4">
      <c r="A1654" s="69">
        <f t="shared" ca="1" si="76"/>
        <v>0</v>
      </c>
      <c r="B1654" s="69">
        <f t="shared" ca="1" si="75"/>
        <v>0</v>
      </c>
      <c r="C1654" s="70">
        <f t="shared" ca="1" si="77"/>
        <v>0</v>
      </c>
      <c r="D1654" s="67"/>
    </row>
    <row r="1655" spans="1:4">
      <c r="A1655" s="69">
        <f t="shared" ca="1" si="76"/>
        <v>0</v>
      </c>
      <c r="B1655" s="69">
        <f t="shared" ca="1" si="75"/>
        <v>0</v>
      </c>
      <c r="C1655" s="70">
        <f t="shared" ca="1" si="77"/>
        <v>0</v>
      </c>
      <c r="D1655" s="67"/>
    </row>
    <row r="1656" spans="1:4">
      <c r="A1656" s="69">
        <f t="shared" ca="1" si="76"/>
        <v>0</v>
      </c>
      <c r="B1656" s="69">
        <f t="shared" ca="1" si="75"/>
        <v>0</v>
      </c>
      <c r="C1656" s="70">
        <f t="shared" ca="1" si="77"/>
        <v>0</v>
      </c>
      <c r="D1656" s="72"/>
    </row>
    <row r="1657" spans="1:4">
      <c r="A1657" s="69">
        <f t="shared" ca="1" si="76"/>
        <v>0</v>
      </c>
      <c r="B1657" s="69">
        <f t="shared" ca="1" si="75"/>
        <v>0</v>
      </c>
      <c r="C1657" s="70">
        <f t="shared" ca="1" si="77"/>
        <v>0</v>
      </c>
      <c r="D1657" s="67"/>
    </row>
    <row r="1658" spans="1:4">
      <c r="A1658" s="69">
        <f t="shared" ca="1" si="76"/>
        <v>0</v>
      </c>
      <c r="B1658" s="69">
        <f t="shared" ca="1" si="75"/>
        <v>0</v>
      </c>
      <c r="C1658" s="70">
        <f t="shared" ca="1" si="77"/>
        <v>0</v>
      </c>
      <c r="D1658" s="67"/>
    </row>
    <row r="1659" spans="1:4">
      <c r="A1659" s="69">
        <f t="shared" ca="1" si="76"/>
        <v>0</v>
      </c>
      <c r="B1659" s="69">
        <f t="shared" ca="1" si="75"/>
        <v>0</v>
      </c>
      <c r="C1659" s="70">
        <f t="shared" ca="1" si="77"/>
        <v>0</v>
      </c>
      <c r="D1659" s="67"/>
    </row>
    <row r="1660" spans="1:4">
      <c r="A1660" s="69">
        <f t="shared" ca="1" si="76"/>
        <v>0</v>
      </c>
      <c r="B1660" s="69">
        <f t="shared" ca="1" si="75"/>
        <v>0</v>
      </c>
      <c r="C1660" s="70">
        <f t="shared" ca="1" si="77"/>
        <v>0</v>
      </c>
      <c r="D1660" s="67"/>
    </row>
    <row r="1661" spans="1:4">
      <c r="A1661" s="69">
        <f t="shared" ca="1" si="76"/>
        <v>0</v>
      </c>
      <c r="B1661" s="69">
        <f t="shared" ca="1" si="75"/>
        <v>0</v>
      </c>
      <c r="C1661" s="70">
        <f t="shared" ca="1" si="77"/>
        <v>0</v>
      </c>
      <c r="D1661" s="67"/>
    </row>
    <row r="1662" spans="1:4">
      <c r="A1662" s="69">
        <f t="shared" ca="1" si="76"/>
        <v>0</v>
      </c>
      <c r="B1662" s="69">
        <f t="shared" ca="1" si="75"/>
        <v>0</v>
      </c>
      <c r="C1662" s="70">
        <f t="shared" ca="1" si="77"/>
        <v>0</v>
      </c>
      <c r="D1662" s="67"/>
    </row>
    <row r="1663" spans="1:4">
      <c r="A1663" s="69">
        <f t="shared" ca="1" si="76"/>
        <v>0</v>
      </c>
      <c r="B1663" s="69">
        <f t="shared" ca="1" si="75"/>
        <v>0</v>
      </c>
      <c r="C1663" s="70">
        <f t="shared" ca="1" si="77"/>
        <v>0</v>
      </c>
      <c r="D1663" s="67"/>
    </row>
    <row r="1664" spans="1:4">
      <c r="A1664" s="69">
        <f t="shared" ca="1" si="76"/>
        <v>0</v>
      </c>
      <c r="B1664" s="69">
        <f t="shared" ca="1" si="75"/>
        <v>0</v>
      </c>
      <c r="C1664" s="70">
        <f t="shared" ca="1" si="77"/>
        <v>0</v>
      </c>
      <c r="D1664" s="67"/>
    </row>
    <row r="1665" spans="1:4">
      <c r="A1665" s="69">
        <f t="shared" ca="1" si="76"/>
        <v>0</v>
      </c>
      <c r="B1665" s="69">
        <f t="shared" ca="1" si="75"/>
        <v>0</v>
      </c>
      <c r="C1665" s="70">
        <f t="shared" ca="1" si="77"/>
        <v>0</v>
      </c>
      <c r="D1665" s="67"/>
    </row>
    <row r="1666" spans="1:4">
      <c r="A1666" s="69">
        <f t="shared" ca="1" si="76"/>
        <v>0</v>
      </c>
      <c r="B1666" s="69">
        <f t="shared" ref="B1666:B1729" ca="1" si="78">INDIRECT(ADDRESS(ROW(),5,,,"Contact List"))</f>
        <v>0</v>
      </c>
      <c r="C1666" s="70">
        <f t="shared" ca="1" si="77"/>
        <v>0</v>
      </c>
      <c r="D1666" s="67"/>
    </row>
    <row r="1667" spans="1:4">
      <c r="A1667" s="69">
        <f t="shared" ref="A1667:A1730" ca="1" si="79">INDIRECT(ADDRESS(ROW(),COLUMN()+1,,,"Contact List"))</f>
        <v>0</v>
      </c>
      <c r="B1667" s="69">
        <f t="shared" ca="1" si="78"/>
        <v>0</v>
      </c>
      <c r="C1667" s="70">
        <f t="shared" ref="C1667:C1730" ca="1" si="80">INDIRECT(ADDRESS(ROW(),6,,,"Contact List"))</f>
        <v>0</v>
      </c>
      <c r="D1667" s="67"/>
    </row>
    <row r="1668" spans="1:4">
      <c r="A1668" s="69">
        <f t="shared" ca="1" si="79"/>
        <v>0</v>
      </c>
      <c r="B1668" s="69">
        <f t="shared" ca="1" si="78"/>
        <v>0</v>
      </c>
      <c r="C1668" s="70">
        <f t="shared" ca="1" si="80"/>
        <v>0</v>
      </c>
      <c r="D1668" s="67"/>
    </row>
    <row r="1669" spans="1:4">
      <c r="A1669" s="69">
        <f t="shared" ca="1" si="79"/>
        <v>0</v>
      </c>
      <c r="B1669" s="69">
        <f t="shared" ca="1" si="78"/>
        <v>0</v>
      </c>
      <c r="C1669" s="70">
        <f t="shared" ca="1" si="80"/>
        <v>0</v>
      </c>
      <c r="D1669" s="67"/>
    </row>
    <row r="1670" spans="1:4">
      <c r="A1670" s="69">
        <f t="shared" ca="1" si="79"/>
        <v>0</v>
      </c>
      <c r="B1670" s="69">
        <f t="shared" ca="1" si="78"/>
        <v>0</v>
      </c>
      <c r="C1670" s="70">
        <f t="shared" ca="1" si="80"/>
        <v>0</v>
      </c>
      <c r="D1670" s="67"/>
    </row>
    <row r="1671" spans="1:4">
      <c r="A1671" s="69">
        <f t="shared" ca="1" si="79"/>
        <v>0</v>
      </c>
      <c r="B1671" s="69">
        <f t="shared" ca="1" si="78"/>
        <v>0</v>
      </c>
      <c r="C1671" s="70">
        <f t="shared" ca="1" si="80"/>
        <v>0</v>
      </c>
      <c r="D1671" s="67"/>
    </row>
    <row r="1672" spans="1:4">
      <c r="A1672" s="69">
        <f t="shared" ca="1" si="79"/>
        <v>0</v>
      </c>
      <c r="B1672" s="69">
        <f t="shared" ca="1" si="78"/>
        <v>0</v>
      </c>
      <c r="C1672" s="70">
        <f t="shared" ca="1" si="80"/>
        <v>0</v>
      </c>
      <c r="D1672" s="67"/>
    </row>
    <row r="1673" spans="1:4">
      <c r="A1673" s="69">
        <f t="shared" ca="1" si="79"/>
        <v>0</v>
      </c>
      <c r="B1673" s="69">
        <f t="shared" ca="1" si="78"/>
        <v>0</v>
      </c>
      <c r="C1673" s="70">
        <f t="shared" ca="1" si="80"/>
        <v>0</v>
      </c>
      <c r="D1673" s="67"/>
    </row>
    <row r="1674" spans="1:4">
      <c r="A1674" s="69">
        <f t="shared" ca="1" si="79"/>
        <v>0</v>
      </c>
      <c r="B1674" s="69">
        <f t="shared" ca="1" si="78"/>
        <v>0</v>
      </c>
      <c r="C1674" s="70">
        <f t="shared" ca="1" si="80"/>
        <v>0</v>
      </c>
      <c r="D1674" s="67"/>
    </row>
    <row r="1675" spans="1:4">
      <c r="A1675" s="69">
        <f t="shared" ca="1" si="79"/>
        <v>0</v>
      </c>
      <c r="B1675" s="69">
        <f t="shared" ca="1" si="78"/>
        <v>0</v>
      </c>
      <c r="C1675" s="70">
        <f t="shared" ca="1" si="80"/>
        <v>0</v>
      </c>
      <c r="D1675" s="67"/>
    </row>
    <row r="1676" spans="1:4">
      <c r="A1676" s="69">
        <f t="shared" ca="1" si="79"/>
        <v>0</v>
      </c>
      <c r="B1676" s="69">
        <f t="shared" ca="1" si="78"/>
        <v>0</v>
      </c>
      <c r="C1676" s="70">
        <f t="shared" ca="1" si="80"/>
        <v>0</v>
      </c>
      <c r="D1676" s="67"/>
    </row>
    <row r="1677" spans="1:4">
      <c r="A1677" s="69">
        <f t="shared" ca="1" si="79"/>
        <v>0</v>
      </c>
      <c r="B1677" s="69">
        <f t="shared" ca="1" si="78"/>
        <v>0</v>
      </c>
      <c r="C1677" s="70">
        <f t="shared" ca="1" si="80"/>
        <v>0</v>
      </c>
      <c r="D1677" s="67"/>
    </row>
    <row r="1678" spans="1:4">
      <c r="A1678" s="69">
        <f t="shared" ca="1" si="79"/>
        <v>0</v>
      </c>
      <c r="B1678" s="69">
        <f t="shared" ca="1" si="78"/>
        <v>0</v>
      </c>
      <c r="C1678" s="70">
        <f t="shared" ca="1" si="80"/>
        <v>0</v>
      </c>
      <c r="D1678" s="67"/>
    </row>
    <row r="1679" spans="1:4">
      <c r="A1679" s="69">
        <f t="shared" ca="1" si="79"/>
        <v>0</v>
      </c>
      <c r="B1679" s="69">
        <f t="shared" ca="1" si="78"/>
        <v>0</v>
      </c>
      <c r="C1679" s="70">
        <f t="shared" ca="1" si="80"/>
        <v>0</v>
      </c>
      <c r="D1679" s="67"/>
    </row>
    <row r="1680" spans="1:4">
      <c r="A1680" s="69">
        <f t="shared" ca="1" si="79"/>
        <v>0</v>
      </c>
      <c r="B1680" s="69">
        <f t="shared" ca="1" si="78"/>
        <v>0</v>
      </c>
      <c r="C1680" s="70">
        <f t="shared" ca="1" si="80"/>
        <v>0</v>
      </c>
      <c r="D1680" s="67"/>
    </row>
    <row r="1681" spans="1:4">
      <c r="A1681" s="69">
        <f t="shared" ca="1" si="79"/>
        <v>0</v>
      </c>
      <c r="B1681" s="69">
        <f t="shared" ca="1" si="78"/>
        <v>0</v>
      </c>
      <c r="C1681" s="70">
        <f t="shared" ca="1" si="80"/>
        <v>0</v>
      </c>
      <c r="D1681" s="67"/>
    </row>
    <row r="1682" spans="1:4">
      <c r="A1682" s="69">
        <f t="shared" ca="1" si="79"/>
        <v>0</v>
      </c>
      <c r="B1682" s="69">
        <f t="shared" ca="1" si="78"/>
        <v>0</v>
      </c>
      <c r="C1682" s="70">
        <f t="shared" ca="1" si="80"/>
        <v>0</v>
      </c>
      <c r="D1682" s="71"/>
    </row>
    <row r="1683" spans="1:4">
      <c r="A1683" s="69">
        <f t="shared" ca="1" si="79"/>
        <v>0</v>
      </c>
      <c r="B1683" s="69">
        <f t="shared" ca="1" si="78"/>
        <v>0</v>
      </c>
      <c r="C1683" s="70">
        <f t="shared" ca="1" si="80"/>
        <v>0</v>
      </c>
      <c r="D1683" s="67"/>
    </row>
    <row r="1684" spans="1:4">
      <c r="A1684" s="69">
        <f t="shared" ca="1" si="79"/>
        <v>0</v>
      </c>
      <c r="B1684" s="69">
        <f t="shared" ca="1" si="78"/>
        <v>0</v>
      </c>
      <c r="C1684" s="70">
        <f t="shared" ca="1" si="80"/>
        <v>0</v>
      </c>
      <c r="D1684" s="67"/>
    </row>
    <row r="1685" spans="1:4">
      <c r="A1685" s="69">
        <f t="shared" ca="1" si="79"/>
        <v>0</v>
      </c>
      <c r="B1685" s="69">
        <f t="shared" ca="1" si="78"/>
        <v>0</v>
      </c>
      <c r="C1685" s="70">
        <f t="shared" ca="1" si="80"/>
        <v>0</v>
      </c>
      <c r="D1685" s="67"/>
    </row>
    <row r="1686" spans="1:4">
      <c r="A1686" s="69">
        <f t="shared" ca="1" si="79"/>
        <v>0</v>
      </c>
      <c r="B1686" s="69">
        <f t="shared" ca="1" si="78"/>
        <v>0</v>
      </c>
      <c r="C1686" s="70">
        <f t="shared" ca="1" si="80"/>
        <v>0</v>
      </c>
      <c r="D1686" s="67"/>
    </row>
    <row r="1687" spans="1:4">
      <c r="A1687" s="69">
        <f t="shared" ca="1" si="79"/>
        <v>0</v>
      </c>
      <c r="B1687" s="69">
        <f t="shared" ca="1" si="78"/>
        <v>0</v>
      </c>
      <c r="C1687" s="70">
        <f t="shared" ca="1" si="80"/>
        <v>0</v>
      </c>
      <c r="D1687" s="67"/>
    </row>
    <row r="1688" spans="1:4">
      <c r="A1688" s="69">
        <f t="shared" ca="1" si="79"/>
        <v>0</v>
      </c>
      <c r="B1688" s="69">
        <f t="shared" ca="1" si="78"/>
        <v>0</v>
      </c>
      <c r="C1688" s="70">
        <f t="shared" ca="1" si="80"/>
        <v>0</v>
      </c>
      <c r="D1688" s="71"/>
    </row>
    <row r="1689" spans="1:4">
      <c r="A1689" s="69">
        <f t="shared" ca="1" si="79"/>
        <v>0</v>
      </c>
      <c r="B1689" s="69">
        <f t="shared" ca="1" si="78"/>
        <v>0</v>
      </c>
      <c r="C1689" s="70">
        <f t="shared" ca="1" si="80"/>
        <v>0</v>
      </c>
      <c r="D1689" s="72"/>
    </row>
    <row r="1690" spans="1:4">
      <c r="A1690" s="69">
        <f t="shared" ca="1" si="79"/>
        <v>0</v>
      </c>
      <c r="B1690" s="69">
        <f t="shared" ca="1" si="78"/>
        <v>0</v>
      </c>
      <c r="C1690" s="70">
        <f t="shared" ca="1" si="80"/>
        <v>0</v>
      </c>
      <c r="D1690" s="72"/>
    </row>
    <row r="1691" spans="1:4">
      <c r="A1691" s="69">
        <f t="shared" ca="1" si="79"/>
        <v>0</v>
      </c>
      <c r="B1691" s="69">
        <f t="shared" ca="1" si="78"/>
        <v>0</v>
      </c>
      <c r="C1691" s="70">
        <f t="shared" ca="1" si="80"/>
        <v>0</v>
      </c>
      <c r="D1691" s="72"/>
    </row>
    <row r="1692" spans="1:4">
      <c r="A1692" s="69">
        <f t="shared" ca="1" si="79"/>
        <v>0</v>
      </c>
      <c r="B1692" s="69">
        <f t="shared" ca="1" si="78"/>
        <v>0</v>
      </c>
      <c r="C1692" s="70">
        <f t="shared" ca="1" si="80"/>
        <v>0</v>
      </c>
      <c r="D1692" s="72"/>
    </row>
    <row r="1693" spans="1:4">
      <c r="A1693" s="69">
        <f t="shared" ca="1" si="79"/>
        <v>0</v>
      </c>
      <c r="B1693" s="69">
        <f t="shared" ca="1" si="78"/>
        <v>0</v>
      </c>
      <c r="C1693" s="70">
        <f t="shared" ca="1" si="80"/>
        <v>0</v>
      </c>
      <c r="D1693" s="72"/>
    </row>
    <row r="1694" spans="1:4">
      <c r="A1694" s="69">
        <f t="shared" ca="1" si="79"/>
        <v>0</v>
      </c>
      <c r="B1694" s="69">
        <f t="shared" ca="1" si="78"/>
        <v>0</v>
      </c>
      <c r="C1694" s="70">
        <f t="shared" ca="1" si="80"/>
        <v>0</v>
      </c>
      <c r="D1694" s="72"/>
    </row>
    <row r="1695" spans="1:4">
      <c r="A1695" s="69">
        <f t="shared" ca="1" si="79"/>
        <v>0</v>
      </c>
      <c r="B1695" s="69">
        <f t="shared" ca="1" si="78"/>
        <v>0</v>
      </c>
      <c r="C1695" s="70">
        <f t="shared" ca="1" si="80"/>
        <v>0</v>
      </c>
      <c r="D1695" s="72"/>
    </row>
    <row r="1696" spans="1:4">
      <c r="A1696" s="69">
        <f t="shared" ca="1" si="79"/>
        <v>0</v>
      </c>
      <c r="B1696" s="69">
        <f t="shared" ca="1" si="78"/>
        <v>0</v>
      </c>
      <c r="C1696" s="70">
        <f t="shared" ca="1" si="80"/>
        <v>0</v>
      </c>
      <c r="D1696" s="72"/>
    </row>
    <row r="1697" spans="1:4">
      <c r="A1697" s="69">
        <f t="shared" ca="1" si="79"/>
        <v>0</v>
      </c>
      <c r="B1697" s="69">
        <f t="shared" ca="1" si="78"/>
        <v>0</v>
      </c>
      <c r="C1697" s="70">
        <f t="shared" ca="1" si="80"/>
        <v>0</v>
      </c>
      <c r="D1697" s="72"/>
    </row>
    <row r="1698" spans="1:4">
      <c r="A1698" s="69">
        <f t="shared" ca="1" si="79"/>
        <v>0</v>
      </c>
      <c r="B1698" s="69">
        <f t="shared" ca="1" si="78"/>
        <v>0</v>
      </c>
      <c r="C1698" s="70">
        <f t="shared" ca="1" si="80"/>
        <v>0</v>
      </c>
      <c r="D1698" s="72"/>
    </row>
    <row r="1699" spans="1:4">
      <c r="A1699" s="69">
        <f t="shared" ca="1" si="79"/>
        <v>0</v>
      </c>
      <c r="B1699" s="69">
        <f t="shared" ca="1" si="78"/>
        <v>0</v>
      </c>
      <c r="C1699" s="70">
        <f t="shared" ca="1" si="80"/>
        <v>0</v>
      </c>
      <c r="D1699" s="72"/>
    </row>
    <row r="1700" spans="1:4">
      <c r="A1700" s="69">
        <f t="shared" ca="1" si="79"/>
        <v>0</v>
      </c>
      <c r="B1700" s="69">
        <f t="shared" ca="1" si="78"/>
        <v>0</v>
      </c>
      <c r="C1700" s="70">
        <f t="shared" ca="1" si="80"/>
        <v>0</v>
      </c>
      <c r="D1700" s="72"/>
    </row>
    <row r="1701" spans="1:4">
      <c r="A1701" s="69">
        <f t="shared" ca="1" si="79"/>
        <v>0</v>
      </c>
      <c r="B1701" s="69">
        <f t="shared" ca="1" si="78"/>
        <v>0</v>
      </c>
      <c r="C1701" s="70">
        <f t="shared" ca="1" si="80"/>
        <v>0</v>
      </c>
      <c r="D1701" s="72"/>
    </row>
    <row r="1702" spans="1:4">
      <c r="A1702" s="69">
        <f t="shared" ca="1" si="79"/>
        <v>0</v>
      </c>
      <c r="B1702" s="69">
        <f t="shared" ca="1" si="78"/>
        <v>0</v>
      </c>
      <c r="C1702" s="70">
        <f t="shared" ca="1" si="80"/>
        <v>0</v>
      </c>
      <c r="D1702" s="72"/>
    </row>
    <row r="1703" spans="1:4">
      <c r="A1703" s="69">
        <f t="shared" ca="1" si="79"/>
        <v>0</v>
      </c>
      <c r="B1703" s="69">
        <f t="shared" ca="1" si="78"/>
        <v>0</v>
      </c>
      <c r="C1703" s="70">
        <f t="shared" ca="1" si="80"/>
        <v>0</v>
      </c>
      <c r="D1703" s="72"/>
    </row>
    <row r="1704" spans="1:4">
      <c r="A1704" s="69">
        <f t="shared" ca="1" si="79"/>
        <v>0</v>
      </c>
      <c r="B1704" s="69">
        <f t="shared" ca="1" si="78"/>
        <v>0</v>
      </c>
      <c r="C1704" s="70">
        <f t="shared" ca="1" si="80"/>
        <v>0</v>
      </c>
      <c r="D1704" s="72"/>
    </row>
    <row r="1705" spans="1:4">
      <c r="A1705" s="69">
        <f t="shared" ca="1" si="79"/>
        <v>0</v>
      </c>
      <c r="B1705" s="69">
        <f t="shared" ca="1" si="78"/>
        <v>0</v>
      </c>
      <c r="C1705" s="70">
        <f t="shared" ca="1" si="80"/>
        <v>0</v>
      </c>
      <c r="D1705" s="72"/>
    </row>
    <row r="1706" spans="1:4">
      <c r="A1706" s="69">
        <f t="shared" ca="1" si="79"/>
        <v>0</v>
      </c>
      <c r="B1706" s="69">
        <f t="shared" ca="1" si="78"/>
        <v>0</v>
      </c>
      <c r="C1706" s="70">
        <f t="shared" ca="1" si="80"/>
        <v>0</v>
      </c>
      <c r="D1706" s="72"/>
    </row>
    <row r="1707" spans="1:4">
      <c r="A1707" s="69">
        <f t="shared" ca="1" si="79"/>
        <v>0</v>
      </c>
      <c r="B1707" s="69">
        <f t="shared" ca="1" si="78"/>
        <v>0</v>
      </c>
      <c r="C1707" s="70">
        <f t="shared" ca="1" si="80"/>
        <v>0</v>
      </c>
      <c r="D1707" s="72"/>
    </row>
    <row r="1708" spans="1:4">
      <c r="A1708" s="69">
        <f t="shared" ca="1" si="79"/>
        <v>0</v>
      </c>
      <c r="B1708" s="69">
        <f t="shared" ca="1" si="78"/>
        <v>0</v>
      </c>
      <c r="C1708" s="70">
        <f t="shared" ca="1" si="80"/>
        <v>0</v>
      </c>
      <c r="D1708" s="72"/>
    </row>
    <row r="1709" spans="1:4">
      <c r="A1709" s="69">
        <f t="shared" ca="1" si="79"/>
        <v>0</v>
      </c>
      <c r="B1709" s="69">
        <f t="shared" ca="1" si="78"/>
        <v>0</v>
      </c>
      <c r="C1709" s="70">
        <f t="shared" ca="1" si="80"/>
        <v>0</v>
      </c>
      <c r="D1709" s="67"/>
    </row>
    <row r="1710" spans="1:4">
      <c r="A1710" s="69">
        <f t="shared" ca="1" si="79"/>
        <v>0</v>
      </c>
      <c r="B1710" s="69">
        <f t="shared" ca="1" si="78"/>
        <v>0</v>
      </c>
      <c r="C1710" s="70">
        <f t="shared" ca="1" si="80"/>
        <v>0</v>
      </c>
      <c r="D1710" s="67"/>
    </row>
    <row r="1711" spans="1:4">
      <c r="A1711" s="69">
        <f t="shared" ca="1" si="79"/>
        <v>0</v>
      </c>
      <c r="B1711" s="69">
        <f t="shared" ca="1" si="78"/>
        <v>0</v>
      </c>
      <c r="C1711" s="70">
        <f t="shared" ca="1" si="80"/>
        <v>0</v>
      </c>
      <c r="D1711" s="67"/>
    </row>
    <row r="1712" spans="1:4">
      <c r="A1712" s="69">
        <f t="shared" ca="1" si="79"/>
        <v>0</v>
      </c>
      <c r="B1712" s="69">
        <f t="shared" ca="1" si="78"/>
        <v>0</v>
      </c>
      <c r="C1712" s="70">
        <f t="shared" ca="1" si="80"/>
        <v>0</v>
      </c>
      <c r="D1712" s="67"/>
    </row>
    <row r="1713" spans="1:4">
      <c r="A1713" s="69">
        <f t="shared" ca="1" si="79"/>
        <v>0</v>
      </c>
      <c r="B1713" s="69">
        <f t="shared" ca="1" si="78"/>
        <v>0</v>
      </c>
      <c r="C1713" s="70">
        <f t="shared" ca="1" si="80"/>
        <v>0</v>
      </c>
      <c r="D1713" s="67"/>
    </row>
    <row r="1714" spans="1:4">
      <c r="A1714" s="69">
        <f t="shared" ca="1" si="79"/>
        <v>0</v>
      </c>
      <c r="B1714" s="69">
        <f t="shared" ca="1" si="78"/>
        <v>0</v>
      </c>
      <c r="C1714" s="70">
        <f t="shared" ca="1" si="80"/>
        <v>0</v>
      </c>
      <c r="D1714" s="67"/>
    </row>
    <row r="1715" spans="1:4">
      <c r="A1715" s="69">
        <f t="shared" ca="1" si="79"/>
        <v>0</v>
      </c>
      <c r="B1715" s="69">
        <f t="shared" ca="1" si="78"/>
        <v>0</v>
      </c>
      <c r="C1715" s="70">
        <f t="shared" ca="1" si="80"/>
        <v>0</v>
      </c>
      <c r="D1715" s="67"/>
    </row>
    <row r="1716" spans="1:4">
      <c r="A1716" s="69">
        <f t="shared" ca="1" si="79"/>
        <v>0</v>
      </c>
      <c r="B1716" s="69">
        <f t="shared" ca="1" si="78"/>
        <v>0</v>
      </c>
      <c r="C1716" s="70">
        <f t="shared" ca="1" si="80"/>
        <v>0</v>
      </c>
      <c r="D1716" s="67"/>
    </row>
    <row r="1717" spans="1:4">
      <c r="A1717" s="69">
        <f t="shared" ca="1" si="79"/>
        <v>0</v>
      </c>
      <c r="B1717" s="69">
        <f t="shared" ca="1" si="78"/>
        <v>0</v>
      </c>
      <c r="C1717" s="70">
        <f t="shared" ca="1" si="80"/>
        <v>0</v>
      </c>
      <c r="D1717" s="67"/>
    </row>
    <row r="1718" spans="1:4">
      <c r="A1718" s="69">
        <f t="shared" ca="1" si="79"/>
        <v>0</v>
      </c>
      <c r="B1718" s="69">
        <f t="shared" ca="1" si="78"/>
        <v>0</v>
      </c>
      <c r="C1718" s="70">
        <f t="shared" ca="1" si="80"/>
        <v>0</v>
      </c>
      <c r="D1718" s="67"/>
    </row>
    <row r="1719" spans="1:4">
      <c r="A1719" s="69">
        <f t="shared" ca="1" si="79"/>
        <v>0</v>
      </c>
      <c r="B1719" s="69">
        <f t="shared" ca="1" si="78"/>
        <v>0</v>
      </c>
      <c r="C1719" s="70">
        <f t="shared" ca="1" si="80"/>
        <v>0</v>
      </c>
      <c r="D1719" s="67"/>
    </row>
    <row r="1720" spans="1:4">
      <c r="A1720" s="69">
        <f t="shared" ca="1" si="79"/>
        <v>0</v>
      </c>
      <c r="B1720" s="69">
        <f t="shared" ca="1" si="78"/>
        <v>0</v>
      </c>
      <c r="C1720" s="70">
        <f t="shared" ca="1" si="80"/>
        <v>0</v>
      </c>
      <c r="D1720" s="67"/>
    </row>
    <row r="1721" spans="1:4">
      <c r="A1721" s="69">
        <f t="shared" ca="1" si="79"/>
        <v>0</v>
      </c>
      <c r="B1721" s="69">
        <f t="shared" ca="1" si="78"/>
        <v>0</v>
      </c>
      <c r="C1721" s="70">
        <f t="shared" ca="1" si="80"/>
        <v>0</v>
      </c>
      <c r="D1721" s="67"/>
    </row>
    <row r="1722" spans="1:4">
      <c r="A1722" s="69">
        <f t="shared" ca="1" si="79"/>
        <v>0</v>
      </c>
      <c r="B1722" s="69">
        <f t="shared" ca="1" si="78"/>
        <v>0</v>
      </c>
      <c r="C1722" s="70">
        <f t="shared" ca="1" si="80"/>
        <v>0</v>
      </c>
      <c r="D1722" s="67"/>
    </row>
    <row r="1723" spans="1:4">
      <c r="A1723" s="69">
        <f t="shared" ca="1" si="79"/>
        <v>0</v>
      </c>
      <c r="B1723" s="69">
        <f t="shared" ca="1" si="78"/>
        <v>0</v>
      </c>
      <c r="C1723" s="70">
        <f t="shared" ca="1" si="80"/>
        <v>0</v>
      </c>
      <c r="D1723" s="67"/>
    </row>
    <row r="1724" spans="1:4">
      <c r="A1724" s="69">
        <f t="shared" ca="1" si="79"/>
        <v>0</v>
      </c>
      <c r="B1724" s="69">
        <f t="shared" ca="1" si="78"/>
        <v>0</v>
      </c>
      <c r="C1724" s="70">
        <f t="shared" ca="1" si="80"/>
        <v>0</v>
      </c>
      <c r="D1724" s="67"/>
    </row>
    <row r="1725" spans="1:4">
      <c r="A1725" s="69">
        <f t="shared" ca="1" si="79"/>
        <v>0</v>
      </c>
      <c r="B1725" s="69">
        <f t="shared" ca="1" si="78"/>
        <v>0</v>
      </c>
      <c r="C1725" s="70">
        <f t="shared" ca="1" si="80"/>
        <v>0</v>
      </c>
      <c r="D1725" s="67"/>
    </row>
    <row r="1726" spans="1:4">
      <c r="A1726" s="69">
        <f t="shared" ca="1" si="79"/>
        <v>0</v>
      </c>
      <c r="B1726" s="69">
        <f t="shared" ca="1" si="78"/>
        <v>0</v>
      </c>
      <c r="C1726" s="70">
        <f t="shared" ca="1" si="80"/>
        <v>0</v>
      </c>
      <c r="D1726" s="67"/>
    </row>
    <row r="1727" spans="1:4">
      <c r="A1727" s="69">
        <f t="shared" ca="1" si="79"/>
        <v>0</v>
      </c>
      <c r="B1727" s="69">
        <f t="shared" ca="1" si="78"/>
        <v>0</v>
      </c>
      <c r="C1727" s="70">
        <f t="shared" ca="1" si="80"/>
        <v>0</v>
      </c>
      <c r="D1727" s="67"/>
    </row>
    <row r="1728" spans="1:4">
      <c r="A1728" s="69">
        <f t="shared" ca="1" si="79"/>
        <v>0</v>
      </c>
      <c r="B1728" s="69">
        <f t="shared" ca="1" si="78"/>
        <v>0</v>
      </c>
      <c r="C1728" s="70">
        <f t="shared" ca="1" si="80"/>
        <v>0</v>
      </c>
      <c r="D1728" s="67"/>
    </row>
    <row r="1729" spans="1:4">
      <c r="A1729" s="69">
        <f t="shared" ca="1" si="79"/>
        <v>0</v>
      </c>
      <c r="B1729" s="69">
        <f t="shared" ca="1" si="78"/>
        <v>0</v>
      </c>
      <c r="C1729" s="70">
        <f t="shared" ca="1" si="80"/>
        <v>0</v>
      </c>
      <c r="D1729" s="67"/>
    </row>
    <row r="1730" spans="1:4">
      <c r="A1730" s="69">
        <f t="shared" ca="1" si="79"/>
        <v>0</v>
      </c>
      <c r="B1730" s="69">
        <f t="shared" ref="B1730:B1793" ca="1" si="81">INDIRECT(ADDRESS(ROW(),5,,,"Contact List"))</f>
        <v>0</v>
      </c>
      <c r="C1730" s="70">
        <f t="shared" ca="1" si="80"/>
        <v>0</v>
      </c>
      <c r="D1730" s="67"/>
    </row>
    <row r="1731" spans="1:4">
      <c r="A1731" s="69">
        <f t="shared" ref="A1731:A1794" ca="1" si="82">INDIRECT(ADDRESS(ROW(),COLUMN()+1,,,"Contact List"))</f>
        <v>0</v>
      </c>
      <c r="B1731" s="69">
        <f t="shared" ca="1" si="81"/>
        <v>0</v>
      </c>
      <c r="C1731" s="70">
        <f t="shared" ref="C1731:C1794" ca="1" si="83">INDIRECT(ADDRESS(ROW(),6,,,"Contact List"))</f>
        <v>0</v>
      </c>
      <c r="D1731" s="67"/>
    </row>
    <row r="1732" spans="1:4">
      <c r="A1732" s="69">
        <f t="shared" ca="1" si="82"/>
        <v>0</v>
      </c>
      <c r="B1732" s="69">
        <f t="shared" ca="1" si="81"/>
        <v>0</v>
      </c>
      <c r="C1732" s="70">
        <f t="shared" ca="1" si="83"/>
        <v>0</v>
      </c>
      <c r="D1732" s="67"/>
    </row>
    <row r="1733" spans="1:4">
      <c r="A1733" s="69">
        <f t="shared" ca="1" si="82"/>
        <v>0</v>
      </c>
      <c r="B1733" s="69">
        <f t="shared" ca="1" si="81"/>
        <v>0</v>
      </c>
      <c r="C1733" s="70">
        <f t="shared" ca="1" si="83"/>
        <v>0</v>
      </c>
      <c r="D1733" s="67"/>
    </row>
    <row r="1734" spans="1:4">
      <c r="A1734" s="69">
        <f t="shared" ca="1" si="82"/>
        <v>0</v>
      </c>
      <c r="B1734" s="69">
        <f t="shared" ca="1" si="81"/>
        <v>0</v>
      </c>
      <c r="C1734" s="70">
        <f t="shared" ca="1" si="83"/>
        <v>0</v>
      </c>
      <c r="D1734" s="67"/>
    </row>
    <row r="1735" spans="1:4">
      <c r="A1735" s="69">
        <f t="shared" ca="1" si="82"/>
        <v>0</v>
      </c>
      <c r="B1735" s="69">
        <f t="shared" ca="1" si="81"/>
        <v>0</v>
      </c>
      <c r="C1735" s="70">
        <f t="shared" ca="1" si="83"/>
        <v>0</v>
      </c>
      <c r="D1735" s="67"/>
    </row>
    <row r="1736" spans="1:4">
      <c r="A1736" s="69">
        <f t="shared" ca="1" si="82"/>
        <v>0</v>
      </c>
      <c r="B1736" s="69">
        <f t="shared" ca="1" si="81"/>
        <v>0</v>
      </c>
      <c r="C1736" s="70">
        <f t="shared" ca="1" si="83"/>
        <v>0</v>
      </c>
      <c r="D1736" s="67"/>
    </row>
    <row r="1737" spans="1:4">
      <c r="A1737" s="69">
        <f t="shared" ca="1" si="82"/>
        <v>0</v>
      </c>
      <c r="B1737" s="69">
        <f t="shared" ca="1" si="81"/>
        <v>0</v>
      </c>
      <c r="C1737" s="70">
        <f t="shared" ca="1" si="83"/>
        <v>0</v>
      </c>
      <c r="D1737" s="67"/>
    </row>
    <row r="1738" spans="1:4">
      <c r="A1738" s="69">
        <f t="shared" ca="1" si="82"/>
        <v>0</v>
      </c>
      <c r="B1738" s="69">
        <f t="shared" ca="1" si="81"/>
        <v>0</v>
      </c>
      <c r="C1738" s="70">
        <f t="shared" ca="1" si="83"/>
        <v>0</v>
      </c>
      <c r="D1738" s="67"/>
    </row>
    <row r="1739" spans="1:4">
      <c r="A1739" s="69">
        <f t="shared" ca="1" si="82"/>
        <v>0</v>
      </c>
      <c r="B1739" s="69">
        <f t="shared" ca="1" si="81"/>
        <v>0</v>
      </c>
      <c r="C1739" s="70">
        <f t="shared" ca="1" si="83"/>
        <v>0</v>
      </c>
      <c r="D1739" s="67"/>
    </row>
    <row r="1740" spans="1:4">
      <c r="A1740" s="69">
        <f t="shared" ca="1" si="82"/>
        <v>0</v>
      </c>
      <c r="B1740" s="69">
        <f t="shared" ca="1" si="81"/>
        <v>0</v>
      </c>
      <c r="C1740" s="70">
        <f t="shared" ca="1" si="83"/>
        <v>0</v>
      </c>
      <c r="D1740" s="67"/>
    </row>
    <row r="1741" spans="1:4">
      <c r="A1741" s="69">
        <f t="shared" ca="1" si="82"/>
        <v>0</v>
      </c>
      <c r="B1741" s="69">
        <f t="shared" ca="1" si="81"/>
        <v>0</v>
      </c>
      <c r="C1741" s="70">
        <f t="shared" ca="1" si="83"/>
        <v>0</v>
      </c>
      <c r="D1741" s="67"/>
    </row>
    <row r="1742" spans="1:4">
      <c r="A1742" s="69">
        <f t="shared" ca="1" si="82"/>
        <v>0</v>
      </c>
      <c r="B1742" s="69">
        <f t="shared" ca="1" si="81"/>
        <v>0</v>
      </c>
      <c r="C1742" s="70">
        <f t="shared" ca="1" si="83"/>
        <v>0</v>
      </c>
      <c r="D1742" s="67"/>
    </row>
    <row r="1743" spans="1:4">
      <c r="A1743" s="69">
        <f t="shared" ca="1" si="82"/>
        <v>0</v>
      </c>
      <c r="B1743" s="69">
        <f t="shared" ca="1" si="81"/>
        <v>0</v>
      </c>
      <c r="C1743" s="70">
        <f t="shared" ca="1" si="83"/>
        <v>0</v>
      </c>
      <c r="D1743" s="67"/>
    </row>
    <row r="1744" spans="1:4">
      <c r="A1744" s="69">
        <f t="shared" ca="1" si="82"/>
        <v>0</v>
      </c>
      <c r="B1744" s="69">
        <f t="shared" ca="1" si="81"/>
        <v>0</v>
      </c>
      <c r="C1744" s="70">
        <f t="shared" ca="1" si="83"/>
        <v>0</v>
      </c>
      <c r="D1744" s="67"/>
    </row>
    <row r="1745" spans="1:4">
      <c r="A1745" s="69">
        <f t="shared" ca="1" si="82"/>
        <v>0</v>
      </c>
      <c r="B1745" s="69">
        <f t="shared" ca="1" si="81"/>
        <v>0</v>
      </c>
      <c r="C1745" s="70">
        <f t="shared" ca="1" si="83"/>
        <v>0</v>
      </c>
      <c r="D1745" s="67"/>
    </row>
    <row r="1746" spans="1:4">
      <c r="A1746" s="69">
        <f t="shared" ca="1" si="82"/>
        <v>0</v>
      </c>
      <c r="B1746" s="69">
        <f t="shared" ca="1" si="81"/>
        <v>0</v>
      </c>
      <c r="C1746" s="70">
        <f t="shared" ca="1" si="83"/>
        <v>0</v>
      </c>
      <c r="D1746" s="67"/>
    </row>
    <row r="1747" spans="1:4">
      <c r="A1747" s="69">
        <f t="shared" ca="1" si="82"/>
        <v>0</v>
      </c>
      <c r="B1747" s="69">
        <f t="shared" ca="1" si="81"/>
        <v>0</v>
      </c>
      <c r="C1747" s="70">
        <f t="shared" ca="1" si="83"/>
        <v>0</v>
      </c>
      <c r="D1747" s="67"/>
    </row>
    <row r="1748" spans="1:4">
      <c r="A1748" s="69">
        <f t="shared" ca="1" si="82"/>
        <v>0</v>
      </c>
      <c r="B1748" s="69">
        <f t="shared" ca="1" si="81"/>
        <v>0</v>
      </c>
      <c r="C1748" s="70">
        <f t="shared" ca="1" si="83"/>
        <v>0</v>
      </c>
      <c r="D1748" s="67"/>
    </row>
    <row r="1749" spans="1:4">
      <c r="A1749" s="69">
        <f t="shared" ca="1" si="82"/>
        <v>0</v>
      </c>
      <c r="B1749" s="69">
        <f t="shared" ca="1" si="81"/>
        <v>0</v>
      </c>
      <c r="C1749" s="70">
        <f t="shared" ca="1" si="83"/>
        <v>0</v>
      </c>
      <c r="D1749" s="67"/>
    </row>
    <row r="1750" spans="1:4">
      <c r="A1750" s="69">
        <f t="shared" ca="1" si="82"/>
        <v>0</v>
      </c>
      <c r="B1750" s="69">
        <f t="shared" ca="1" si="81"/>
        <v>0</v>
      </c>
      <c r="C1750" s="70">
        <f t="shared" ca="1" si="83"/>
        <v>0</v>
      </c>
      <c r="D1750" s="67"/>
    </row>
    <row r="1751" spans="1:4">
      <c r="A1751" s="69">
        <f t="shared" ca="1" si="82"/>
        <v>0</v>
      </c>
      <c r="B1751" s="69">
        <f t="shared" ca="1" si="81"/>
        <v>0</v>
      </c>
      <c r="C1751" s="70">
        <f t="shared" ca="1" si="83"/>
        <v>0</v>
      </c>
      <c r="D1751" s="67"/>
    </row>
    <row r="1752" spans="1:4">
      <c r="A1752" s="69">
        <f t="shared" ca="1" si="82"/>
        <v>0</v>
      </c>
      <c r="B1752" s="69">
        <f t="shared" ca="1" si="81"/>
        <v>0</v>
      </c>
      <c r="C1752" s="70">
        <f t="shared" ca="1" si="83"/>
        <v>0</v>
      </c>
      <c r="D1752" s="67"/>
    </row>
    <row r="1753" spans="1:4">
      <c r="A1753" s="69">
        <f t="shared" ca="1" si="82"/>
        <v>0</v>
      </c>
      <c r="B1753" s="69">
        <f t="shared" ca="1" si="81"/>
        <v>0</v>
      </c>
      <c r="C1753" s="70">
        <f t="shared" ca="1" si="83"/>
        <v>0</v>
      </c>
      <c r="D1753" s="67"/>
    </row>
    <row r="1754" spans="1:4">
      <c r="A1754" s="69">
        <f t="shared" ca="1" si="82"/>
        <v>0</v>
      </c>
      <c r="B1754" s="69">
        <f t="shared" ca="1" si="81"/>
        <v>0</v>
      </c>
      <c r="C1754" s="70">
        <f t="shared" ca="1" si="83"/>
        <v>0</v>
      </c>
      <c r="D1754" s="67"/>
    </row>
    <row r="1755" spans="1:4">
      <c r="A1755" s="69">
        <f t="shared" ca="1" si="82"/>
        <v>0</v>
      </c>
      <c r="B1755" s="69">
        <f t="shared" ca="1" si="81"/>
        <v>0</v>
      </c>
      <c r="C1755" s="70">
        <f t="shared" ca="1" si="83"/>
        <v>0</v>
      </c>
      <c r="D1755" s="67"/>
    </row>
    <row r="1756" spans="1:4">
      <c r="A1756" s="69">
        <f t="shared" ca="1" si="82"/>
        <v>0</v>
      </c>
      <c r="B1756" s="69">
        <f t="shared" ca="1" si="81"/>
        <v>0</v>
      </c>
      <c r="C1756" s="70">
        <f t="shared" ca="1" si="83"/>
        <v>0</v>
      </c>
      <c r="D1756" s="67"/>
    </row>
    <row r="1757" spans="1:4">
      <c r="A1757" s="69">
        <f t="shared" ca="1" si="82"/>
        <v>0</v>
      </c>
      <c r="B1757" s="69">
        <f t="shared" ca="1" si="81"/>
        <v>0</v>
      </c>
      <c r="C1757" s="70">
        <f t="shared" ca="1" si="83"/>
        <v>0</v>
      </c>
      <c r="D1757" s="67"/>
    </row>
    <row r="1758" spans="1:4">
      <c r="A1758" s="69">
        <f t="shared" ca="1" si="82"/>
        <v>0</v>
      </c>
      <c r="B1758" s="69">
        <f t="shared" ca="1" si="81"/>
        <v>0</v>
      </c>
      <c r="C1758" s="70">
        <f t="shared" ca="1" si="83"/>
        <v>0</v>
      </c>
      <c r="D1758" s="67"/>
    </row>
    <row r="1759" spans="1:4">
      <c r="A1759" s="69">
        <f t="shared" ca="1" si="82"/>
        <v>0</v>
      </c>
      <c r="B1759" s="69">
        <f t="shared" ca="1" si="81"/>
        <v>0</v>
      </c>
      <c r="C1759" s="70">
        <f t="shared" ca="1" si="83"/>
        <v>0</v>
      </c>
      <c r="D1759" s="67"/>
    </row>
    <row r="1760" spans="1:4">
      <c r="A1760" s="69">
        <f t="shared" ca="1" si="82"/>
        <v>0</v>
      </c>
      <c r="B1760" s="69">
        <f t="shared" ca="1" si="81"/>
        <v>0</v>
      </c>
      <c r="C1760" s="70">
        <f t="shared" ca="1" si="83"/>
        <v>0</v>
      </c>
      <c r="D1760" s="67"/>
    </row>
    <row r="1761" spans="1:4">
      <c r="A1761" s="69">
        <f t="shared" ca="1" si="82"/>
        <v>0</v>
      </c>
      <c r="B1761" s="69">
        <f t="shared" ca="1" si="81"/>
        <v>0</v>
      </c>
      <c r="C1761" s="70">
        <f t="shared" ca="1" si="83"/>
        <v>0</v>
      </c>
      <c r="D1761" s="67"/>
    </row>
    <row r="1762" spans="1:4">
      <c r="A1762" s="69">
        <f t="shared" ca="1" si="82"/>
        <v>0</v>
      </c>
      <c r="B1762" s="69">
        <f t="shared" ca="1" si="81"/>
        <v>0</v>
      </c>
      <c r="C1762" s="70">
        <f t="shared" ca="1" si="83"/>
        <v>0</v>
      </c>
      <c r="D1762" s="67"/>
    </row>
    <row r="1763" spans="1:4">
      <c r="A1763" s="69">
        <f t="shared" ca="1" si="82"/>
        <v>0</v>
      </c>
      <c r="B1763" s="69">
        <f t="shared" ca="1" si="81"/>
        <v>0</v>
      </c>
      <c r="C1763" s="70">
        <f t="shared" ca="1" si="83"/>
        <v>0</v>
      </c>
      <c r="D1763" s="67"/>
    </row>
    <row r="1764" spans="1:4">
      <c r="A1764" s="69">
        <f t="shared" ca="1" si="82"/>
        <v>0</v>
      </c>
      <c r="B1764" s="69">
        <f t="shared" ca="1" si="81"/>
        <v>0</v>
      </c>
      <c r="C1764" s="70">
        <f t="shared" ca="1" si="83"/>
        <v>0</v>
      </c>
      <c r="D1764" s="67"/>
    </row>
    <row r="1765" spans="1:4">
      <c r="A1765" s="69">
        <f t="shared" ca="1" si="82"/>
        <v>0</v>
      </c>
      <c r="B1765" s="69">
        <f t="shared" ca="1" si="81"/>
        <v>0</v>
      </c>
      <c r="C1765" s="70">
        <f t="shared" ca="1" si="83"/>
        <v>0</v>
      </c>
      <c r="D1765" s="67"/>
    </row>
    <row r="1766" spans="1:4">
      <c r="A1766" s="69">
        <f t="shared" ca="1" si="82"/>
        <v>0</v>
      </c>
      <c r="B1766" s="69">
        <f t="shared" ca="1" si="81"/>
        <v>0</v>
      </c>
      <c r="C1766" s="70">
        <f t="shared" ca="1" si="83"/>
        <v>0</v>
      </c>
      <c r="D1766" s="67"/>
    </row>
    <row r="1767" spans="1:4">
      <c r="A1767" s="69">
        <f t="shared" ca="1" si="82"/>
        <v>0</v>
      </c>
      <c r="B1767" s="69">
        <f t="shared" ca="1" si="81"/>
        <v>0</v>
      </c>
      <c r="C1767" s="70">
        <f t="shared" ca="1" si="83"/>
        <v>0</v>
      </c>
      <c r="D1767" s="67"/>
    </row>
    <row r="1768" spans="1:4">
      <c r="A1768" s="69">
        <f t="shared" ca="1" si="82"/>
        <v>0</v>
      </c>
      <c r="B1768" s="69">
        <f t="shared" ca="1" si="81"/>
        <v>0</v>
      </c>
      <c r="C1768" s="70">
        <f t="shared" ca="1" si="83"/>
        <v>0</v>
      </c>
      <c r="D1768" s="67"/>
    </row>
    <row r="1769" spans="1:4">
      <c r="A1769" s="69">
        <f t="shared" ca="1" si="82"/>
        <v>0</v>
      </c>
      <c r="B1769" s="69">
        <f t="shared" ca="1" si="81"/>
        <v>0</v>
      </c>
      <c r="C1769" s="70">
        <f t="shared" ca="1" si="83"/>
        <v>0</v>
      </c>
      <c r="D1769" s="67"/>
    </row>
    <row r="1770" spans="1:4">
      <c r="A1770" s="69">
        <f t="shared" ca="1" si="82"/>
        <v>0</v>
      </c>
      <c r="B1770" s="69">
        <f t="shared" ca="1" si="81"/>
        <v>0</v>
      </c>
      <c r="C1770" s="70">
        <f t="shared" ca="1" si="83"/>
        <v>0</v>
      </c>
      <c r="D1770" s="67"/>
    </row>
    <row r="1771" spans="1:4">
      <c r="A1771" s="69">
        <f t="shared" ca="1" si="82"/>
        <v>0</v>
      </c>
      <c r="B1771" s="69">
        <f t="shared" ca="1" si="81"/>
        <v>0</v>
      </c>
      <c r="C1771" s="70">
        <f t="shared" ca="1" si="83"/>
        <v>0</v>
      </c>
      <c r="D1771" s="67"/>
    </row>
    <row r="1772" spans="1:4">
      <c r="A1772" s="69">
        <f t="shared" ca="1" si="82"/>
        <v>0</v>
      </c>
      <c r="B1772" s="69">
        <f t="shared" ca="1" si="81"/>
        <v>0</v>
      </c>
      <c r="C1772" s="70">
        <f t="shared" ca="1" si="83"/>
        <v>0</v>
      </c>
      <c r="D1772" s="67"/>
    </row>
    <row r="1773" spans="1:4">
      <c r="A1773" s="69">
        <f t="shared" ca="1" si="82"/>
        <v>0</v>
      </c>
      <c r="B1773" s="69">
        <f t="shared" ca="1" si="81"/>
        <v>0</v>
      </c>
      <c r="C1773" s="70">
        <f t="shared" ca="1" si="83"/>
        <v>0</v>
      </c>
      <c r="D1773" s="67"/>
    </row>
    <row r="1774" spans="1:4">
      <c r="A1774" s="69">
        <f t="shared" ca="1" si="82"/>
        <v>0</v>
      </c>
      <c r="B1774" s="69">
        <f t="shared" ca="1" si="81"/>
        <v>0</v>
      </c>
      <c r="C1774" s="70">
        <f t="shared" ca="1" si="83"/>
        <v>0</v>
      </c>
      <c r="D1774" s="67"/>
    </row>
    <row r="1775" spans="1:4">
      <c r="A1775" s="69">
        <f t="shared" ca="1" si="82"/>
        <v>0</v>
      </c>
      <c r="B1775" s="69">
        <f t="shared" ca="1" si="81"/>
        <v>0</v>
      </c>
      <c r="C1775" s="70">
        <f t="shared" ca="1" si="83"/>
        <v>0</v>
      </c>
      <c r="D1775" s="67"/>
    </row>
    <row r="1776" spans="1:4">
      <c r="A1776" s="69">
        <f t="shared" ca="1" si="82"/>
        <v>0</v>
      </c>
      <c r="B1776" s="69">
        <f t="shared" ca="1" si="81"/>
        <v>0</v>
      </c>
      <c r="C1776" s="70">
        <f t="shared" ca="1" si="83"/>
        <v>0</v>
      </c>
      <c r="D1776" s="67"/>
    </row>
    <row r="1777" spans="1:4">
      <c r="A1777" s="69">
        <f t="shared" ca="1" si="82"/>
        <v>0</v>
      </c>
      <c r="B1777" s="69">
        <f t="shared" ca="1" si="81"/>
        <v>0</v>
      </c>
      <c r="C1777" s="70">
        <f t="shared" ca="1" si="83"/>
        <v>0</v>
      </c>
      <c r="D1777" s="67"/>
    </row>
    <row r="1778" spans="1:4">
      <c r="A1778" s="69">
        <f t="shared" ca="1" si="82"/>
        <v>0</v>
      </c>
      <c r="B1778" s="69">
        <f t="shared" ca="1" si="81"/>
        <v>0</v>
      </c>
      <c r="C1778" s="70">
        <f t="shared" ca="1" si="83"/>
        <v>0</v>
      </c>
      <c r="D1778" s="67"/>
    </row>
    <row r="1779" spans="1:4">
      <c r="A1779" s="69">
        <f t="shared" ca="1" si="82"/>
        <v>0</v>
      </c>
      <c r="B1779" s="69">
        <f t="shared" ca="1" si="81"/>
        <v>0</v>
      </c>
      <c r="C1779" s="70">
        <f t="shared" ca="1" si="83"/>
        <v>0</v>
      </c>
      <c r="D1779" s="67"/>
    </row>
    <row r="1780" spans="1:4">
      <c r="A1780" s="69">
        <f t="shared" ca="1" si="82"/>
        <v>0</v>
      </c>
      <c r="B1780" s="69">
        <f t="shared" ca="1" si="81"/>
        <v>0</v>
      </c>
      <c r="C1780" s="70">
        <f t="shared" ca="1" si="83"/>
        <v>0</v>
      </c>
      <c r="D1780" s="67"/>
    </row>
    <row r="1781" spans="1:4">
      <c r="A1781" s="69">
        <f t="shared" ca="1" si="82"/>
        <v>0</v>
      </c>
      <c r="B1781" s="69">
        <f t="shared" ca="1" si="81"/>
        <v>0</v>
      </c>
      <c r="C1781" s="70">
        <f t="shared" ca="1" si="83"/>
        <v>0</v>
      </c>
      <c r="D1781" s="67"/>
    </row>
    <row r="1782" spans="1:4">
      <c r="A1782" s="69">
        <f t="shared" ca="1" si="82"/>
        <v>0</v>
      </c>
      <c r="B1782" s="69">
        <f t="shared" ca="1" si="81"/>
        <v>0</v>
      </c>
      <c r="C1782" s="70">
        <f t="shared" ca="1" si="83"/>
        <v>0</v>
      </c>
      <c r="D1782" s="67"/>
    </row>
    <row r="1783" spans="1:4">
      <c r="A1783" s="69">
        <f t="shared" ca="1" si="82"/>
        <v>0</v>
      </c>
      <c r="B1783" s="69">
        <f t="shared" ca="1" si="81"/>
        <v>0</v>
      </c>
      <c r="C1783" s="70">
        <f t="shared" ca="1" si="83"/>
        <v>0</v>
      </c>
      <c r="D1783" s="67"/>
    </row>
    <row r="1784" spans="1:4">
      <c r="A1784" s="69">
        <f t="shared" ca="1" si="82"/>
        <v>0</v>
      </c>
      <c r="B1784" s="69">
        <f t="shared" ca="1" si="81"/>
        <v>0</v>
      </c>
      <c r="C1784" s="70">
        <f t="shared" ca="1" si="83"/>
        <v>0</v>
      </c>
      <c r="D1784" s="67"/>
    </row>
    <row r="1785" spans="1:4">
      <c r="A1785" s="69">
        <f t="shared" ca="1" si="82"/>
        <v>0</v>
      </c>
      <c r="B1785" s="69">
        <f t="shared" ca="1" si="81"/>
        <v>0</v>
      </c>
      <c r="C1785" s="70">
        <f t="shared" ca="1" si="83"/>
        <v>0</v>
      </c>
      <c r="D1785" s="67"/>
    </row>
    <row r="1786" spans="1:4">
      <c r="A1786" s="69">
        <f t="shared" ca="1" si="82"/>
        <v>0</v>
      </c>
      <c r="B1786" s="69">
        <f t="shared" ca="1" si="81"/>
        <v>0</v>
      </c>
      <c r="C1786" s="70">
        <f t="shared" ca="1" si="83"/>
        <v>0</v>
      </c>
      <c r="D1786" s="67"/>
    </row>
    <row r="1787" spans="1:4">
      <c r="A1787" s="69">
        <f t="shared" ca="1" si="82"/>
        <v>0</v>
      </c>
      <c r="B1787" s="69">
        <f t="shared" ca="1" si="81"/>
        <v>0</v>
      </c>
      <c r="C1787" s="70">
        <f t="shared" ca="1" si="83"/>
        <v>0</v>
      </c>
      <c r="D1787" s="67"/>
    </row>
    <row r="1788" spans="1:4">
      <c r="A1788" s="69">
        <f t="shared" ca="1" si="82"/>
        <v>0</v>
      </c>
      <c r="B1788" s="69">
        <f t="shared" ca="1" si="81"/>
        <v>0</v>
      </c>
      <c r="C1788" s="70">
        <f t="shared" ca="1" si="83"/>
        <v>0</v>
      </c>
      <c r="D1788" s="67"/>
    </row>
    <row r="1789" spans="1:4">
      <c r="A1789" s="69">
        <f t="shared" ca="1" si="82"/>
        <v>0</v>
      </c>
      <c r="B1789" s="69">
        <f t="shared" ca="1" si="81"/>
        <v>0</v>
      </c>
      <c r="C1789" s="70">
        <f t="shared" ca="1" si="83"/>
        <v>0</v>
      </c>
      <c r="D1789" s="67"/>
    </row>
    <row r="1790" spans="1:4">
      <c r="A1790" s="69">
        <f t="shared" ca="1" si="82"/>
        <v>0</v>
      </c>
      <c r="B1790" s="69">
        <f t="shared" ca="1" si="81"/>
        <v>0</v>
      </c>
      <c r="C1790" s="70">
        <f t="shared" ca="1" si="83"/>
        <v>0</v>
      </c>
      <c r="D1790" s="67"/>
    </row>
    <row r="1791" spans="1:4">
      <c r="A1791" s="69">
        <f t="shared" ca="1" si="82"/>
        <v>0</v>
      </c>
      <c r="B1791" s="69">
        <f t="shared" ca="1" si="81"/>
        <v>0</v>
      </c>
      <c r="C1791" s="70">
        <f t="shared" ca="1" si="83"/>
        <v>0</v>
      </c>
      <c r="D1791" s="67"/>
    </row>
    <row r="1792" spans="1:4">
      <c r="A1792" s="69">
        <f t="shared" ca="1" si="82"/>
        <v>0</v>
      </c>
      <c r="B1792" s="69">
        <f t="shared" ca="1" si="81"/>
        <v>0</v>
      </c>
      <c r="C1792" s="70">
        <f t="shared" ca="1" si="83"/>
        <v>0</v>
      </c>
      <c r="D1792" s="67"/>
    </row>
    <row r="1793" spans="1:4">
      <c r="A1793" s="69">
        <f t="shared" ca="1" si="82"/>
        <v>0</v>
      </c>
      <c r="B1793" s="69">
        <f t="shared" ca="1" si="81"/>
        <v>0</v>
      </c>
      <c r="C1793" s="70">
        <f t="shared" ca="1" si="83"/>
        <v>0</v>
      </c>
      <c r="D1793" s="67"/>
    </row>
    <row r="1794" spans="1:4">
      <c r="A1794" s="69">
        <f t="shared" ca="1" si="82"/>
        <v>0</v>
      </c>
      <c r="B1794" s="69">
        <f t="shared" ref="B1794:B1857" ca="1" si="84">INDIRECT(ADDRESS(ROW(),5,,,"Contact List"))</f>
        <v>0</v>
      </c>
      <c r="C1794" s="70">
        <f t="shared" ca="1" si="83"/>
        <v>0</v>
      </c>
      <c r="D1794" s="67"/>
    </row>
    <row r="1795" spans="1:4">
      <c r="A1795" s="69">
        <f t="shared" ref="A1795:A1858" ca="1" si="85">INDIRECT(ADDRESS(ROW(),COLUMN()+1,,,"Contact List"))</f>
        <v>0</v>
      </c>
      <c r="B1795" s="69">
        <f t="shared" ca="1" si="84"/>
        <v>0</v>
      </c>
      <c r="C1795" s="70">
        <f t="shared" ref="C1795:C1858" ca="1" si="86">INDIRECT(ADDRESS(ROW(),6,,,"Contact List"))</f>
        <v>0</v>
      </c>
      <c r="D1795" s="67"/>
    </row>
    <row r="1796" spans="1:4">
      <c r="A1796" s="69">
        <f t="shared" ca="1" si="85"/>
        <v>0</v>
      </c>
      <c r="B1796" s="69">
        <f t="shared" ca="1" si="84"/>
        <v>0</v>
      </c>
      <c r="C1796" s="70">
        <f t="shared" ca="1" si="86"/>
        <v>0</v>
      </c>
      <c r="D1796" s="67"/>
    </row>
    <row r="1797" spans="1:4">
      <c r="A1797" s="69">
        <f t="shared" ca="1" si="85"/>
        <v>0</v>
      </c>
      <c r="B1797" s="69">
        <f t="shared" ca="1" si="84"/>
        <v>0</v>
      </c>
      <c r="C1797" s="70">
        <f t="shared" ca="1" si="86"/>
        <v>0</v>
      </c>
      <c r="D1797" s="67"/>
    </row>
    <row r="1798" spans="1:4">
      <c r="A1798" s="69">
        <f t="shared" ca="1" si="85"/>
        <v>0</v>
      </c>
      <c r="B1798" s="69">
        <f t="shared" ca="1" si="84"/>
        <v>0</v>
      </c>
      <c r="C1798" s="70">
        <f t="shared" ca="1" si="86"/>
        <v>0</v>
      </c>
      <c r="D1798" s="67"/>
    </row>
    <row r="1799" spans="1:4">
      <c r="A1799" s="69">
        <f t="shared" ca="1" si="85"/>
        <v>0</v>
      </c>
      <c r="B1799" s="69">
        <f t="shared" ca="1" si="84"/>
        <v>0</v>
      </c>
      <c r="C1799" s="70">
        <f t="shared" ca="1" si="86"/>
        <v>0</v>
      </c>
      <c r="D1799" s="67"/>
    </row>
    <row r="1800" spans="1:4">
      <c r="A1800" s="69">
        <f t="shared" ca="1" si="85"/>
        <v>0</v>
      </c>
      <c r="B1800" s="69">
        <f t="shared" ca="1" si="84"/>
        <v>0</v>
      </c>
      <c r="C1800" s="70">
        <f t="shared" ca="1" si="86"/>
        <v>0</v>
      </c>
      <c r="D1800" s="67"/>
    </row>
    <row r="1801" spans="1:4">
      <c r="A1801" s="69">
        <f t="shared" ca="1" si="85"/>
        <v>0</v>
      </c>
      <c r="B1801" s="69">
        <f t="shared" ca="1" si="84"/>
        <v>0</v>
      </c>
      <c r="C1801" s="70">
        <f t="shared" ca="1" si="86"/>
        <v>0</v>
      </c>
      <c r="D1801" s="67"/>
    </row>
    <row r="1802" spans="1:4">
      <c r="A1802" s="69">
        <f t="shared" ca="1" si="85"/>
        <v>0</v>
      </c>
      <c r="B1802" s="69">
        <f t="shared" ca="1" si="84"/>
        <v>0</v>
      </c>
      <c r="C1802" s="70">
        <f t="shared" ca="1" si="86"/>
        <v>0</v>
      </c>
      <c r="D1802" s="67"/>
    </row>
    <row r="1803" spans="1:4">
      <c r="A1803" s="69">
        <f t="shared" ca="1" si="85"/>
        <v>0</v>
      </c>
      <c r="B1803" s="69">
        <f t="shared" ca="1" si="84"/>
        <v>0</v>
      </c>
      <c r="C1803" s="70">
        <f t="shared" ca="1" si="86"/>
        <v>0</v>
      </c>
      <c r="D1803" s="67"/>
    </row>
    <row r="1804" spans="1:4">
      <c r="A1804" s="69">
        <f t="shared" ca="1" si="85"/>
        <v>0</v>
      </c>
      <c r="B1804" s="69">
        <f t="shared" ca="1" si="84"/>
        <v>0</v>
      </c>
      <c r="C1804" s="70">
        <f t="shared" ca="1" si="86"/>
        <v>0</v>
      </c>
      <c r="D1804" s="67"/>
    </row>
    <row r="1805" spans="1:4">
      <c r="A1805" s="69">
        <f t="shared" ca="1" si="85"/>
        <v>0</v>
      </c>
      <c r="B1805" s="69">
        <f t="shared" ca="1" si="84"/>
        <v>0</v>
      </c>
      <c r="C1805" s="70">
        <f t="shared" ca="1" si="86"/>
        <v>0</v>
      </c>
      <c r="D1805" s="67"/>
    </row>
    <row r="1806" spans="1:4">
      <c r="A1806" s="69">
        <f t="shared" ca="1" si="85"/>
        <v>0</v>
      </c>
      <c r="B1806" s="69">
        <f t="shared" ca="1" si="84"/>
        <v>0</v>
      </c>
      <c r="C1806" s="70">
        <f t="shared" ca="1" si="86"/>
        <v>0</v>
      </c>
      <c r="D1806" s="67"/>
    </row>
    <row r="1807" spans="1:4">
      <c r="A1807" s="69">
        <f t="shared" ca="1" si="85"/>
        <v>0</v>
      </c>
      <c r="B1807" s="69">
        <f t="shared" ca="1" si="84"/>
        <v>0</v>
      </c>
      <c r="C1807" s="70">
        <f t="shared" ca="1" si="86"/>
        <v>0</v>
      </c>
      <c r="D1807" s="67"/>
    </row>
    <row r="1808" spans="1:4">
      <c r="A1808" s="69">
        <f t="shared" ca="1" si="85"/>
        <v>0</v>
      </c>
      <c r="B1808" s="69">
        <f t="shared" ca="1" si="84"/>
        <v>0</v>
      </c>
      <c r="C1808" s="70">
        <f t="shared" ca="1" si="86"/>
        <v>0</v>
      </c>
      <c r="D1808" s="67"/>
    </row>
    <row r="1809" spans="1:4">
      <c r="A1809" s="69">
        <f t="shared" ca="1" si="85"/>
        <v>0</v>
      </c>
      <c r="B1809" s="69">
        <f t="shared" ca="1" si="84"/>
        <v>0</v>
      </c>
      <c r="C1809" s="70">
        <f t="shared" ca="1" si="86"/>
        <v>0</v>
      </c>
      <c r="D1809" s="67"/>
    </row>
    <row r="1810" spans="1:4">
      <c r="A1810" s="69">
        <f t="shared" ca="1" si="85"/>
        <v>0</v>
      </c>
      <c r="B1810" s="69">
        <f t="shared" ca="1" si="84"/>
        <v>0</v>
      </c>
      <c r="C1810" s="70">
        <f t="shared" ca="1" si="86"/>
        <v>0</v>
      </c>
      <c r="D1810" s="67"/>
    </row>
    <row r="1811" spans="1:4">
      <c r="A1811" s="69">
        <f t="shared" ca="1" si="85"/>
        <v>0</v>
      </c>
      <c r="B1811" s="69">
        <f t="shared" ca="1" si="84"/>
        <v>0</v>
      </c>
      <c r="C1811" s="70">
        <f t="shared" ca="1" si="86"/>
        <v>0</v>
      </c>
      <c r="D1811" s="67"/>
    </row>
    <row r="1812" spans="1:4">
      <c r="A1812" s="69">
        <f t="shared" ca="1" si="85"/>
        <v>0</v>
      </c>
      <c r="B1812" s="69">
        <f t="shared" ca="1" si="84"/>
        <v>0</v>
      </c>
      <c r="C1812" s="70">
        <f t="shared" ca="1" si="86"/>
        <v>0</v>
      </c>
      <c r="D1812" s="67"/>
    </row>
    <row r="1813" spans="1:4">
      <c r="A1813" s="69">
        <f t="shared" ca="1" si="85"/>
        <v>0</v>
      </c>
      <c r="B1813" s="69">
        <f t="shared" ca="1" si="84"/>
        <v>0</v>
      </c>
      <c r="C1813" s="70">
        <f t="shared" ca="1" si="86"/>
        <v>0</v>
      </c>
      <c r="D1813" s="67"/>
    </row>
    <row r="1814" spans="1:4">
      <c r="A1814" s="69">
        <f t="shared" ca="1" si="85"/>
        <v>0</v>
      </c>
      <c r="B1814" s="69">
        <f t="shared" ca="1" si="84"/>
        <v>0</v>
      </c>
      <c r="C1814" s="70">
        <f t="shared" ca="1" si="86"/>
        <v>0</v>
      </c>
      <c r="D1814" s="67"/>
    </row>
    <row r="1815" spans="1:4">
      <c r="A1815" s="69">
        <f t="shared" ca="1" si="85"/>
        <v>0</v>
      </c>
      <c r="B1815" s="69">
        <f t="shared" ca="1" si="84"/>
        <v>0</v>
      </c>
      <c r="C1815" s="70">
        <f t="shared" ca="1" si="86"/>
        <v>0</v>
      </c>
      <c r="D1815" s="67"/>
    </row>
    <row r="1816" spans="1:4">
      <c r="A1816" s="69">
        <f t="shared" ca="1" si="85"/>
        <v>0</v>
      </c>
      <c r="B1816" s="69">
        <f t="shared" ca="1" si="84"/>
        <v>0</v>
      </c>
      <c r="C1816" s="70">
        <f t="shared" ca="1" si="86"/>
        <v>0</v>
      </c>
      <c r="D1816" s="67"/>
    </row>
    <row r="1817" spans="1:4">
      <c r="A1817" s="69">
        <f t="shared" ca="1" si="85"/>
        <v>0</v>
      </c>
      <c r="B1817" s="69">
        <f t="shared" ca="1" si="84"/>
        <v>0</v>
      </c>
      <c r="C1817" s="70">
        <f t="shared" ca="1" si="86"/>
        <v>0</v>
      </c>
      <c r="D1817" s="67"/>
    </row>
    <row r="1818" spans="1:4">
      <c r="A1818" s="69">
        <f t="shared" ca="1" si="85"/>
        <v>0</v>
      </c>
      <c r="B1818" s="69">
        <f t="shared" ca="1" si="84"/>
        <v>0</v>
      </c>
      <c r="C1818" s="70">
        <f t="shared" ca="1" si="86"/>
        <v>0</v>
      </c>
      <c r="D1818" s="67"/>
    </row>
    <row r="1819" spans="1:4">
      <c r="A1819" s="69">
        <f t="shared" ca="1" si="85"/>
        <v>0</v>
      </c>
      <c r="B1819" s="69">
        <f t="shared" ca="1" si="84"/>
        <v>0</v>
      </c>
      <c r="C1819" s="70">
        <f t="shared" ca="1" si="86"/>
        <v>0</v>
      </c>
      <c r="D1819" s="67"/>
    </row>
    <row r="1820" spans="1:4">
      <c r="A1820" s="69">
        <f t="shared" ca="1" si="85"/>
        <v>0</v>
      </c>
      <c r="B1820" s="69">
        <f t="shared" ca="1" si="84"/>
        <v>0</v>
      </c>
      <c r="C1820" s="70">
        <f t="shared" ca="1" si="86"/>
        <v>0</v>
      </c>
      <c r="D1820" s="67"/>
    </row>
    <row r="1821" spans="1:4">
      <c r="A1821" s="69">
        <f t="shared" ca="1" si="85"/>
        <v>0</v>
      </c>
      <c r="B1821" s="69">
        <f t="shared" ca="1" si="84"/>
        <v>0</v>
      </c>
      <c r="C1821" s="70">
        <f t="shared" ca="1" si="86"/>
        <v>0</v>
      </c>
      <c r="D1821" s="67"/>
    </row>
    <row r="1822" spans="1:4">
      <c r="A1822" s="69">
        <f t="shared" ca="1" si="85"/>
        <v>0</v>
      </c>
      <c r="B1822" s="69">
        <f t="shared" ca="1" si="84"/>
        <v>0</v>
      </c>
      <c r="C1822" s="70">
        <f t="shared" ca="1" si="86"/>
        <v>0</v>
      </c>
      <c r="D1822" s="67"/>
    </row>
    <row r="1823" spans="1:4">
      <c r="A1823" s="69">
        <f t="shared" ca="1" si="85"/>
        <v>0</v>
      </c>
      <c r="B1823" s="69">
        <f t="shared" ca="1" si="84"/>
        <v>0</v>
      </c>
      <c r="C1823" s="70">
        <f t="shared" ca="1" si="86"/>
        <v>0</v>
      </c>
      <c r="D1823" s="67"/>
    </row>
    <row r="1824" spans="1:4">
      <c r="A1824" s="69">
        <f t="shared" ca="1" si="85"/>
        <v>0</v>
      </c>
      <c r="B1824" s="69">
        <f t="shared" ca="1" si="84"/>
        <v>0</v>
      </c>
      <c r="C1824" s="70">
        <f t="shared" ca="1" si="86"/>
        <v>0</v>
      </c>
      <c r="D1824" s="67"/>
    </row>
    <row r="1825" spans="1:4">
      <c r="A1825" s="69">
        <f t="shared" ca="1" si="85"/>
        <v>0</v>
      </c>
      <c r="B1825" s="69">
        <f t="shared" ca="1" si="84"/>
        <v>0</v>
      </c>
      <c r="C1825" s="70">
        <f t="shared" ca="1" si="86"/>
        <v>0</v>
      </c>
      <c r="D1825" s="67"/>
    </row>
    <row r="1826" spans="1:4">
      <c r="A1826" s="69">
        <f t="shared" ca="1" si="85"/>
        <v>0</v>
      </c>
      <c r="B1826" s="69">
        <f t="shared" ca="1" si="84"/>
        <v>0</v>
      </c>
      <c r="C1826" s="70">
        <f t="shared" ca="1" si="86"/>
        <v>0</v>
      </c>
      <c r="D1826" s="67"/>
    </row>
    <row r="1827" spans="1:4">
      <c r="A1827" s="69">
        <f t="shared" ca="1" si="85"/>
        <v>0</v>
      </c>
      <c r="B1827" s="69">
        <f t="shared" ca="1" si="84"/>
        <v>0</v>
      </c>
      <c r="C1827" s="70">
        <f t="shared" ca="1" si="86"/>
        <v>0</v>
      </c>
      <c r="D1827" s="67"/>
    </row>
    <row r="1828" spans="1:4">
      <c r="A1828" s="69">
        <f t="shared" ca="1" si="85"/>
        <v>0</v>
      </c>
      <c r="B1828" s="69">
        <f t="shared" ca="1" si="84"/>
        <v>0</v>
      </c>
      <c r="C1828" s="70">
        <f t="shared" ca="1" si="86"/>
        <v>0</v>
      </c>
      <c r="D1828" s="67"/>
    </row>
    <row r="1829" spans="1:4">
      <c r="A1829" s="69">
        <f t="shared" ca="1" si="85"/>
        <v>0</v>
      </c>
      <c r="B1829" s="69">
        <f t="shared" ca="1" si="84"/>
        <v>0</v>
      </c>
      <c r="C1829" s="70">
        <f t="shared" ca="1" si="86"/>
        <v>0</v>
      </c>
      <c r="D1829" s="67"/>
    </row>
    <row r="1830" spans="1:4">
      <c r="A1830" s="69">
        <f t="shared" ca="1" si="85"/>
        <v>0</v>
      </c>
      <c r="B1830" s="69">
        <f t="shared" ca="1" si="84"/>
        <v>0</v>
      </c>
      <c r="C1830" s="70">
        <f t="shared" ca="1" si="86"/>
        <v>0</v>
      </c>
      <c r="D1830" s="67"/>
    </row>
    <row r="1831" spans="1:4">
      <c r="A1831" s="69">
        <f t="shared" ca="1" si="85"/>
        <v>0</v>
      </c>
      <c r="B1831" s="69">
        <f t="shared" ca="1" si="84"/>
        <v>0</v>
      </c>
      <c r="C1831" s="70">
        <f t="shared" ca="1" si="86"/>
        <v>0</v>
      </c>
      <c r="D1831" s="67"/>
    </row>
    <row r="1832" spans="1:4">
      <c r="A1832" s="69">
        <f t="shared" ca="1" si="85"/>
        <v>0</v>
      </c>
      <c r="B1832" s="69">
        <f t="shared" ca="1" si="84"/>
        <v>0</v>
      </c>
      <c r="C1832" s="70">
        <f t="shared" ca="1" si="86"/>
        <v>0</v>
      </c>
      <c r="D1832" s="67"/>
    </row>
    <row r="1833" spans="1:4">
      <c r="A1833" s="69">
        <f t="shared" ca="1" si="85"/>
        <v>0</v>
      </c>
      <c r="B1833" s="69">
        <f t="shared" ca="1" si="84"/>
        <v>0</v>
      </c>
      <c r="C1833" s="70">
        <f t="shared" ca="1" si="86"/>
        <v>0</v>
      </c>
      <c r="D1833" s="67"/>
    </row>
    <row r="1834" spans="1:4">
      <c r="A1834" s="69">
        <f t="shared" ca="1" si="85"/>
        <v>0</v>
      </c>
      <c r="B1834" s="69">
        <f t="shared" ca="1" si="84"/>
        <v>0</v>
      </c>
      <c r="C1834" s="70">
        <f t="shared" ca="1" si="86"/>
        <v>0</v>
      </c>
      <c r="D1834" s="67"/>
    </row>
    <row r="1835" spans="1:4">
      <c r="A1835" s="69">
        <f t="shared" ca="1" si="85"/>
        <v>0</v>
      </c>
      <c r="B1835" s="69">
        <f t="shared" ca="1" si="84"/>
        <v>0</v>
      </c>
      <c r="C1835" s="70">
        <f t="shared" ca="1" si="86"/>
        <v>0</v>
      </c>
      <c r="D1835" s="67"/>
    </row>
    <row r="1836" spans="1:4">
      <c r="A1836" s="69">
        <f t="shared" ca="1" si="85"/>
        <v>0</v>
      </c>
      <c r="B1836" s="69">
        <f t="shared" ca="1" si="84"/>
        <v>0</v>
      </c>
      <c r="C1836" s="70">
        <f t="shared" ca="1" si="86"/>
        <v>0</v>
      </c>
      <c r="D1836" s="67"/>
    </row>
    <row r="1837" spans="1:4">
      <c r="A1837" s="69">
        <f t="shared" ca="1" si="85"/>
        <v>0</v>
      </c>
      <c r="B1837" s="69">
        <f t="shared" ca="1" si="84"/>
        <v>0</v>
      </c>
      <c r="C1837" s="70">
        <f t="shared" ca="1" si="86"/>
        <v>0</v>
      </c>
      <c r="D1837" s="67"/>
    </row>
    <row r="1838" spans="1:4">
      <c r="A1838" s="69">
        <f t="shared" ca="1" si="85"/>
        <v>0</v>
      </c>
      <c r="B1838" s="69">
        <f t="shared" ca="1" si="84"/>
        <v>0</v>
      </c>
      <c r="C1838" s="70">
        <f t="shared" ca="1" si="86"/>
        <v>0</v>
      </c>
      <c r="D1838" s="67"/>
    </row>
    <row r="1839" spans="1:4">
      <c r="A1839" s="69">
        <f t="shared" ca="1" si="85"/>
        <v>0</v>
      </c>
      <c r="B1839" s="69">
        <f t="shared" ca="1" si="84"/>
        <v>0</v>
      </c>
      <c r="C1839" s="70">
        <f t="shared" ca="1" si="86"/>
        <v>0</v>
      </c>
      <c r="D1839" s="67"/>
    </row>
    <row r="1840" spans="1:4">
      <c r="A1840" s="69">
        <f t="shared" ca="1" si="85"/>
        <v>0</v>
      </c>
      <c r="B1840" s="69">
        <f t="shared" ca="1" si="84"/>
        <v>0</v>
      </c>
      <c r="C1840" s="70">
        <f t="shared" ca="1" si="86"/>
        <v>0</v>
      </c>
      <c r="D1840" s="67"/>
    </row>
    <row r="1841" spans="1:4">
      <c r="A1841" s="69">
        <f t="shared" ca="1" si="85"/>
        <v>0</v>
      </c>
      <c r="B1841" s="69">
        <f t="shared" ca="1" si="84"/>
        <v>0</v>
      </c>
      <c r="C1841" s="70">
        <f t="shared" ca="1" si="86"/>
        <v>0</v>
      </c>
      <c r="D1841" s="67"/>
    </row>
    <row r="1842" spans="1:4">
      <c r="A1842" s="69">
        <f t="shared" ca="1" si="85"/>
        <v>0</v>
      </c>
      <c r="B1842" s="69">
        <f t="shared" ca="1" si="84"/>
        <v>0</v>
      </c>
      <c r="C1842" s="70">
        <f t="shared" ca="1" si="86"/>
        <v>0</v>
      </c>
      <c r="D1842" s="67"/>
    </row>
    <row r="1843" spans="1:4">
      <c r="A1843" s="69">
        <f t="shared" ca="1" si="85"/>
        <v>0</v>
      </c>
      <c r="B1843" s="69">
        <f t="shared" ca="1" si="84"/>
        <v>0</v>
      </c>
      <c r="C1843" s="70">
        <f t="shared" ca="1" si="86"/>
        <v>0</v>
      </c>
      <c r="D1843" s="67"/>
    </row>
    <row r="1844" spans="1:4">
      <c r="A1844" s="69">
        <f t="shared" ca="1" si="85"/>
        <v>0</v>
      </c>
      <c r="B1844" s="69">
        <f t="shared" ca="1" si="84"/>
        <v>0</v>
      </c>
      <c r="C1844" s="70">
        <f t="shared" ca="1" si="86"/>
        <v>0</v>
      </c>
      <c r="D1844" s="67"/>
    </row>
    <row r="1845" spans="1:4">
      <c r="A1845" s="69">
        <f t="shared" ca="1" si="85"/>
        <v>0</v>
      </c>
      <c r="B1845" s="69">
        <f t="shared" ca="1" si="84"/>
        <v>0</v>
      </c>
      <c r="C1845" s="70">
        <f t="shared" ca="1" si="86"/>
        <v>0</v>
      </c>
      <c r="D1845" s="67"/>
    </row>
    <row r="1846" spans="1:4">
      <c r="A1846" s="69">
        <f t="shared" ca="1" si="85"/>
        <v>0</v>
      </c>
      <c r="B1846" s="69">
        <f t="shared" ca="1" si="84"/>
        <v>0</v>
      </c>
      <c r="C1846" s="70">
        <f t="shared" ca="1" si="86"/>
        <v>0</v>
      </c>
      <c r="D1846" s="67"/>
    </row>
    <row r="1847" spans="1:4">
      <c r="A1847" s="69">
        <f t="shared" ca="1" si="85"/>
        <v>0</v>
      </c>
      <c r="B1847" s="69">
        <f t="shared" ca="1" si="84"/>
        <v>0</v>
      </c>
      <c r="C1847" s="70">
        <f t="shared" ca="1" si="86"/>
        <v>0</v>
      </c>
      <c r="D1847" s="67"/>
    </row>
    <row r="1848" spans="1:4">
      <c r="A1848" s="69">
        <f t="shared" ca="1" si="85"/>
        <v>0</v>
      </c>
      <c r="B1848" s="69">
        <f t="shared" ca="1" si="84"/>
        <v>0</v>
      </c>
      <c r="C1848" s="70">
        <f t="shared" ca="1" si="86"/>
        <v>0</v>
      </c>
      <c r="D1848" s="67"/>
    </row>
    <row r="1849" spans="1:4">
      <c r="A1849" s="69">
        <f t="shared" ca="1" si="85"/>
        <v>0</v>
      </c>
      <c r="B1849" s="69">
        <f t="shared" ca="1" si="84"/>
        <v>0</v>
      </c>
      <c r="C1849" s="70">
        <f t="shared" ca="1" si="86"/>
        <v>0</v>
      </c>
      <c r="D1849" s="67"/>
    </row>
    <row r="1850" spans="1:4">
      <c r="A1850" s="69">
        <f t="shared" ca="1" si="85"/>
        <v>0</v>
      </c>
      <c r="B1850" s="69">
        <f t="shared" ca="1" si="84"/>
        <v>0</v>
      </c>
      <c r="C1850" s="70">
        <f t="shared" ca="1" si="86"/>
        <v>0</v>
      </c>
      <c r="D1850" s="67"/>
    </row>
    <row r="1851" spans="1:4">
      <c r="A1851" s="69">
        <f t="shared" ca="1" si="85"/>
        <v>0</v>
      </c>
      <c r="B1851" s="69">
        <f t="shared" ca="1" si="84"/>
        <v>0</v>
      </c>
      <c r="C1851" s="70">
        <f t="shared" ca="1" si="86"/>
        <v>0</v>
      </c>
      <c r="D1851" s="67"/>
    </row>
    <row r="1852" spans="1:4">
      <c r="A1852" s="69">
        <f t="shared" ca="1" si="85"/>
        <v>0</v>
      </c>
      <c r="B1852" s="69">
        <f t="shared" ca="1" si="84"/>
        <v>0</v>
      </c>
      <c r="C1852" s="70">
        <f t="shared" ca="1" si="86"/>
        <v>0</v>
      </c>
      <c r="D1852" s="67"/>
    </row>
    <row r="1853" spans="1:4">
      <c r="A1853" s="69">
        <f t="shared" ca="1" si="85"/>
        <v>0</v>
      </c>
      <c r="B1853" s="69">
        <f t="shared" ca="1" si="84"/>
        <v>0</v>
      </c>
      <c r="C1853" s="70">
        <f t="shared" ca="1" si="86"/>
        <v>0</v>
      </c>
      <c r="D1853" s="67"/>
    </row>
    <row r="1854" spans="1:4">
      <c r="A1854" s="69">
        <f t="shared" ca="1" si="85"/>
        <v>0</v>
      </c>
      <c r="B1854" s="69">
        <f t="shared" ca="1" si="84"/>
        <v>0</v>
      </c>
      <c r="C1854" s="70">
        <f t="shared" ca="1" si="86"/>
        <v>0</v>
      </c>
      <c r="D1854" s="67"/>
    </row>
    <row r="1855" spans="1:4">
      <c r="A1855" s="69">
        <f t="shared" ca="1" si="85"/>
        <v>0</v>
      </c>
      <c r="B1855" s="69">
        <f t="shared" ca="1" si="84"/>
        <v>0</v>
      </c>
      <c r="C1855" s="70">
        <f t="shared" ca="1" si="86"/>
        <v>0</v>
      </c>
      <c r="D1855" s="67"/>
    </row>
    <row r="1856" spans="1:4">
      <c r="A1856" s="69">
        <f t="shared" ca="1" si="85"/>
        <v>0</v>
      </c>
      <c r="B1856" s="69">
        <f t="shared" ca="1" si="84"/>
        <v>0</v>
      </c>
      <c r="C1856" s="70">
        <f t="shared" ca="1" si="86"/>
        <v>0</v>
      </c>
      <c r="D1856" s="67"/>
    </row>
    <row r="1857" spans="1:4">
      <c r="A1857" s="69">
        <f t="shared" ca="1" si="85"/>
        <v>0</v>
      </c>
      <c r="B1857" s="69">
        <f t="shared" ca="1" si="84"/>
        <v>0</v>
      </c>
      <c r="C1857" s="70">
        <f t="shared" ca="1" si="86"/>
        <v>0</v>
      </c>
      <c r="D1857" s="67"/>
    </row>
    <row r="1858" spans="1:4">
      <c r="A1858" s="69">
        <f t="shared" ca="1" si="85"/>
        <v>0</v>
      </c>
      <c r="B1858" s="69">
        <f t="shared" ref="B1858:B1921" ca="1" si="87">INDIRECT(ADDRESS(ROW(),5,,,"Contact List"))</f>
        <v>0</v>
      </c>
      <c r="C1858" s="70">
        <f t="shared" ca="1" si="86"/>
        <v>0</v>
      </c>
      <c r="D1858" s="67"/>
    </row>
    <row r="1859" spans="1:4">
      <c r="A1859" s="69">
        <f t="shared" ref="A1859:A1922" ca="1" si="88">INDIRECT(ADDRESS(ROW(),COLUMN()+1,,,"Contact List"))</f>
        <v>0</v>
      </c>
      <c r="B1859" s="69">
        <f t="shared" ca="1" si="87"/>
        <v>0</v>
      </c>
      <c r="C1859" s="70">
        <f t="shared" ref="C1859:C1922" ca="1" si="89">INDIRECT(ADDRESS(ROW(),6,,,"Contact List"))</f>
        <v>0</v>
      </c>
      <c r="D1859" s="67"/>
    </row>
    <row r="1860" spans="1:4">
      <c r="A1860" s="69">
        <f t="shared" ca="1" si="88"/>
        <v>0</v>
      </c>
      <c r="B1860" s="69">
        <f t="shared" ca="1" si="87"/>
        <v>0</v>
      </c>
      <c r="C1860" s="70">
        <f t="shared" ca="1" si="89"/>
        <v>0</v>
      </c>
      <c r="D1860" s="67"/>
    </row>
    <row r="1861" spans="1:4">
      <c r="A1861" s="69">
        <f t="shared" ca="1" si="88"/>
        <v>0</v>
      </c>
      <c r="B1861" s="69">
        <f t="shared" ca="1" si="87"/>
        <v>0</v>
      </c>
      <c r="C1861" s="70">
        <f t="shared" ca="1" si="89"/>
        <v>0</v>
      </c>
      <c r="D1861" s="67"/>
    </row>
    <row r="1862" spans="1:4">
      <c r="A1862" s="69">
        <f t="shared" ca="1" si="88"/>
        <v>0</v>
      </c>
      <c r="B1862" s="69">
        <f t="shared" ca="1" si="87"/>
        <v>0</v>
      </c>
      <c r="C1862" s="70">
        <f t="shared" ca="1" si="89"/>
        <v>0</v>
      </c>
      <c r="D1862" s="67"/>
    </row>
    <row r="1863" spans="1:4">
      <c r="A1863" s="69">
        <f t="shared" ca="1" si="88"/>
        <v>0</v>
      </c>
      <c r="B1863" s="69">
        <f t="shared" ca="1" si="87"/>
        <v>0</v>
      </c>
      <c r="C1863" s="70">
        <f t="shared" ca="1" si="89"/>
        <v>0</v>
      </c>
      <c r="D1863" s="67"/>
    </row>
    <row r="1864" spans="1:4">
      <c r="A1864" s="69">
        <f t="shared" ca="1" si="88"/>
        <v>0</v>
      </c>
      <c r="B1864" s="69">
        <f t="shared" ca="1" si="87"/>
        <v>0</v>
      </c>
      <c r="C1864" s="70">
        <f t="shared" ca="1" si="89"/>
        <v>0</v>
      </c>
      <c r="D1864" s="71"/>
    </row>
    <row r="1865" spans="1:4">
      <c r="A1865" s="69">
        <f t="shared" ca="1" si="88"/>
        <v>0</v>
      </c>
      <c r="B1865" s="69">
        <f t="shared" ca="1" si="87"/>
        <v>0</v>
      </c>
      <c r="C1865" s="70">
        <f t="shared" ca="1" si="89"/>
        <v>0</v>
      </c>
      <c r="D1865" s="71"/>
    </row>
    <row r="1866" spans="1:4">
      <c r="A1866" s="69">
        <f t="shared" ca="1" si="88"/>
        <v>0</v>
      </c>
      <c r="B1866" s="69">
        <f t="shared" ca="1" si="87"/>
        <v>0</v>
      </c>
      <c r="C1866" s="70">
        <f t="shared" ca="1" si="89"/>
        <v>0</v>
      </c>
      <c r="D1866" s="71"/>
    </row>
    <row r="1867" spans="1:4">
      <c r="A1867" s="69">
        <f t="shared" ca="1" si="88"/>
        <v>0</v>
      </c>
      <c r="B1867" s="69">
        <f t="shared" ca="1" si="87"/>
        <v>0</v>
      </c>
      <c r="C1867" s="70">
        <f t="shared" ca="1" si="89"/>
        <v>0</v>
      </c>
      <c r="D1867" s="71"/>
    </row>
    <row r="1868" spans="1:4">
      <c r="A1868" s="69">
        <f t="shared" ca="1" si="88"/>
        <v>0</v>
      </c>
      <c r="B1868" s="69">
        <f t="shared" ca="1" si="87"/>
        <v>0</v>
      </c>
      <c r="C1868" s="70">
        <f t="shared" ca="1" si="89"/>
        <v>0</v>
      </c>
      <c r="D1868" s="71"/>
    </row>
    <row r="1869" spans="1:4">
      <c r="A1869" s="69">
        <f t="shared" ca="1" si="88"/>
        <v>0</v>
      </c>
      <c r="B1869" s="69">
        <f t="shared" ca="1" si="87"/>
        <v>0</v>
      </c>
      <c r="C1869" s="70">
        <f t="shared" ca="1" si="89"/>
        <v>0</v>
      </c>
      <c r="D1869" s="71"/>
    </row>
    <row r="1870" spans="1:4">
      <c r="A1870" s="69">
        <f t="shared" ca="1" si="88"/>
        <v>0</v>
      </c>
      <c r="B1870" s="69">
        <f t="shared" ca="1" si="87"/>
        <v>0</v>
      </c>
      <c r="C1870" s="70">
        <f t="shared" ca="1" si="89"/>
        <v>0</v>
      </c>
      <c r="D1870" s="71"/>
    </row>
    <row r="1871" spans="1:4">
      <c r="A1871" s="69">
        <f t="shared" ca="1" si="88"/>
        <v>0</v>
      </c>
      <c r="B1871" s="69">
        <f t="shared" ca="1" si="87"/>
        <v>0</v>
      </c>
      <c r="C1871" s="70">
        <f t="shared" ca="1" si="89"/>
        <v>0</v>
      </c>
      <c r="D1871" s="71"/>
    </row>
    <row r="1872" spans="1:4">
      <c r="A1872" s="69">
        <f t="shared" ca="1" si="88"/>
        <v>0</v>
      </c>
      <c r="B1872" s="69">
        <f t="shared" ca="1" si="87"/>
        <v>0</v>
      </c>
      <c r="C1872" s="70">
        <f t="shared" ca="1" si="89"/>
        <v>0</v>
      </c>
      <c r="D1872" s="71"/>
    </row>
    <row r="1873" spans="1:4">
      <c r="A1873" s="69">
        <f t="shared" ca="1" si="88"/>
        <v>0</v>
      </c>
      <c r="B1873" s="69">
        <f t="shared" ca="1" si="87"/>
        <v>0</v>
      </c>
      <c r="C1873" s="70">
        <f t="shared" ca="1" si="89"/>
        <v>0</v>
      </c>
      <c r="D1873" s="71"/>
    </row>
    <row r="1874" spans="1:4">
      <c r="A1874" s="69">
        <f t="shared" ca="1" si="88"/>
        <v>0</v>
      </c>
      <c r="B1874" s="69">
        <f t="shared" ca="1" si="87"/>
        <v>0</v>
      </c>
      <c r="C1874" s="70">
        <f t="shared" ca="1" si="89"/>
        <v>0</v>
      </c>
      <c r="D1874" s="67"/>
    </row>
    <row r="1875" spans="1:4">
      <c r="A1875" s="69">
        <f t="shared" ca="1" si="88"/>
        <v>0</v>
      </c>
      <c r="B1875" s="69">
        <f t="shared" ca="1" si="87"/>
        <v>0</v>
      </c>
      <c r="C1875" s="70">
        <f t="shared" ca="1" si="89"/>
        <v>0</v>
      </c>
      <c r="D1875" s="67"/>
    </row>
    <row r="1876" spans="1:4">
      <c r="A1876" s="69">
        <f t="shared" ca="1" si="88"/>
        <v>0</v>
      </c>
      <c r="B1876" s="69">
        <f t="shared" ca="1" si="87"/>
        <v>0</v>
      </c>
      <c r="C1876" s="70">
        <f t="shared" ca="1" si="89"/>
        <v>0</v>
      </c>
      <c r="D1876" s="67"/>
    </row>
    <row r="1877" spans="1:4">
      <c r="A1877" s="69">
        <f t="shared" ca="1" si="88"/>
        <v>0</v>
      </c>
      <c r="B1877" s="69">
        <f t="shared" ca="1" si="87"/>
        <v>0</v>
      </c>
      <c r="C1877" s="70">
        <f t="shared" ca="1" si="89"/>
        <v>0</v>
      </c>
      <c r="D1877" s="67"/>
    </row>
    <row r="1878" spans="1:4">
      <c r="A1878" s="69">
        <f t="shared" ca="1" si="88"/>
        <v>0</v>
      </c>
      <c r="B1878" s="69">
        <f t="shared" ca="1" si="87"/>
        <v>0</v>
      </c>
      <c r="C1878" s="70">
        <f t="shared" ca="1" si="89"/>
        <v>0</v>
      </c>
      <c r="D1878" s="67"/>
    </row>
    <row r="1879" spans="1:4">
      <c r="A1879" s="69">
        <f t="shared" ca="1" si="88"/>
        <v>0</v>
      </c>
      <c r="B1879" s="69">
        <f t="shared" ca="1" si="87"/>
        <v>0</v>
      </c>
      <c r="C1879" s="70">
        <f t="shared" ca="1" si="89"/>
        <v>0</v>
      </c>
      <c r="D1879" s="67"/>
    </row>
    <row r="1880" spans="1:4">
      <c r="A1880" s="69">
        <f t="shared" ca="1" si="88"/>
        <v>0</v>
      </c>
      <c r="B1880" s="69">
        <f t="shared" ca="1" si="87"/>
        <v>0</v>
      </c>
      <c r="C1880" s="70">
        <f t="shared" ca="1" si="89"/>
        <v>0</v>
      </c>
      <c r="D1880" s="67"/>
    </row>
    <row r="1881" spans="1:4">
      <c r="A1881" s="69">
        <f t="shared" ca="1" si="88"/>
        <v>0</v>
      </c>
      <c r="B1881" s="69">
        <f t="shared" ca="1" si="87"/>
        <v>0</v>
      </c>
      <c r="C1881" s="70">
        <f t="shared" ca="1" si="89"/>
        <v>0</v>
      </c>
      <c r="D1881" s="67"/>
    </row>
    <row r="1882" spans="1:4">
      <c r="A1882" s="69">
        <f t="shared" ca="1" si="88"/>
        <v>0</v>
      </c>
      <c r="B1882" s="69">
        <f t="shared" ca="1" si="87"/>
        <v>0</v>
      </c>
      <c r="C1882" s="70">
        <f t="shared" ca="1" si="89"/>
        <v>0</v>
      </c>
      <c r="D1882" s="67"/>
    </row>
    <row r="1883" spans="1:4">
      <c r="A1883" s="69">
        <f t="shared" ca="1" si="88"/>
        <v>0</v>
      </c>
      <c r="B1883" s="69">
        <f t="shared" ca="1" si="87"/>
        <v>0</v>
      </c>
      <c r="C1883" s="70">
        <f t="shared" ca="1" si="89"/>
        <v>0</v>
      </c>
      <c r="D1883" s="67"/>
    </row>
    <row r="1884" spans="1:4">
      <c r="A1884" s="69">
        <f t="shared" ca="1" si="88"/>
        <v>0</v>
      </c>
      <c r="B1884" s="69">
        <f t="shared" ca="1" si="87"/>
        <v>0</v>
      </c>
      <c r="C1884" s="70">
        <f t="shared" ca="1" si="89"/>
        <v>0</v>
      </c>
      <c r="D1884" s="67"/>
    </row>
    <row r="1885" spans="1:4">
      <c r="A1885" s="69">
        <f t="shared" ca="1" si="88"/>
        <v>0</v>
      </c>
      <c r="B1885" s="69">
        <f t="shared" ca="1" si="87"/>
        <v>0</v>
      </c>
      <c r="C1885" s="70">
        <f t="shared" ca="1" si="89"/>
        <v>0</v>
      </c>
      <c r="D1885" s="67"/>
    </row>
    <row r="1886" spans="1:4">
      <c r="A1886" s="69">
        <f t="shared" ca="1" si="88"/>
        <v>0</v>
      </c>
      <c r="B1886" s="69">
        <f t="shared" ca="1" si="87"/>
        <v>0</v>
      </c>
      <c r="C1886" s="70">
        <f t="shared" ca="1" si="89"/>
        <v>0</v>
      </c>
      <c r="D1886" s="67"/>
    </row>
    <row r="1887" spans="1:4">
      <c r="A1887" s="69">
        <f t="shared" ca="1" si="88"/>
        <v>0</v>
      </c>
      <c r="B1887" s="69">
        <f t="shared" ca="1" si="87"/>
        <v>0</v>
      </c>
      <c r="C1887" s="70">
        <f t="shared" ca="1" si="89"/>
        <v>0</v>
      </c>
      <c r="D1887" s="67"/>
    </row>
    <row r="1888" spans="1:4">
      <c r="A1888" s="69">
        <f t="shared" ca="1" si="88"/>
        <v>0</v>
      </c>
      <c r="B1888" s="69">
        <f t="shared" ca="1" si="87"/>
        <v>0</v>
      </c>
      <c r="C1888" s="70">
        <f t="shared" ca="1" si="89"/>
        <v>0</v>
      </c>
      <c r="D1888" s="67"/>
    </row>
    <row r="1889" spans="1:4">
      <c r="A1889" s="69">
        <f t="shared" ca="1" si="88"/>
        <v>0</v>
      </c>
      <c r="B1889" s="69">
        <f t="shared" ca="1" si="87"/>
        <v>0</v>
      </c>
      <c r="C1889" s="70">
        <f t="shared" ca="1" si="89"/>
        <v>0</v>
      </c>
      <c r="D1889" s="67"/>
    </row>
    <row r="1890" spans="1:4">
      <c r="A1890" s="69">
        <f t="shared" ca="1" si="88"/>
        <v>0</v>
      </c>
      <c r="B1890" s="69">
        <f t="shared" ca="1" si="87"/>
        <v>0</v>
      </c>
      <c r="C1890" s="70">
        <f t="shared" ca="1" si="89"/>
        <v>0</v>
      </c>
      <c r="D1890" s="72"/>
    </row>
    <row r="1891" spans="1:4">
      <c r="A1891" s="69">
        <f t="shared" ca="1" si="88"/>
        <v>0</v>
      </c>
      <c r="B1891" s="69">
        <f t="shared" ca="1" si="87"/>
        <v>0</v>
      </c>
      <c r="C1891" s="70">
        <f t="shared" ca="1" si="89"/>
        <v>0</v>
      </c>
      <c r="D1891" s="72"/>
    </row>
    <row r="1892" spans="1:4">
      <c r="A1892" s="69">
        <f t="shared" ca="1" si="88"/>
        <v>0</v>
      </c>
      <c r="B1892" s="69">
        <f t="shared" ca="1" si="87"/>
        <v>0</v>
      </c>
      <c r="C1892" s="70">
        <f t="shared" ca="1" si="89"/>
        <v>0</v>
      </c>
      <c r="D1892" s="72"/>
    </row>
    <row r="1893" spans="1:4">
      <c r="A1893" s="69">
        <f t="shared" ca="1" si="88"/>
        <v>0</v>
      </c>
      <c r="B1893" s="69">
        <f t="shared" ca="1" si="87"/>
        <v>0</v>
      </c>
      <c r="C1893" s="70">
        <f t="shared" ca="1" si="89"/>
        <v>0</v>
      </c>
      <c r="D1893" s="72"/>
    </row>
    <row r="1894" spans="1:4">
      <c r="A1894" s="69">
        <f t="shared" ca="1" si="88"/>
        <v>0</v>
      </c>
      <c r="B1894" s="69">
        <f t="shared" ca="1" si="87"/>
        <v>0</v>
      </c>
      <c r="C1894" s="70">
        <f t="shared" ca="1" si="89"/>
        <v>0</v>
      </c>
      <c r="D1894" s="72"/>
    </row>
    <row r="1895" spans="1:4">
      <c r="A1895" s="69">
        <f t="shared" ca="1" si="88"/>
        <v>0</v>
      </c>
      <c r="B1895" s="69">
        <f t="shared" ca="1" si="87"/>
        <v>0</v>
      </c>
      <c r="C1895" s="70">
        <f t="shared" ca="1" si="89"/>
        <v>0</v>
      </c>
      <c r="D1895" s="72"/>
    </row>
    <row r="1896" spans="1:4">
      <c r="A1896" s="69">
        <f t="shared" ca="1" si="88"/>
        <v>0</v>
      </c>
      <c r="B1896" s="69">
        <f t="shared" ca="1" si="87"/>
        <v>0</v>
      </c>
      <c r="C1896" s="70">
        <f t="shared" ca="1" si="89"/>
        <v>0</v>
      </c>
      <c r="D1896" s="72"/>
    </row>
    <row r="1897" spans="1:4">
      <c r="A1897" s="69">
        <f t="shared" ca="1" si="88"/>
        <v>0</v>
      </c>
      <c r="B1897" s="69">
        <f t="shared" ca="1" si="87"/>
        <v>0</v>
      </c>
      <c r="C1897" s="70">
        <f t="shared" ca="1" si="89"/>
        <v>0</v>
      </c>
      <c r="D1897" s="72"/>
    </row>
    <row r="1898" spans="1:4">
      <c r="A1898" s="69">
        <f t="shared" ca="1" si="88"/>
        <v>0</v>
      </c>
      <c r="B1898" s="69">
        <f t="shared" ca="1" si="87"/>
        <v>0</v>
      </c>
      <c r="C1898" s="70">
        <f t="shared" ca="1" si="89"/>
        <v>0</v>
      </c>
      <c r="D1898" s="67"/>
    </row>
    <row r="1899" spans="1:4">
      <c r="A1899" s="69">
        <f t="shared" ca="1" si="88"/>
        <v>0</v>
      </c>
      <c r="B1899" s="69">
        <f t="shared" ca="1" si="87"/>
        <v>0</v>
      </c>
      <c r="C1899" s="70">
        <f t="shared" ca="1" si="89"/>
        <v>0</v>
      </c>
      <c r="D1899" s="67"/>
    </row>
    <row r="1900" spans="1:4">
      <c r="A1900" s="69">
        <f t="shared" ca="1" si="88"/>
        <v>0</v>
      </c>
      <c r="B1900" s="69">
        <f t="shared" ca="1" si="87"/>
        <v>0</v>
      </c>
      <c r="C1900" s="70">
        <f t="shared" ca="1" si="89"/>
        <v>0</v>
      </c>
      <c r="D1900" s="67"/>
    </row>
    <row r="1901" spans="1:4">
      <c r="A1901" s="69">
        <f t="shared" ca="1" si="88"/>
        <v>0</v>
      </c>
      <c r="B1901" s="69">
        <f t="shared" ca="1" si="87"/>
        <v>0</v>
      </c>
      <c r="C1901" s="70">
        <f t="shared" ca="1" si="89"/>
        <v>0</v>
      </c>
      <c r="D1901" s="67"/>
    </row>
    <row r="1902" spans="1:4">
      <c r="A1902" s="69">
        <f t="shared" ca="1" si="88"/>
        <v>0</v>
      </c>
      <c r="B1902" s="69">
        <f t="shared" ca="1" si="87"/>
        <v>0</v>
      </c>
      <c r="C1902" s="70">
        <f t="shared" ca="1" si="89"/>
        <v>0</v>
      </c>
      <c r="D1902" s="67"/>
    </row>
    <row r="1903" spans="1:4">
      <c r="A1903" s="69">
        <f t="shared" ca="1" si="88"/>
        <v>0</v>
      </c>
      <c r="B1903" s="69">
        <f t="shared" ca="1" si="87"/>
        <v>0</v>
      </c>
      <c r="C1903" s="70">
        <f t="shared" ca="1" si="89"/>
        <v>0</v>
      </c>
      <c r="D1903" s="67"/>
    </row>
    <row r="1904" spans="1:4">
      <c r="A1904" s="69">
        <f t="shared" ca="1" si="88"/>
        <v>0</v>
      </c>
      <c r="B1904" s="69">
        <f t="shared" ca="1" si="87"/>
        <v>0</v>
      </c>
      <c r="C1904" s="70">
        <f t="shared" ca="1" si="89"/>
        <v>0</v>
      </c>
      <c r="D1904" s="67"/>
    </row>
    <row r="1905" spans="1:4">
      <c r="A1905" s="69">
        <f t="shared" ca="1" si="88"/>
        <v>0</v>
      </c>
      <c r="B1905" s="69">
        <f t="shared" ca="1" si="87"/>
        <v>0</v>
      </c>
      <c r="C1905" s="70">
        <f t="shared" ca="1" si="89"/>
        <v>0</v>
      </c>
      <c r="D1905" s="67"/>
    </row>
    <row r="1906" spans="1:4">
      <c r="A1906" s="69">
        <f t="shared" ca="1" si="88"/>
        <v>0</v>
      </c>
      <c r="B1906" s="69">
        <f t="shared" ca="1" si="87"/>
        <v>0</v>
      </c>
      <c r="C1906" s="70">
        <f t="shared" ca="1" si="89"/>
        <v>0</v>
      </c>
      <c r="D1906" s="67"/>
    </row>
    <row r="1907" spans="1:4">
      <c r="A1907" s="69">
        <f t="shared" ca="1" si="88"/>
        <v>0</v>
      </c>
      <c r="B1907" s="69">
        <f t="shared" ca="1" si="87"/>
        <v>0</v>
      </c>
      <c r="C1907" s="70">
        <f t="shared" ca="1" si="89"/>
        <v>0</v>
      </c>
      <c r="D1907" s="67"/>
    </row>
    <row r="1908" spans="1:4">
      <c r="A1908" s="69">
        <f t="shared" ca="1" si="88"/>
        <v>0</v>
      </c>
      <c r="B1908" s="69">
        <f t="shared" ca="1" si="87"/>
        <v>0</v>
      </c>
      <c r="C1908" s="70">
        <f t="shared" ca="1" si="89"/>
        <v>0</v>
      </c>
      <c r="D1908" s="67"/>
    </row>
    <row r="1909" spans="1:4">
      <c r="A1909" s="69">
        <f t="shared" ca="1" si="88"/>
        <v>0</v>
      </c>
      <c r="B1909" s="69">
        <f t="shared" ca="1" si="87"/>
        <v>0</v>
      </c>
      <c r="C1909" s="70">
        <f t="shared" ca="1" si="89"/>
        <v>0</v>
      </c>
      <c r="D1909" s="67"/>
    </row>
    <row r="1910" spans="1:4">
      <c r="A1910" s="69">
        <f t="shared" ca="1" si="88"/>
        <v>0</v>
      </c>
      <c r="B1910" s="69">
        <f t="shared" ca="1" si="87"/>
        <v>0</v>
      </c>
      <c r="C1910" s="70">
        <f t="shared" ca="1" si="89"/>
        <v>0</v>
      </c>
      <c r="D1910" s="67"/>
    </row>
    <row r="1911" spans="1:4">
      <c r="A1911" s="69">
        <f t="shared" ca="1" si="88"/>
        <v>0</v>
      </c>
      <c r="B1911" s="69">
        <f t="shared" ca="1" si="87"/>
        <v>0</v>
      </c>
      <c r="C1911" s="70">
        <f t="shared" ca="1" si="89"/>
        <v>0</v>
      </c>
      <c r="D1911" s="67"/>
    </row>
    <row r="1912" spans="1:4">
      <c r="A1912" s="69">
        <f t="shared" ca="1" si="88"/>
        <v>0</v>
      </c>
      <c r="B1912" s="69">
        <f t="shared" ca="1" si="87"/>
        <v>0</v>
      </c>
      <c r="C1912" s="70">
        <f t="shared" ca="1" si="89"/>
        <v>0</v>
      </c>
      <c r="D1912" s="67"/>
    </row>
    <row r="1913" spans="1:4">
      <c r="A1913" s="69">
        <f t="shared" ca="1" si="88"/>
        <v>0</v>
      </c>
      <c r="B1913" s="69">
        <f t="shared" ca="1" si="87"/>
        <v>0</v>
      </c>
      <c r="C1913" s="70">
        <f t="shared" ca="1" si="89"/>
        <v>0</v>
      </c>
      <c r="D1913" s="67"/>
    </row>
    <row r="1914" spans="1:4">
      <c r="A1914" s="69">
        <f t="shared" ca="1" si="88"/>
        <v>0</v>
      </c>
      <c r="B1914" s="69">
        <f t="shared" ca="1" si="87"/>
        <v>0</v>
      </c>
      <c r="C1914" s="70">
        <f t="shared" ca="1" si="89"/>
        <v>0</v>
      </c>
      <c r="D1914" s="67"/>
    </row>
    <row r="1915" spans="1:4">
      <c r="A1915" s="69">
        <f t="shared" ca="1" si="88"/>
        <v>0</v>
      </c>
      <c r="B1915" s="69">
        <f t="shared" ca="1" si="87"/>
        <v>0</v>
      </c>
      <c r="C1915" s="70">
        <f t="shared" ca="1" si="89"/>
        <v>0</v>
      </c>
      <c r="D1915" s="67"/>
    </row>
    <row r="1916" spans="1:4">
      <c r="A1916" s="69">
        <f t="shared" ca="1" si="88"/>
        <v>0</v>
      </c>
      <c r="B1916" s="69">
        <f t="shared" ca="1" si="87"/>
        <v>0</v>
      </c>
      <c r="C1916" s="70">
        <f t="shared" ca="1" si="89"/>
        <v>0</v>
      </c>
      <c r="D1916" s="67"/>
    </row>
    <row r="1917" spans="1:4">
      <c r="A1917" s="69">
        <f t="shared" ca="1" si="88"/>
        <v>0</v>
      </c>
      <c r="B1917" s="69">
        <f t="shared" ca="1" si="87"/>
        <v>0</v>
      </c>
      <c r="C1917" s="70">
        <f t="shared" ca="1" si="89"/>
        <v>0</v>
      </c>
      <c r="D1917" s="67"/>
    </row>
    <row r="1918" spans="1:4">
      <c r="A1918" s="69">
        <f t="shared" ca="1" si="88"/>
        <v>0</v>
      </c>
      <c r="B1918" s="69">
        <f t="shared" ca="1" si="87"/>
        <v>0</v>
      </c>
      <c r="C1918" s="70">
        <f t="shared" ca="1" si="89"/>
        <v>0</v>
      </c>
      <c r="D1918" s="67"/>
    </row>
    <row r="1919" spans="1:4">
      <c r="A1919" s="69">
        <f t="shared" ca="1" si="88"/>
        <v>0</v>
      </c>
      <c r="B1919" s="69">
        <f t="shared" ca="1" si="87"/>
        <v>0</v>
      </c>
      <c r="C1919" s="70">
        <f t="shared" ca="1" si="89"/>
        <v>0</v>
      </c>
      <c r="D1919" s="67"/>
    </row>
    <row r="1920" spans="1:4">
      <c r="A1920" s="69">
        <f t="shared" ca="1" si="88"/>
        <v>0</v>
      </c>
      <c r="B1920" s="69">
        <f t="shared" ca="1" si="87"/>
        <v>0</v>
      </c>
      <c r="C1920" s="70">
        <f t="shared" ca="1" si="89"/>
        <v>0</v>
      </c>
      <c r="D1920" s="67"/>
    </row>
    <row r="1921" spans="1:4">
      <c r="A1921" s="69">
        <f t="shared" ca="1" si="88"/>
        <v>0</v>
      </c>
      <c r="B1921" s="69">
        <f t="shared" ca="1" si="87"/>
        <v>0</v>
      </c>
      <c r="C1921" s="70">
        <f t="shared" ca="1" si="89"/>
        <v>0</v>
      </c>
      <c r="D1921" s="67"/>
    </row>
    <row r="1922" spans="1:4">
      <c r="A1922" s="69">
        <f t="shared" ca="1" si="88"/>
        <v>0</v>
      </c>
      <c r="B1922" s="69">
        <f t="shared" ref="B1922:B1985" ca="1" si="90">INDIRECT(ADDRESS(ROW(),5,,,"Contact List"))</f>
        <v>0</v>
      </c>
      <c r="C1922" s="70">
        <f t="shared" ca="1" si="89"/>
        <v>0</v>
      </c>
      <c r="D1922" s="67"/>
    </row>
    <row r="1923" spans="1:4">
      <c r="A1923" s="69">
        <f t="shared" ref="A1923:A1986" ca="1" si="91">INDIRECT(ADDRESS(ROW(),COLUMN()+1,,,"Contact List"))</f>
        <v>0</v>
      </c>
      <c r="B1923" s="69">
        <f t="shared" ca="1" si="90"/>
        <v>0</v>
      </c>
      <c r="C1923" s="70">
        <f t="shared" ref="C1923:C1986" ca="1" si="92">INDIRECT(ADDRESS(ROW(),6,,,"Contact List"))</f>
        <v>0</v>
      </c>
      <c r="D1923" s="67"/>
    </row>
    <row r="1924" spans="1:4">
      <c r="A1924" s="69">
        <f t="shared" ca="1" si="91"/>
        <v>0</v>
      </c>
      <c r="B1924" s="69">
        <f t="shared" ca="1" si="90"/>
        <v>0</v>
      </c>
      <c r="C1924" s="70">
        <f t="shared" ca="1" si="92"/>
        <v>0</v>
      </c>
      <c r="D1924" s="67"/>
    </row>
    <row r="1925" spans="1:4">
      <c r="A1925" s="69">
        <f t="shared" ca="1" si="91"/>
        <v>0</v>
      </c>
      <c r="B1925" s="69">
        <f t="shared" ca="1" si="90"/>
        <v>0</v>
      </c>
      <c r="C1925" s="70">
        <f t="shared" ca="1" si="92"/>
        <v>0</v>
      </c>
      <c r="D1925" s="67"/>
    </row>
    <row r="1926" spans="1:4">
      <c r="A1926" s="69">
        <f t="shared" ca="1" si="91"/>
        <v>0</v>
      </c>
      <c r="B1926" s="69">
        <f t="shared" ca="1" si="90"/>
        <v>0</v>
      </c>
      <c r="C1926" s="70">
        <f t="shared" ca="1" si="92"/>
        <v>0</v>
      </c>
      <c r="D1926" s="67"/>
    </row>
    <row r="1927" spans="1:4">
      <c r="A1927" s="69">
        <f t="shared" ca="1" si="91"/>
        <v>0</v>
      </c>
      <c r="B1927" s="69">
        <f t="shared" ca="1" si="90"/>
        <v>0</v>
      </c>
      <c r="C1927" s="70">
        <f t="shared" ca="1" si="92"/>
        <v>0</v>
      </c>
      <c r="D1927" s="67"/>
    </row>
    <row r="1928" spans="1:4">
      <c r="A1928" s="69">
        <f t="shared" ca="1" si="91"/>
        <v>0</v>
      </c>
      <c r="B1928" s="69">
        <f t="shared" ca="1" si="90"/>
        <v>0</v>
      </c>
      <c r="C1928" s="70">
        <f t="shared" ca="1" si="92"/>
        <v>0</v>
      </c>
      <c r="D1928" s="67"/>
    </row>
    <row r="1929" spans="1:4">
      <c r="A1929" s="69">
        <f t="shared" ca="1" si="91"/>
        <v>0</v>
      </c>
      <c r="B1929" s="69">
        <f t="shared" ca="1" si="90"/>
        <v>0</v>
      </c>
      <c r="C1929" s="70">
        <f t="shared" ca="1" si="92"/>
        <v>0</v>
      </c>
      <c r="D1929" s="67"/>
    </row>
    <row r="1930" spans="1:4">
      <c r="A1930" s="69">
        <f t="shared" ca="1" si="91"/>
        <v>0</v>
      </c>
      <c r="B1930" s="69">
        <f t="shared" ca="1" si="90"/>
        <v>0</v>
      </c>
      <c r="C1930" s="70">
        <f t="shared" ca="1" si="92"/>
        <v>0</v>
      </c>
      <c r="D1930" s="67"/>
    </row>
    <row r="1931" spans="1:4">
      <c r="A1931" s="69">
        <f t="shared" ca="1" si="91"/>
        <v>0</v>
      </c>
      <c r="B1931" s="69">
        <f t="shared" ca="1" si="90"/>
        <v>0</v>
      </c>
      <c r="C1931" s="70">
        <f t="shared" ca="1" si="92"/>
        <v>0</v>
      </c>
      <c r="D1931" s="67"/>
    </row>
    <row r="1932" spans="1:4">
      <c r="A1932" s="69">
        <f t="shared" ca="1" si="91"/>
        <v>0</v>
      </c>
      <c r="B1932" s="69">
        <f t="shared" ca="1" si="90"/>
        <v>0</v>
      </c>
      <c r="C1932" s="70">
        <f t="shared" ca="1" si="92"/>
        <v>0</v>
      </c>
      <c r="D1932" s="67"/>
    </row>
    <row r="1933" spans="1:4">
      <c r="A1933" s="69">
        <f t="shared" ca="1" si="91"/>
        <v>0</v>
      </c>
      <c r="B1933" s="69">
        <f t="shared" ca="1" si="90"/>
        <v>0</v>
      </c>
      <c r="C1933" s="70">
        <f t="shared" ca="1" si="92"/>
        <v>0</v>
      </c>
      <c r="D1933" s="67"/>
    </row>
    <row r="1934" spans="1:4">
      <c r="A1934" s="69">
        <f t="shared" ca="1" si="91"/>
        <v>0</v>
      </c>
      <c r="B1934" s="69">
        <f t="shared" ca="1" si="90"/>
        <v>0</v>
      </c>
      <c r="C1934" s="70">
        <f t="shared" ca="1" si="92"/>
        <v>0</v>
      </c>
      <c r="D1934" s="67"/>
    </row>
    <row r="1935" spans="1:4">
      <c r="A1935" s="69">
        <f t="shared" ca="1" si="91"/>
        <v>0</v>
      </c>
      <c r="B1935" s="69">
        <f t="shared" ca="1" si="90"/>
        <v>0</v>
      </c>
      <c r="C1935" s="70">
        <f t="shared" ca="1" si="92"/>
        <v>0</v>
      </c>
      <c r="D1935" s="67"/>
    </row>
    <row r="1936" spans="1:4">
      <c r="A1936" s="69">
        <f t="shared" ca="1" si="91"/>
        <v>0</v>
      </c>
      <c r="B1936" s="69">
        <f t="shared" ca="1" si="90"/>
        <v>0</v>
      </c>
      <c r="C1936" s="70">
        <f t="shared" ca="1" si="92"/>
        <v>0</v>
      </c>
      <c r="D1936" s="67"/>
    </row>
    <row r="1937" spans="1:4">
      <c r="A1937" s="69">
        <f t="shared" ca="1" si="91"/>
        <v>0</v>
      </c>
      <c r="B1937" s="69">
        <f t="shared" ca="1" si="90"/>
        <v>0</v>
      </c>
      <c r="C1937" s="70">
        <f t="shared" ca="1" si="92"/>
        <v>0</v>
      </c>
      <c r="D1937" s="67"/>
    </row>
    <row r="1938" spans="1:4">
      <c r="A1938" s="69">
        <f t="shared" ca="1" si="91"/>
        <v>0</v>
      </c>
      <c r="B1938" s="69">
        <f t="shared" ca="1" si="90"/>
        <v>0</v>
      </c>
      <c r="C1938" s="70">
        <f t="shared" ca="1" si="92"/>
        <v>0</v>
      </c>
      <c r="D1938" s="67"/>
    </row>
    <row r="1939" spans="1:4">
      <c r="A1939" s="69">
        <f t="shared" ca="1" si="91"/>
        <v>0</v>
      </c>
      <c r="B1939" s="69">
        <f t="shared" ca="1" si="90"/>
        <v>0</v>
      </c>
      <c r="C1939" s="70">
        <f t="shared" ca="1" si="92"/>
        <v>0</v>
      </c>
      <c r="D1939" s="67"/>
    </row>
    <row r="1940" spans="1:4">
      <c r="A1940" s="69">
        <f t="shared" ca="1" si="91"/>
        <v>0</v>
      </c>
      <c r="B1940" s="69">
        <f t="shared" ca="1" si="90"/>
        <v>0</v>
      </c>
      <c r="C1940" s="70">
        <f t="shared" ca="1" si="92"/>
        <v>0</v>
      </c>
      <c r="D1940" s="67"/>
    </row>
    <row r="1941" spans="1:4">
      <c r="A1941" s="69">
        <f t="shared" ca="1" si="91"/>
        <v>0</v>
      </c>
      <c r="B1941" s="69">
        <f t="shared" ca="1" si="90"/>
        <v>0</v>
      </c>
      <c r="C1941" s="70">
        <f t="shared" ca="1" si="92"/>
        <v>0</v>
      </c>
      <c r="D1941" s="67"/>
    </row>
    <row r="1942" spans="1:4">
      <c r="A1942" s="69">
        <f t="shared" ca="1" si="91"/>
        <v>0</v>
      </c>
      <c r="B1942" s="69">
        <f t="shared" ca="1" si="90"/>
        <v>0</v>
      </c>
      <c r="C1942" s="70">
        <f t="shared" ca="1" si="92"/>
        <v>0</v>
      </c>
      <c r="D1942" s="67"/>
    </row>
    <row r="1943" spans="1:4">
      <c r="A1943" s="69">
        <f t="shared" ca="1" si="91"/>
        <v>0</v>
      </c>
      <c r="B1943" s="69">
        <f t="shared" ca="1" si="90"/>
        <v>0</v>
      </c>
      <c r="C1943" s="70">
        <f t="shared" ca="1" si="92"/>
        <v>0</v>
      </c>
      <c r="D1943" s="67"/>
    </row>
    <row r="1944" spans="1:4">
      <c r="A1944" s="69">
        <f t="shared" ca="1" si="91"/>
        <v>0</v>
      </c>
      <c r="B1944" s="69">
        <f t="shared" ca="1" si="90"/>
        <v>0</v>
      </c>
      <c r="C1944" s="70">
        <f t="shared" ca="1" si="92"/>
        <v>0</v>
      </c>
      <c r="D1944" s="71"/>
    </row>
    <row r="1945" spans="1:4">
      <c r="A1945" s="69">
        <f t="shared" ca="1" si="91"/>
        <v>0</v>
      </c>
      <c r="B1945" s="69">
        <f t="shared" ca="1" si="90"/>
        <v>0</v>
      </c>
      <c r="C1945" s="70">
        <f t="shared" ca="1" si="92"/>
        <v>0</v>
      </c>
      <c r="D1945" s="67"/>
    </row>
    <row r="1946" spans="1:4">
      <c r="A1946" s="69">
        <f t="shared" ca="1" si="91"/>
        <v>0</v>
      </c>
      <c r="B1946" s="69">
        <f t="shared" ca="1" si="90"/>
        <v>0</v>
      </c>
      <c r="C1946" s="70">
        <f t="shared" ca="1" si="92"/>
        <v>0</v>
      </c>
      <c r="D1946" s="67"/>
    </row>
    <row r="1947" spans="1:4">
      <c r="A1947" s="69">
        <f t="shared" ca="1" si="91"/>
        <v>0</v>
      </c>
      <c r="B1947" s="69">
        <f t="shared" ca="1" si="90"/>
        <v>0</v>
      </c>
      <c r="C1947" s="70">
        <f t="shared" ca="1" si="92"/>
        <v>0</v>
      </c>
      <c r="D1947" s="67"/>
    </row>
    <row r="1948" spans="1:4">
      <c r="A1948" s="69">
        <f t="shared" ca="1" si="91"/>
        <v>0</v>
      </c>
      <c r="B1948" s="69">
        <f t="shared" ca="1" si="90"/>
        <v>0</v>
      </c>
      <c r="C1948" s="70">
        <f t="shared" ca="1" si="92"/>
        <v>0</v>
      </c>
      <c r="D1948" s="67"/>
    </row>
    <row r="1949" spans="1:4">
      <c r="A1949" s="69">
        <f t="shared" ca="1" si="91"/>
        <v>0</v>
      </c>
      <c r="B1949" s="69">
        <f t="shared" ca="1" si="90"/>
        <v>0</v>
      </c>
      <c r="C1949" s="70">
        <f t="shared" ca="1" si="92"/>
        <v>0</v>
      </c>
      <c r="D1949" s="67"/>
    </row>
    <row r="1950" spans="1:4">
      <c r="A1950" s="69">
        <f t="shared" ca="1" si="91"/>
        <v>0</v>
      </c>
      <c r="B1950" s="69">
        <f t="shared" ca="1" si="90"/>
        <v>0</v>
      </c>
      <c r="C1950" s="70">
        <f t="shared" ca="1" si="92"/>
        <v>0</v>
      </c>
      <c r="D1950" s="67"/>
    </row>
    <row r="1951" spans="1:4">
      <c r="A1951" s="69">
        <f t="shared" ca="1" si="91"/>
        <v>0</v>
      </c>
      <c r="B1951" s="69">
        <f t="shared" ca="1" si="90"/>
        <v>0</v>
      </c>
      <c r="C1951" s="70">
        <f t="shared" ca="1" si="92"/>
        <v>0</v>
      </c>
      <c r="D1951" s="67"/>
    </row>
    <row r="1952" spans="1:4">
      <c r="A1952" s="69">
        <f t="shared" ca="1" si="91"/>
        <v>0</v>
      </c>
      <c r="B1952" s="69">
        <f t="shared" ca="1" si="90"/>
        <v>0</v>
      </c>
      <c r="C1952" s="70">
        <f t="shared" ca="1" si="92"/>
        <v>0</v>
      </c>
      <c r="D1952" s="67"/>
    </row>
    <row r="1953" spans="1:4">
      <c r="A1953" s="69">
        <f t="shared" ca="1" si="91"/>
        <v>0</v>
      </c>
      <c r="B1953" s="69">
        <f t="shared" ca="1" si="90"/>
        <v>0</v>
      </c>
      <c r="C1953" s="70">
        <f t="shared" ca="1" si="92"/>
        <v>0</v>
      </c>
      <c r="D1953" s="67"/>
    </row>
    <row r="1954" spans="1:4">
      <c r="A1954" s="69">
        <f t="shared" ca="1" si="91"/>
        <v>0</v>
      </c>
      <c r="B1954" s="69">
        <f t="shared" ca="1" si="90"/>
        <v>0</v>
      </c>
      <c r="C1954" s="70">
        <f t="shared" ca="1" si="92"/>
        <v>0</v>
      </c>
      <c r="D1954" s="67"/>
    </row>
    <row r="1955" spans="1:4">
      <c r="A1955" s="69">
        <f t="shared" ca="1" si="91"/>
        <v>0</v>
      </c>
      <c r="B1955" s="69">
        <f t="shared" ca="1" si="90"/>
        <v>0</v>
      </c>
      <c r="C1955" s="70">
        <f t="shared" ca="1" si="92"/>
        <v>0</v>
      </c>
      <c r="D1955" s="67"/>
    </row>
    <row r="1956" spans="1:4">
      <c r="A1956" s="69">
        <f t="shared" ca="1" si="91"/>
        <v>0</v>
      </c>
      <c r="B1956" s="69">
        <f t="shared" ca="1" si="90"/>
        <v>0</v>
      </c>
      <c r="C1956" s="70">
        <f t="shared" ca="1" si="92"/>
        <v>0</v>
      </c>
      <c r="D1956" s="67"/>
    </row>
    <row r="1957" spans="1:4">
      <c r="A1957" s="69">
        <f t="shared" ca="1" si="91"/>
        <v>0</v>
      </c>
      <c r="B1957" s="69">
        <f t="shared" ca="1" si="90"/>
        <v>0</v>
      </c>
      <c r="C1957" s="70">
        <f t="shared" ca="1" si="92"/>
        <v>0</v>
      </c>
      <c r="D1957" s="67"/>
    </row>
    <row r="1958" spans="1:4">
      <c r="A1958" s="69">
        <f t="shared" ca="1" si="91"/>
        <v>0</v>
      </c>
      <c r="B1958" s="69">
        <f t="shared" ca="1" si="90"/>
        <v>0</v>
      </c>
      <c r="C1958" s="70">
        <f t="shared" ca="1" si="92"/>
        <v>0</v>
      </c>
      <c r="D1958" s="67"/>
    </row>
    <row r="1959" spans="1:4">
      <c r="A1959" s="69">
        <f t="shared" ca="1" si="91"/>
        <v>0</v>
      </c>
      <c r="B1959" s="69">
        <f t="shared" ca="1" si="90"/>
        <v>0</v>
      </c>
      <c r="C1959" s="70">
        <f t="shared" ca="1" si="92"/>
        <v>0</v>
      </c>
      <c r="D1959" s="67"/>
    </row>
    <row r="1960" spans="1:4">
      <c r="A1960" s="69">
        <f t="shared" ca="1" si="91"/>
        <v>0</v>
      </c>
      <c r="B1960" s="69">
        <f t="shared" ca="1" si="90"/>
        <v>0</v>
      </c>
      <c r="C1960" s="70">
        <f t="shared" ca="1" si="92"/>
        <v>0</v>
      </c>
      <c r="D1960" s="67"/>
    </row>
    <row r="1961" spans="1:4">
      <c r="A1961" s="69">
        <f t="shared" ca="1" si="91"/>
        <v>0</v>
      </c>
      <c r="B1961" s="69">
        <f t="shared" ca="1" si="90"/>
        <v>0</v>
      </c>
      <c r="C1961" s="70">
        <f t="shared" ca="1" si="92"/>
        <v>0</v>
      </c>
      <c r="D1961" s="67"/>
    </row>
    <row r="1962" spans="1:4">
      <c r="A1962" s="69">
        <f t="shared" ca="1" si="91"/>
        <v>0</v>
      </c>
      <c r="B1962" s="69">
        <f t="shared" ca="1" si="90"/>
        <v>0</v>
      </c>
      <c r="C1962" s="70">
        <f t="shared" ca="1" si="92"/>
        <v>0</v>
      </c>
      <c r="D1962" s="71"/>
    </row>
    <row r="1963" spans="1:4">
      <c r="A1963" s="69">
        <f t="shared" ca="1" si="91"/>
        <v>0</v>
      </c>
      <c r="B1963" s="69">
        <f t="shared" ca="1" si="90"/>
        <v>0</v>
      </c>
      <c r="C1963" s="70">
        <f t="shared" ca="1" si="92"/>
        <v>0</v>
      </c>
      <c r="D1963" s="71"/>
    </row>
    <row r="1964" spans="1:4">
      <c r="A1964" s="69">
        <f t="shared" ca="1" si="91"/>
        <v>0</v>
      </c>
      <c r="B1964" s="69">
        <f t="shared" ca="1" si="90"/>
        <v>0</v>
      </c>
      <c r="C1964" s="70">
        <f t="shared" ca="1" si="92"/>
        <v>0</v>
      </c>
      <c r="D1964" s="67"/>
    </row>
    <row r="1965" spans="1:4">
      <c r="A1965" s="69">
        <f t="shared" ca="1" si="91"/>
        <v>0</v>
      </c>
      <c r="B1965" s="69">
        <f t="shared" ca="1" si="90"/>
        <v>0</v>
      </c>
      <c r="C1965" s="70">
        <f t="shared" ca="1" si="92"/>
        <v>0</v>
      </c>
      <c r="D1965" s="67"/>
    </row>
    <row r="1966" spans="1:4">
      <c r="A1966" s="69">
        <f t="shared" ca="1" si="91"/>
        <v>0</v>
      </c>
      <c r="B1966" s="69">
        <f t="shared" ca="1" si="90"/>
        <v>0</v>
      </c>
      <c r="C1966" s="70">
        <f t="shared" ca="1" si="92"/>
        <v>0</v>
      </c>
      <c r="D1966" s="67"/>
    </row>
    <row r="1967" spans="1:4">
      <c r="A1967" s="69">
        <f t="shared" ca="1" si="91"/>
        <v>0</v>
      </c>
      <c r="B1967" s="69">
        <f t="shared" ca="1" si="90"/>
        <v>0</v>
      </c>
      <c r="C1967" s="70">
        <f t="shared" ca="1" si="92"/>
        <v>0</v>
      </c>
      <c r="D1967" s="67"/>
    </row>
    <row r="1968" spans="1:4">
      <c r="A1968" s="69">
        <f t="shared" ca="1" si="91"/>
        <v>0</v>
      </c>
      <c r="B1968" s="69">
        <f t="shared" ca="1" si="90"/>
        <v>0</v>
      </c>
      <c r="C1968" s="70">
        <f t="shared" ca="1" si="92"/>
        <v>0</v>
      </c>
      <c r="D1968" s="67"/>
    </row>
    <row r="1969" spans="1:4">
      <c r="A1969" s="69">
        <f t="shared" ca="1" si="91"/>
        <v>0</v>
      </c>
      <c r="B1969" s="69">
        <f t="shared" ca="1" si="90"/>
        <v>0</v>
      </c>
      <c r="C1969" s="70">
        <f t="shared" ca="1" si="92"/>
        <v>0</v>
      </c>
      <c r="D1969" s="67"/>
    </row>
    <row r="1970" spans="1:4">
      <c r="A1970" s="69">
        <f t="shared" ca="1" si="91"/>
        <v>0</v>
      </c>
      <c r="B1970" s="69">
        <f t="shared" ca="1" si="90"/>
        <v>0</v>
      </c>
      <c r="C1970" s="70">
        <f t="shared" ca="1" si="92"/>
        <v>0</v>
      </c>
      <c r="D1970" s="67"/>
    </row>
    <row r="1971" spans="1:4">
      <c r="A1971" s="69">
        <f t="shared" ca="1" si="91"/>
        <v>0</v>
      </c>
      <c r="B1971" s="69">
        <f t="shared" ca="1" si="90"/>
        <v>0</v>
      </c>
      <c r="C1971" s="70">
        <f t="shared" ca="1" si="92"/>
        <v>0</v>
      </c>
      <c r="D1971" s="72"/>
    </row>
    <row r="1972" spans="1:4">
      <c r="A1972" s="69">
        <f t="shared" ca="1" si="91"/>
        <v>0</v>
      </c>
      <c r="B1972" s="69">
        <f t="shared" ca="1" si="90"/>
        <v>0</v>
      </c>
      <c r="C1972" s="70">
        <f t="shared" ca="1" si="92"/>
        <v>0</v>
      </c>
      <c r="D1972" s="72"/>
    </row>
    <row r="1973" spans="1:4">
      <c r="A1973" s="69">
        <f t="shared" ca="1" si="91"/>
        <v>0</v>
      </c>
      <c r="B1973" s="69">
        <f t="shared" ca="1" si="90"/>
        <v>0</v>
      </c>
      <c r="C1973" s="70">
        <f t="shared" ca="1" si="92"/>
        <v>0</v>
      </c>
      <c r="D1973" s="72"/>
    </row>
    <row r="1974" spans="1:4">
      <c r="A1974" s="69">
        <f t="shared" ca="1" si="91"/>
        <v>0</v>
      </c>
      <c r="B1974" s="69">
        <f t="shared" ca="1" si="90"/>
        <v>0</v>
      </c>
      <c r="C1974" s="70">
        <f t="shared" ca="1" si="92"/>
        <v>0</v>
      </c>
      <c r="D1974" s="67"/>
    </row>
    <row r="1975" spans="1:4">
      <c r="A1975" s="69">
        <f t="shared" ca="1" si="91"/>
        <v>0</v>
      </c>
      <c r="B1975" s="69">
        <f t="shared" ca="1" si="90"/>
        <v>0</v>
      </c>
      <c r="C1975" s="70">
        <f t="shared" ca="1" si="92"/>
        <v>0</v>
      </c>
      <c r="D1975" s="67"/>
    </row>
    <row r="1976" spans="1:4">
      <c r="A1976" s="69">
        <f t="shared" ca="1" si="91"/>
        <v>0</v>
      </c>
      <c r="B1976" s="69">
        <f t="shared" ca="1" si="90"/>
        <v>0</v>
      </c>
      <c r="C1976" s="70">
        <f t="shared" ca="1" si="92"/>
        <v>0</v>
      </c>
      <c r="D1976" s="67"/>
    </row>
    <row r="1977" spans="1:4">
      <c r="A1977" s="69">
        <f t="shared" ca="1" si="91"/>
        <v>0</v>
      </c>
      <c r="B1977" s="69">
        <f t="shared" ca="1" si="90"/>
        <v>0</v>
      </c>
      <c r="C1977" s="70">
        <f t="shared" ca="1" si="92"/>
        <v>0</v>
      </c>
      <c r="D1977" s="67"/>
    </row>
    <row r="1978" spans="1:4">
      <c r="A1978" s="69">
        <f t="shared" ca="1" si="91"/>
        <v>0</v>
      </c>
      <c r="B1978" s="69">
        <f t="shared" ca="1" si="90"/>
        <v>0</v>
      </c>
      <c r="C1978" s="70">
        <f t="shared" ca="1" si="92"/>
        <v>0</v>
      </c>
      <c r="D1978" s="72"/>
    </row>
    <row r="1979" spans="1:4">
      <c r="A1979" s="69">
        <f t="shared" ca="1" si="91"/>
        <v>0</v>
      </c>
      <c r="B1979" s="69">
        <f t="shared" ca="1" si="90"/>
        <v>0</v>
      </c>
      <c r="C1979" s="70">
        <f t="shared" ca="1" si="92"/>
        <v>0</v>
      </c>
      <c r="D1979" s="72"/>
    </row>
    <row r="1980" spans="1:4">
      <c r="A1980" s="69">
        <f t="shared" ca="1" si="91"/>
        <v>0</v>
      </c>
      <c r="B1980" s="69">
        <f t="shared" ca="1" si="90"/>
        <v>0</v>
      </c>
      <c r="C1980" s="70">
        <f t="shared" ca="1" si="92"/>
        <v>0</v>
      </c>
      <c r="D1980" s="67"/>
    </row>
    <row r="1981" spans="1:4">
      <c r="A1981" s="69">
        <f t="shared" ca="1" si="91"/>
        <v>0</v>
      </c>
      <c r="B1981" s="69">
        <f t="shared" ca="1" si="90"/>
        <v>0</v>
      </c>
      <c r="C1981" s="70">
        <f t="shared" ca="1" si="92"/>
        <v>0</v>
      </c>
      <c r="D1981" s="67"/>
    </row>
    <row r="1982" spans="1:4">
      <c r="A1982" s="69">
        <f t="shared" ca="1" si="91"/>
        <v>0</v>
      </c>
      <c r="B1982" s="69">
        <f t="shared" ca="1" si="90"/>
        <v>0</v>
      </c>
      <c r="C1982" s="70">
        <f t="shared" ca="1" si="92"/>
        <v>0</v>
      </c>
      <c r="D1982" s="67"/>
    </row>
    <row r="1983" spans="1:4">
      <c r="A1983" s="69">
        <f t="shared" ca="1" si="91"/>
        <v>0</v>
      </c>
      <c r="B1983" s="69">
        <f t="shared" ca="1" si="90"/>
        <v>0</v>
      </c>
      <c r="C1983" s="70">
        <f t="shared" ca="1" si="92"/>
        <v>0</v>
      </c>
      <c r="D1983" s="67"/>
    </row>
    <row r="1984" spans="1:4">
      <c r="A1984" s="69">
        <f t="shared" ca="1" si="91"/>
        <v>0</v>
      </c>
      <c r="B1984" s="69">
        <f t="shared" ca="1" si="90"/>
        <v>0</v>
      </c>
      <c r="C1984" s="70">
        <f t="shared" ca="1" si="92"/>
        <v>0</v>
      </c>
      <c r="D1984" s="67"/>
    </row>
    <row r="1985" spans="1:4">
      <c r="A1985" s="69">
        <f t="shared" ca="1" si="91"/>
        <v>0</v>
      </c>
      <c r="B1985" s="69">
        <f t="shared" ca="1" si="90"/>
        <v>0</v>
      </c>
      <c r="C1985" s="70">
        <f t="shared" ca="1" si="92"/>
        <v>0</v>
      </c>
      <c r="D1985" s="67"/>
    </row>
    <row r="1986" spans="1:4">
      <c r="A1986" s="69">
        <f t="shared" ca="1" si="91"/>
        <v>0</v>
      </c>
      <c r="B1986" s="69">
        <f t="shared" ref="B1986:B2049" ca="1" si="93">INDIRECT(ADDRESS(ROW(),5,,,"Contact List"))</f>
        <v>0</v>
      </c>
      <c r="C1986" s="70">
        <f t="shared" ca="1" si="92"/>
        <v>0</v>
      </c>
      <c r="D1986" s="67"/>
    </row>
    <row r="1987" spans="1:4">
      <c r="A1987" s="69">
        <f t="shared" ref="A1987:A2050" ca="1" si="94">INDIRECT(ADDRESS(ROW(),COLUMN()+1,,,"Contact List"))</f>
        <v>0</v>
      </c>
      <c r="B1987" s="69">
        <f t="shared" ca="1" si="93"/>
        <v>0</v>
      </c>
      <c r="C1987" s="70">
        <f t="shared" ref="C1987:C2050" ca="1" si="95">INDIRECT(ADDRESS(ROW(),6,,,"Contact List"))</f>
        <v>0</v>
      </c>
      <c r="D1987" s="67"/>
    </row>
    <row r="1988" spans="1:4">
      <c r="A1988" s="69">
        <f t="shared" ca="1" si="94"/>
        <v>0</v>
      </c>
      <c r="B1988" s="69">
        <f t="shared" ca="1" si="93"/>
        <v>0</v>
      </c>
      <c r="C1988" s="70">
        <f t="shared" ca="1" si="95"/>
        <v>0</v>
      </c>
      <c r="D1988" s="67"/>
    </row>
    <row r="1989" spans="1:4">
      <c r="A1989" s="69">
        <f t="shared" ca="1" si="94"/>
        <v>0</v>
      </c>
      <c r="B1989" s="69">
        <f t="shared" ca="1" si="93"/>
        <v>0</v>
      </c>
      <c r="C1989" s="70">
        <f t="shared" ca="1" si="95"/>
        <v>0</v>
      </c>
      <c r="D1989" s="71"/>
    </row>
    <row r="1990" spans="1:4">
      <c r="A1990" s="69">
        <f t="shared" ca="1" si="94"/>
        <v>0</v>
      </c>
      <c r="B1990" s="69">
        <f t="shared" ca="1" si="93"/>
        <v>0</v>
      </c>
      <c r="C1990" s="70">
        <f t="shared" ca="1" si="95"/>
        <v>0</v>
      </c>
      <c r="D1990" s="67"/>
    </row>
    <row r="1991" spans="1:4">
      <c r="A1991" s="69">
        <f t="shared" ca="1" si="94"/>
        <v>0</v>
      </c>
      <c r="B1991" s="69">
        <f t="shared" ca="1" si="93"/>
        <v>0</v>
      </c>
      <c r="C1991" s="70">
        <f t="shared" ca="1" si="95"/>
        <v>0</v>
      </c>
      <c r="D1991" s="72"/>
    </row>
    <row r="1992" spans="1:4">
      <c r="A1992" s="69">
        <f t="shared" ca="1" si="94"/>
        <v>0</v>
      </c>
      <c r="B1992" s="69">
        <f t="shared" ca="1" si="93"/>
        <v>0</v>
      </c>
      <c r="C1992" s="70">
        <f t="shared" ca="1" si="95"/>
        <v>0</v>
      </c>
      <c r="D1992" s="72"/>
    </row>
    <row r="1993" spans="1:4">
      <c r="A1993" s="69">
        <f t="shared" ca="1" si="94"/>
        <v>0</v>
      </c>
      <c r="B1993" s="69">
        <f t="shared" ca="1" si="93"/>
        <v>0</v>
      </c>
      <c r="C1993" s="70">
        <f t="shared" ca="1" si="95"/>
        <v>0</v>
      </c>
      <c r="D1993" s="72"/>
    </row>
    <row r="1994" spans="1:4">
      <c r="A1994" s="69">
        <f t="shared" ca="1" si="94"/>
        <v>0</v>
      </c>
      <c r="B1994" s="69">
        <f t="shared" ca="1" si="93"/>
        <v>0</v>
      </c>
      <c r="C1994" s="70">
        <f t="shared" ca="1" si="95"/>
        <v>0</v>
      </c>
      <c r="D1994" s="72"/>
    </row>
    <row r="1995" spans="1:4">
      <c r="A1995" s="69">
        <f t="shared" ca="1" si="94"/>
        <v>0</v>
      </c>
      <c r="B1995" s="69">
        <f t="shared" ca="1" si="93"/>
        <v>0</v>
      </c>
      <c r="C1995" s="70">
        <f t="shared" ca="1" si="95"/>
        <v>0</v>
      </c>
      <c r="D1995" s="72"/>
    </row>
    <row r="1996" spans="1:4">
      <c r="A1996" s="69">
        <f t="shared" ca="1" si="94"/>
        <v>0</v>
      </c>
      <c r="B1996" s="69">
        <f t="shared" ca="1" si="93"/>
        <v>0</v>
      </c>
      <c r="C1996" s="70">
        <f t="shared" ca="1" si="95"/>
        <v>0</v>
      </c>
      <c r="D1996" s="72"/>
    </row>
    <row r="1997" spans="1:4">
      <c r="A1997" s="69">
        <f t="shared" ca="1" si="94"/>
        <v>0</v>
      </c>
      <c r="B1997" s="69">
        <f t="shared" ca="1" si="93"/>
        <v>0</v>
      </c>
      <c r="C1997" s="70">
        <f t="shared" ca="1" si="95"/>
        <v>0</v>
      </c>
      <c r="D1997" s="72"/>
    </row>
    <row r="1998" spans="1:4">
      <c r="A1998" s="69">
        <f t="shared" ca="1" si="94"/>
        <v>0</v>
      </c>
      <c r="B1998" s="69">
        <f t="shared" ca="1" si="93"/>
        <v>0</v>
      </c>
      <c r="C1998" s="70">
        <f t="shared" ca="1" si="95"/>
        <v>0</v>
      </c>
      <c r="D1998" s="72"/>
    </row>
    <row r="1999" spans="1:4">
      <c r="A1999" s="69">
        <f t="shared" ca="1" si="94"/>
        <v>0</v>
      </c>
      <c r="B1999" s="69">
        <f t="shared" ca="1" si="93"/>
        <v>0</v>
      </c>
      <c r="C1999" s="70">
        <f t="shared" ca="1" si="95"/>
        <v>0</v>
      </c>
      <c r="D1999" s="72"/>
    </row>
    <row r="2000" spans="1:4">
      <c r="A2000" s="69">
        <f t="shared" ca="1" si="94"/>
        <v>0</v>
      </c>
      <c r="B2000" s="69">
        <f t="shared" ca="1" si="93"/>
        <v>0</v>
      </c>
      <c r="C2000" s="70">
        <f t="shared" ca="1" si="95"/>
        <v>0</v>
      </c>
      <c r="D2000" s="72"/>
    </row>
    <row r="2001" spans="1:4">
      <c r="A2001" s="69">
        <f t="shared" ca="1" si="94"/>
        <v>0</v>
      </c>
      <c r="B2001" s="69">
        <f t="shared" ca="1" si="93"/>
        <v>0</v>
      </c>
      <c r="C2001" s="70">
        <f t="shared" ca="1" si="95"/>
        <v>0</v>
      </c>
      <c r="D2001" s="72"/>
    </row>
    <row r="2002" spans="1:4">
      <c r="A2002" s="69">
        <f t="shared" ca="1" si="94"/>
        <v>0</v>
      </c>
      <c r="B2002" s="69">
        <f t="shared" ca="1" si="93"/>
        <v>0</v>
      </c>
      <c r="C2002" s="70">
        <f t="shared" ca="1" si="95"/>
        <v>0</v>
      </c>
      <c r="D2002" s="67"/>
    </row>
    <row r="2003" spans="1:4">
      <c r="A2003" s="69">
        <f t="shared" ca="1" si="94"/>
        <v>0</v>
      </c>
      <c r="B2003" s="69">
        <f t="shared" ca="1" si="93"/>
        <v>0</v>
      </c>
      <c r="C2003" s="70">
        <f t="shared" ca="1" si="95"/>
        <v>0</v>
      </c>
      <c r="D2003" s="67"/>
    </row>
    <row r="2004" spans="1:4">
      <c r="A2004" s="69">
        <f t="shared" ca="1" si="94"/>
        <v>0</v>
      </c>
      <c r="B2004" s="69">
        <f t="shared" ca="1" si="93"/>
        <v>0</v>
      </c>
      <c r="C2004" s="70">
        <f t="shared" ca="1" si="95"/>
        <v>0</v>
      </c>
      <c r="D2004" s="67"/>
    </row>
    <row r="2005" spans="1:4">
      <c r="A2005" s="69">
        <f t="shared" ca="1" si="94"/>
        <v>0</v>
      </c>
      <c r="B2005" s="69">
        <f t="shared" ca="1" si="93"/>
        <v>0</v>
      </c>
      <c r="C2005" s="70">
        <f t="shared" ca="1" si="95"/>
        <v>0</v>
      </c>
      <c r="D2005" s="67"/>
    </row>
    <row r="2006" spans="1:4">
      <c r="A2006" s="69">
        <f t="shared" ca="1" si="94"/>
        <v>0</v>
      </c>
      <c r="B2006" s="69">
        <f t="shared" ca="1" si="93"/>
        <v>0</v>
      </c>
      <c r="C2006" s="70">
        <f t="shared" ca="1" si="95"/>
        <v>0</v>
      </c>
      <c r="D2006" s="67"/>
    </row>
    <row r="2007" spans="1:4">
      <c r="A2007" s="69">
        <f t="shared" ca="1" si="94"/>
        <v>0</v>
      </c>
      <c r="B2007" s="69">
        <f t="shared" ca="1" si="93"/>
        <v>0</v>
      </c>
      <c r="C2007" s="70">
        <f t="shared" ca="1" si="95"/>
        <v>0</v>
      </c>
      <c r="D2007" s="67"/>
    </row>
    <row r="2008" spans="1:4">
      <c r="A2008" s="69">
        <f t="shared" ca="1" si="94"/>
        <v>0</v>
      </c>
      <c r="B2008" s="69">
        <f t="shared" ca="1" si="93"/>
        <v>0</v>
      </c>
      <c r="C2008" s="70">
        <f t="shared" ca="1" si="95"/>
        <v>0</v>
      </c>
      <c r="D2008" s="67"/>
    </row>
    <row r="2009" spans="1:4">
      <c r="A2009" s="69">
        <f t="shared" ca="1" si="94"/>
        <v>0</v>
      </c>
      <c r="B2009" s="69">
        <f t="shared" ca="1" si="93"/>
        <v>0</v>
      </c>
      <c r="C2009" s="70">
        <f t="shared" ca="1" si="95"/>
        <v>0</v>
      </c>
      <c r="D2009" s="67"/>
    </row>
    <row r="2010" spans="1:4">
      <c r="A2010" s="69">
        <f t="shared" ca="1" si="94"/>
        <v>0</v>
      </c>
      <c r="B2010" s="69">
        <f t="shared" ca="1" si="93"/>
        <v>0</v>
      </c>
      <c r="C2010" s="70">
        <f t="shared" ca="1" si="95"/>
        <v>0</v>
      </c>
      <c r="D2010" s="67"/>
    </row>
    <row r="2011" spans="1:4">
      <c r="A2011" s="69">
        <f t="shared" ca="1" si="94"/>
        <v>0</v>
      </c>
      <c r="B2011" s="69">
        <f t="shared" ca="1" si="93"/>
        <v>0</v>
      </c>
      <c r="C2011" s="70">
        <f t="shared" ca="1" si="95"/>
        <v>0</v>
      </c>
      <c r="D2011" s="67"/>
    </row>
    <row r="2012" spans="1:4">
      <c r="A2012" s="69">
        <f t="shared" ca="1" si="94"/>
        <v>0</v>
      </c>
      <c r="B2012" s="69">
        <f t="shared" ca="1" si="93"/>
        <v>0</v>
      </c>
      <c r="C2012" s="70">
        <f t="shared" ca="1" si="95"/>
        <v>0</v>
      </c>
      <c r="D2012" s="67"/>
    </row>
    <row r="2013" spans="1:4">
      <c r="A2013" s="69">
        <f t="shared" ca="1" si="94"/>
        <v>0</v>
      </c>
      <c r="B2013" s="69">
        <f t="shared" ca="1" si="93"/>
        <v>0</v>
      </c>
      <c r="C2013" s="70">
        <f t="shared" ca="1" si="95"/>
        <v>0</v>
      </c>
      <c r="D2013" s="67"/>
    </row>
    <row r="2014" spans="1:4">
      <c r="A2014" s="69">
        <f t="shared" ca="1" si="94"/>
        <v>0</v>
      </c>
      <c r="B2014" s="69">
        <f t="shared" ca="1" si="93"/>
        <v>0</v>
      </c>
      <c r="C2014" s="70">
        <f t="shared" ca="1" si="95"/>
        <v>0</v>
      </c>
      <c r="D2014" s="67"/>
    </row>
    <row r="2015" spans="1:4">
      <c r="A2015" s="69">
        <f t="shared" ca="1" si="94"/>
        <v>0</v>
      </c>
      <c r="B2015" s="69">
        <f t="shared" ca="1" si="93"/>
        <v>0</v>
      </c>
      <c r="C2015" s="70">
        <f t="shared" ca="1" si="95"/>
        <v>0</v>
      </c>
      <c r="D2015" s="67"/>
    </row>
    <row r="2016" spans="1:4">
      <c r="A2016" s="69">
        <f t="shared" ca="1" si="94"/>
        <v>0</v>
      </c>
      <c r="B2016" s="69">
        <f t="shared" ca="1" si="93"/>
        <v>0</v>
      </c>
      <c r="C2016" s="70">
        <f t="shared" ca="1" si="95"/>
        <v>0</v>
      </c>
      <c r="D2016" s="67"/>
    </row>
    <row r="2017" spans="1:4">
      <c r="A2017" s="69">
        <f t="shared" ca="1" si="94"/>
        <v>0</v>
      </c>
      <c r="B2017" s="69">
        <f t="shared" ca="1" si="93"/>
        <v>0</v>
      </c>
      <c r="C2017" s="70">
        <f t="shared" ca="1" si="95"/>
        <v>0</v>
      </c>
      <c r="D2017" s="67"/>
    </row>
    <row r="2018" spans="1:4">
      <c r="A2018" s="69">
        <f t="shared" ca="1" si="94"/>
        <v>0</v>
      </c>
      <c r="B2018" s="69">
        <f t="shared" ca="1" si="93"/>
        <v>0</v>
      </c>
      <c r="C2018" s="70">
        <f t="shared" ca="1" si="95"/>
        <v>0</v>
      </c>
      <c r="D2018" s="67"/>
    </row>
    <row r="2019" spans="1:4">
      <c r="A2019" s="69">
        <f t="shared" ca="1" si="94"/>
        <v>0</v>
      </c>
      <c r="B2019" s="69">
        <f t="shared" ca="1" si="93"/>
        <v>0</v>
      </c>
      <c r="C2019" s="70">
        <f t="shared" ca="1" si="95"/>
        <v>0</v>
      </c>
      <c r="D2019" s="67"/>
    </row>
    <row r="2020" spans="1:4">
      <c r="A2020" s="69">
        <f t="shared" ca="1" si="94"/>
        <v>0</v>
      </c>
      <c r="B2020" s="69">
        <f t="shared" ca="1" si="93"/>
        <v>0</v>
      </c>
      <c r="C2020" s="70">
        <f t="shared" ca="1" si="95"/>
        <v>0</v>
      </c>
      <c r="D2020" s="67"/>
    </row>
    <row r="2021" spans="1:4">
      <c r="A2021" s="69">
        <f t="shared" ca="1" si="94"/>
        <v>0</v>
      </c>
      <c r="B2021" s="69">
        <f t="shared" ca="1" si="93"/>
        <v>0</v>
      </c>
      <c r="C2021" s="70">
        <f t="shared" ca="1" si="95"/>
        <v>0</v>
      </c>
      <c r="D2021" s="67"/>
    </row>
    <row r="2022" spans="1:4">
      <c r="A2022" s="69">
        <f t="shared" ca="1" si="94"/>
        <v>0</v>
      </c>
      <c r="B2022" s="69">
        <f t="shared" ca="1" si="93"/>
        <v>0</v>
      </c>
      <c r="C2022" s="70">
        <f t="shared" ca="1" si="95"/>
        <v>0</v>
      </c>
      <c r="D2022" s="67"/>
    </row>
    <row r="2023" spans="1:4">
      <c r="A2023" s="69">
        <f t="shared" ca="1" si="94"/>
        <v>0</v>
      </c>
      <c r="B2023" s="69">
        <f t="shared" ca="1" si="93"/>
        <v>0</v>
      </c>
      <c r="C2023" s="70">
        <f t="shared" ca="1" si="95"/>
        <v>0</v>
      </c>
      <c r="D2023" s="67"/>
    </row>
    <row r="2024" spans="1:4">
      <c r="A2024" s="69">
        <f t="shared" ca="1" si="94"/>
        <v>0</v>
      </c>
      <c r="B2024" s="69">
        <f t="shared" ca="1" si="93"/>
        <v>0</v>
      </c>
      <c r="C2024" s="70">
        <f t="shared" ca="1" si="95"/>
        <v>0</v>
      </c>
      <c r="D2024" s="67"/>
    </row>
    <row r="2025" spans="1:4">
      <c r="A2025" s="69">
        <f t="shared" ca="1" si="94"/>
        <v>0</v>
      </c>
      <c r="B2025" s="69">
        <f t="shared" ca="1" si="93"/>
        <v>0</v>
      </c>
      <c r="C2025" s="70">
        <f t="shared" ca="1" si="95"/>
        <v>0</v>
      </c>
      <c r="D2025" s="67"/>
    </row>
    <row r="2026" spans="1:4">
      <c r="A2026" s="69">
        <f t="shared" ca="1" si="94"/>
        <v>0</v>
      </c>
      <c r="B2026" s="69">
        <f t="shared" ca="1" si="93"/>
        <v>0</v>
      </c>
      <c r="C2026" s="70">
        <f t="shared" ca="1" si="95"/>
        <v>0</v>
      </c>
      <c r="D2026" s="67"/>
    </row>
    <row r="2027" spans="1:4">
      <c r="A2027" s="69">
        <f t="shared" ca="1" si="94"/>
        <v>0</v>
      </c>
      <c r="B2027" s="69">
        <f t="shared" ca="1" si="93"/>
        <v>0</v>
      </c>
      <c r="C2027" s="70">
        <f t="shared" ca="1" si="95"/>
        <v>0</v>
      </c>
      <c r="D2027" s="67"/>
    </row>
    <row r="2028" spans="1:4">
      <c r="A2028" s="69">
        <f t="shared" ca="1" si="94"/>
        <v>0</v>
      </c>
      <c r="B2028" s="69">
        <f t="shared" ca="1" si="93"/>
        <v>0</v>
      </c>
      <c r="C2028" s="70">
        <f t="shared" ca="1" si="95"/>
        <v>0</v>
      </c>
      <c r="D2028" s="67"/>
    </row>
    <row r="2029" spans="1:4">
      <c r="A2029" s="69">
        <f t="shared" ca="1" si="94"/>
        <v>0</v>
      </c>
      <c r="B2029" s="69">
        <f t="shared" ca="1" si="93"/>
        <v>0</v>
      </c>
      <c r="C2029" s="70">
        <f t="shared" ca="1" si="95"/>
        <v>0</v>
      </c>
      <c r="D2029" s="67"/>
    </row>
    <row r="2030" spans="1:4">
      <c r="A2030" s="69">
        <f t="shared" ca="1" si="94"/>
        <v>0</v>
      </c>
      <c r="B2030" s="69">
        <f t="shared" ca="1" si="93"/>
        <v>0</v>
      </c>
      <c r="C2030" s="70">
        <f t="shared" ca="1" si="95"/>
        <v>0</v>
      </c>
      <c r="D2030" s="67"/>
    </row>
    <row r="2031" spans="1:4">
      <c r="A2031" s="69">
        <f t="shared" ca="1" si="94"/>
        <v>0</v>
      </c>
      <c r="B2031" s="69">
        <f t="shared" ca="1" si="93"/>
        <v>0</v>
      </c>
      <c r="C2031" s="70">
        <f t="shared" ca="1" si="95"/>
        <v>0</v>
      </c>
      <c r="D2031" s="67"/>
    </row>
    <row r="2032" spans="1:4">
      <c r="A2032" s="69">
        <f t="shared" ca="1" si="94"/>
        <v>0</v>
      </c>
      <c r="B2032" s="69">
        <f t="shared" ca="1" si="93"/>
        <v>0</v>
      </c>
      <c r="C2032" s="70">
        <f t="shared" ca="1" si="95"/>
        <v>0</v>
      </c>
      <c r="D2032" s="67"/>
    </row>
    <row r="2033" spans="1:4">
      <c r="A2033" s="69">
        <f t="shared" ca="1" si="94"/>
        <v>0</v>
      </c>
      <c r="B2033" s="69">
        <f t="shared" ca="1" si="93"/>
        <v>0</v>
      </c>
      <c r="C2033" s="70">
        <f t="shared" ca="1" si="95"/>
        <v>0</v>
      </c>
      <c r="D2033" s="67"/>
    </row>
    <row r="2034" spans="1:4">
      <c r="A2034" s="69">
        <f t="shared" ca="1" si="94"/>
        <v>0</v>
      </c>
      <c r="B2034" s="69">
        <f t="shared" ca="1" si="93"/>
        <v>0</v>
      </c>
      <c r="C2034" s="70">
        <f t="shared" ca="1" si="95"/>
        <v>0</v>
      </c>
      <c r="D2034" s="67"/>
    </row>
    <row r="2035" spans="1:4">
      <c r="A2035" s="69">
        <f t="shared" ca="1" si="94"/>
        <v>0</v>
      </c>
      <c r="B2035" s="69">
        <f t="shared" ca="1" si="93"/>
        <v>0</v>
      </c>
      <c r="C2035" s="70">
        <f t="shared" ca="1" si="95"/>
        <v>0</v>
      </c>
      <c r="D2035" s="67"/>
    </row>
    <row r="2036" spans="1:4">
      <c r="A2036" s="69">
        <f t="shared" ca="1" si="94"/>
        <v>0</v>
      </c>
      <c r="B2036" s="69">
        <f t="shared" ca="1" si="93"/>
        <v>0</v>
      </c>
      <c r="C2036" s="70">
        <f t="shared" ca="1" si="95"/>
        <v>0</v>
      </c>
      <c r="D2036" s="67"/>
    </row>
    <row r="2037" spans="1:4">
      <c r="A2037" s="69">
        <f t="shared" ca="1" si="94"/>
        <v>0</v>
      </c>
      <c r="B2037" s="69">
        <f t="shared" ca="1" si="93"/>
        <v>0</v>
      </c>
      <c r="C2037" s="70">
        <f t="shared" ca="1" si="95"/>
        <v>0</v>
      </c>
      <c r="D2037" s="67"/>
    </row>
    <row r="2038" spans="1:4">
      <c r="A2038" s="69">
        <f t="shared" ca="1" si="94"/>
        <v>0</v>
      </c>
      <c r="B2038" s="69">
        <f t="shared" ca="1" si="93"/>
        <v>0</v>
      </c>
      <c r="C2038" s="70">
        <f t="shared" ca="1" si="95"/>
        <v>0</v>
      </c>
      <c r="D2038" s="67"/>
    </row>
    <row r="2039" spans="1:4">
      <c r="A2039" s="69">
        <f t="shared" ca="1" si="94"/>
        <v>0</v>
      </c>
      <c r="B2039" s="69">
        <f t="shared" ca="1" si="93"/>
        <v>0</v>
      </c>
      <c r="C2039" s="70">
        <f t="shared" ca="1" si="95"/>
        <v>0</v>
      </c>
      <c r="D2039" s="67"/>
    </row>
    <row r="2040" spans="1:4">
      <c r="A2040" s="69">
        <f t="shared" ca="1" si="94"/>
        <v>0</v>
      </c>
      <c r="B2040" s="69">
        <f t="shared" ca="1" si="93"/>
        <v>0</v>
      </c>
      <c r="C2040" s="70">
        <f t="shared" ca="1" si="95"/>
        <v>0</v>
      </c>
      <c r="D2040" s="67"/>
    </row>
    <row r="2041" spans="1:4">
      <c r="A2041" s="69">
        <f t="shared" ca="1" si="94"/>
        <v>0</v>
      </c>
      <c r="B2041" s="69">
        <f t="shared" ca="1" si="93"/>
        <v>0</v>
      </c>
      <c r="C2041" s="70">
        <f t="shared" ca="1" si="95"/>
        <v>0</v>
      </c>
      <c r="D2041" s="67"/>
    </row>
    <row r="2042" spans="1:4">
      <c r="A2042" s="69">
        <f t="shared" ca="1" si="94"/>
        <v>0</v>
      </c>
      <c r="B2042" s="69">
        <f t="shared" ca="1" si="93"/>
        <v>0</v>
      </c>
      <c r="C2042" s="70">
        <f t="shared" ca="1" si="95"/>
        <v>0</v>
      </c>
      <c r="D2042" s="67"/>
    </row>
    <row r="2043" spans="1:4">
      <c r="A2043" s="69">
        <f t="shared" ca="1" si="94"/>
        <v>0</v>
      </c>
      <c r="B2043" s="69">
        <f t="shared" ca="1" si="93"/>
        <v>0</v>
      </c>
      <c r="C2043" s="70">
        <f t="shared" ca="1" si="95"/>
        <v>0</v>
      </c>
      <c r="D2043" s="67"/>
    </row>
    <row r="2044" spans="1:4">
      <c r="A2044" s="69">
        <f t="shared" ca="1" si="94"/>
        <v>0</v>
      </c>
      <c r="B2044" s="69">
        <f t="shared" ca="1" si="93"/>
        <v>0</v>
      </c>
      <c r="C2044" s="70">
        <f t="shared" ca="1" si="95"/>
        <v>0</v>
      </c>
      <c r="D2044" s="67"/>
    </row>
    <row r="2045" spans="1:4">
      <c r="A2045" s="69">
        <f t="shared" ca="1" si="94"/>
        <v>0</v>
      </c>
      <c r="B2045" s="69">
        <f t="shared" ca="1" si="93"/>
        <v>0</v>
      </c>
      <c r="C2045" s="70">
        <f t="shared" ca="1" si="95"/>
        <v>0</v>
      </c>
      <c r="D2045" s="67"/>
    </row>
    <row r="2046" spans="1:4">
      <c r="A2046" s="69">
        <f t="shared" ca="1" si="94"/>
        <v>0</v>
      </c>
      <c r="B2046" s="69">
        <f t="shared" ca="1" si="93"/>
        <v>0</v>
      </c>
      <c r="C2046" s="70">
        <f t="shared" ca="1" si="95"/>
        <v>0</v>
      </c>
      <c r="D2046" s="67"/>
    </row>
    <row r="2047" spans="1:4">
      <c r="A2047" s="69">
        <f t="shared" ca="1" si="94"/>
        <v>0</v>
      </c>
      <c r="B2047" s="69">
        <f t="shared" ca="1" si="93"/>
        <v>0</v>
      </c>
      <c r="C2047" s="70">
        <f t="shared" ca="1" si="95"/>
        <v>0</v>
      </c>
      <c r="D2047" s="67"/>
    </row>
    <row r="2048" spans="1:4">
      <c r="A2048" s="69">
        <f t="shared" ca="1" si="94"/>
        <v>0</v>
      </c>
      <c r="B2048" s="69">
        <f t="shared" ca="1" si="93"/>
        <v>0</v>
      </c>
      <c r="C2048" s="70">
        <f t="shared" ca="1" si="95"/>
        <v>0</v>
      </c>
      <c r="D2048" s="67"/>
    </row>
    <row r="2049" spans="1:4">
      <c r="A2049" s="69">
        <f t="shared" ca="1" si="94"/>
        <v>0</v>
      </c>
      <c r="B2049" s="69">
        <f t="shared" ca="1" si="93"/>
        <v>0</v>
      </c>
      <c r="C2049" s="70">
        <f t="shared" ca="1" si="95"/>
        <v>0</v>
      </c>
      <c r="D2049" s="67"/>
    </row>
    <row r="2050" spans="1:4">
      <c r="A2050" s="69">
        <f t="shared" ca="1" si="94"/>
        <v>0</v>
      </c>
      <c r="B2050" s="69">
        <f t="shared" ref="B2050:B2113" ca="1" si="96">INDIRECT(ADDRESS(ROW(),5,,,"Contact List"))</f>
        <v>0</v>
      </c>
      <c r="C2050" s="70">
        <f t="shared" ca="1" si="95"/>
        <v>0</v>
      </c>
      <c r="D2050" s="67"/>
    </row>
    <row r="2051" spans="1:4">
      <c r="A2051" s="69">
        <f t="shared" ref="A2051:A2114" ca="1" si="97">INDIRECT(ADDRESS(ROW(),COLUMN()+1,,,"Contact List"))</f>
        <v>0</v>
      </c>
      <c r="B2051" s="69">
        <f t="shared" ca="1" si="96"/>
        <v>0</v>
      </c>
      <c r="C2051" s="70">
        <f t="shared" ref="C2051:C2114" ca="1" si="98">INDIRECT(ADDRESS(ROW(),6,,,"Contact List"))</f>
        <v>0</v>
      </c>
      <c r="D2051" s="67"/>
    </row>
    <row r="2052" spans="1:4">
      <c r="A2052" s="69">
        <f t="shared" ca="1" si="97"/>
        <v>0</v>
      </c>
      <c r="B2052" s="69">
        <f t="shared" ca="1" si="96"/>
        <v>0</v>
      </c>
      <c r="C2052" s="70">
        <f t="shared" ca="1" si="98"/>
        <v>0</v>
      </c>
      <c r="D2052" s="67"/>
    </row>
    <row r="2053" spans="1:4">
      <c r="A2053" s="69">
        <f t="shared" ca="1" si="97"/>
        <v>0</v>
      </c>
      <c r="B2053" s="69">
        <f t="shared" ca="1" si="96"/>
        <v>0</v>
      </c>
      <c r="C2053" s="70">
        <f t="shared" ca="1" si="98"/>
        <v>0</v>
      </c>
      <c r="D2053" s="67"/>
    </row>
    <row r="2054" spans="1:4">
      <c r="A2054" s="69">
        <f t="shared" ca="1" si="97"/>
        <v>0</v>
      </c>
      <c r="B2054" s="69">
        <f t="shared" ca="1" si="96"/>
        <v>0</v>
      </c>
      <c r="C2054" s="70">
        <f t="shared" ca="1" si="98"/>
        <v>0</v>
      </c>
      <c r="D2054" s="67"/>
    </row>
    <row r="2055" spans="1:4">
      <c r="A2055" s="69">
        <f t="shared" ca="1" si="97"/>
        <v>0</v>
      </c>
      <c r="B2055" s="69">
        <f t="shared" ca="1" si="96"/>
        <v>0</v>
      </c>
      <c r="C2055" s="70">
        <f t="shared" ca="1" si="98"/>
        <v>0</v>
      </c>
      <c r="D2055" s="67"/>
    </row>
    <row r="2056" spans="1:4">
      <c r="A2056" s="69">
        <f t="shared" ca="1" si="97"/>
        <v>0</v>
      </c>
      <c r="B2056" s="69">
        <f t="shared" ca="1" si="96"/>
        <v>0</v>
      </c>
      <c r="C2056" s="70">
        <f t="shared" ca="1" si="98"/>
        <v>0</v>
      </c>
      <c r="D2056" s="67"/>
    </row>
    <row r="2057" spans="1:4">
      <c r="A2057" s="69">
        <f t="shared" ca="1" si="97"/>
        <v>0</v>
      </c>
      <c r="B2057" s="69">
        <f t="shared" ca="1" si="96"/>
        <v>0</v>
      </c>
      <c r="C2057" s="70">
        <f t="shared" ca="1" si="98"/>
        <v>0</v>
      </c>
      <c r="D2057" s="67"/>
    </row>
    <row r="2058" spans="1:4">
      <c r="A2058" s="69">
        <f t="shared" ca="1" si="97"/>
        <v>0</v>
      </c>
      <c r="B2058" s="69">
        <f t="shared" ca="1" si="96"/>
        <v>0</v>
      </c>
      <c r="C2058" s="70">
        <f t="shared" ca="1" si="98"/>
        <v>0</v>
      </c>
      <c r="D2058" s="67"/>
    </row>
    <row r="2059" spans="1:4">
      <c r="A2059" s="69">
        <f t="shared" ca="1" si="97"/>
        <v>0</v>
      </c>
      <c r="B2059" s="69">
        <f t="shared" ca="1" si="96"/>
        <v>0</v>
      </c>
      <c r="C2059" s="70">
        <f t="shared" ca="1" si="98"/>
        <v>0</v>
      </c>
      <c r="D2059" s="67"/>
    </row>
    <row r="2060" spans="1:4">
      <c r="A2060" s="69">
        <f t="shared" ca="1" si="97"/>
        <v>0</v>
      </c>
      <c r="B2060" s="69">
        <f t="shared" ca="1" si="96"/>
        <v>0</v>
      </c>
      <c r="C2060" s="70">
        <f t="shared" ca="1" si="98"/>
        <v>0</v>
      </c>
      <c r="D2060" s="67"/>
    </row>
    <row r="2061" spans="1:4">
      <c r="A2061" s="69">
        <f t="shared" ca="1" si="97"/>
        <v>0</v>
      </c>
      <c r="B2061" s="69">
        <f t="shared" ca="1" si="96"/>
        <v>0</v>
      </c>
      <c r="C2061" s="70">
        <f t="shared" ca="1" si="98"/>
        <v>0</v>
      </c>
      <c r="D2061" s="67"/>
    </row>
    <row r="2062" spans="1:4">
      <c r="A2062" s="69">
        <f t="shared" ca="1" si="97"/>
        <v>0</v>
      </c>
      <c r="B2062" s="69">
        <f t="shared" ca="1" si="96"/>
        <v>0</v>
      </c>
      <c r="C2062" s="70">
        <f t="shared" ca="1" si="98"/>
        <v>0</v>
      </c>
      <c r="D2062" s="67"/>
    </row>
    <row r="2063" spans="1:4">
      <c r="A2063" s="69">
        <f t="shared" ca="1" si="97"/>
        <v>0</v>
      </c>
      <c r="B2063" s="69">
        <f t="shared" ca="1" si="96"/>
        <v>0</v>
      </c>
      <c r="C2063" s="70">
        <f t="shared" ca="1" si="98"/>
        <v>0</v>
      </c>
      <c r="D2063" s="67"/>
    </row>
    <row r="2064" spans="1:4">
      <c r="A2064" s="69">
        <f t="shared" ca="1" si="97"/>
        <v>0</v>
      </c>
      <c r="B2064" s="69">
        <f t="shared" ca="1" si="96"/>
        <v>0</v>
      </c>
      <c r="C2064" s="70">
        <f t="shared" ca="1" si="98"/>
        <v>0</v>
      </c>
      <c r="D2064" s="67"/>
    </row>
    <row r="2065" spans="1:4">
      <c r="A2065" s="69">
        <f t="shared" ca="1" si="97"/>
        <v>0</v>
      </c>
      <c r="B2065" s="69">
        <f t="shared" ca="1" si="96"/>
        <v>0</v>
      </c>
      <c r="C2065" s="70">
        <f t="shared" ca="1" si="98"/>
        <v>0</v>
      </c>
      <c r="D2065" s="67"/>
    </row>
    <row r="2066" spans="1:4">
      <c r="A2066" s="69">
        <f t="shared" ca="1" si="97"/>
        <v>0</v>
      </c>
      <c r="B2066" s="69">
        <f t="shared" ca="1" si="96"/>
        <v>0</v>
      </c>
      <c r="C2066" s="70">
        <f t="shared" ca="1" si="98"/>
        <v>0</v>
      </c>
      <c r="D2066" s="67"/>
    </row>
    <row r="2067" spans="1:4">
      <c r="A2067" s="69">
        <f t="shared" ca="1" si="97"/>
        <v>0</v>
      </c>
      <c r="B2067" s="69">
        <f t="shared" ca="1" si="96"/>
        <v>0</v>
      </c>
      <c r="C2067" s="70">
        <f t="shared" ca="1" si="98"/>
        <v>0</v>
      </c>
      <c r="D2067" s="67"/>
    </row>
    <row r="2068" spans="1:4">
      <c r="A2068" s="69">
        <f t="shared" ca="1" si="97"/>
        <v>0</v>
      </c>
      <c r="B2068" s="69">
        <f t="shared" ca="1" si="96"/>
        <v>0</v>
      </c>
      <c r="C2068" s="70">
        <f t="shared" ca="1" si="98"/>
        <v>0</v>
      </c>
      <c r="D2068" s="67"/>
    </row>
    <row r="2069" spans="1:4">
      <c r="A2069" s="69">
        <f t="shared" ca="1" si="97"/>
        <v>0</v>
      </c>
      <c r="B2069" s="69">
        <f t="shared" ca="1" si="96"/>
        <v>0</v>
      </c>
      <c r="C2069" s="70">
        <f t="shared" ca="1" si="98"/>
        <v>0</v>
      </c>
      <c r="D2069" s="67"/>
    </row>
    <row r="2070" spans="1:4">
      <c r="A2070" s="69">
        <f t="shared" ca="1" si="97"/>
        <v>0</v>
      </c>
      <c r="B2070" s="69">
        <f t="shared" ca="1" si="96"/>
        <v>0</v>
      </c>
      <c r="C2070" s="70">
        <f t="shared" ca="1" si="98"/>
        <v>0</v>
      </c>
      <c r="D2070" s="67"/>
    </row>
    <row r="2071" spans="1:4">
      <c r="A2071" s="69">
        <f t="shared" ca="1" si="97"/>
        <v>0</v>
      </c>
      <c r="B2071" s="69">
        <f t="shared" ca="1" si="96"/>
        <v>0</v>
      </c>
      <c r="C2071" s="70">
        <f t="shared" ca="1" si="98"/>
        <v>0</v>
      </c>
      <c r="D2071" s="67"/>
    </row>
    <row r="2072" spans="1:4">
      <c r="A2072" s="69">
        <f t="shared" ca="1" si="97"/>
        <v>0</v>
      </c>
      <c r="B2072" s="69">
        <f t="shared" ca="1" si="96"/>
        <v>0</v>
      </c>
      <c r="C2072" s="70">
        <f t="shared" ca="1" si="98"/>
        <v>0</v>
      </c>
      <c r="D2072" s="67"/>
    </row>
    <row r="2073" spans="1:4">
      <c r="A2073" s="69">
        <f t="shared" ca="1" si="97"/>
        <v>0</v>
      </c>
      <c r="B2073" s="69">
        <f t="shared" ca="1" si="96"/>
        <v>0</v>
      </c>
      <c r="C2073" s="70">
        <f t="shared" ca="1" si="98"/>
        <v>0</v>
      </c>
      <c r="D2073" s="67"/>
    </row>
    <row r="2074" spans="1:4">
      <c r="A2074" s="69">
        <f t="shared" ca="1" si="97"/>
        <v>0</v>
      </c>
      <c r="B2074" s="69">
        <f t="shared" ca="1" si="96"/>
        <v>0</v>
      </c>
      <c r="C2074" s="70">
        <f t="shared" ca="1" si="98"/>
        <v>0</v>
      </c>
      <c r="D2074" s="67"/>
    </row>
    <row r="2075" spans="1:4">
      <c r="A2075" s="69">
        <f t="shared" ca="1" si="97"/>
        <v>0</v>
      </c>
      <c r="B2075" s="69">
        <f t="shared" ca="1" si="96"/>
        <v>0</v>
      </c>
      <c r="C2075" s="70">
        <f t="shared" ca="1" si="98"/>
        <v>0</v>
      </c>
      <c r="D2075" s="67"/>
    </row>
    <row r="2076" spans="1:4">
      <c r="A2076" s="69">
        <f t="shared" ca="1" si="97"/>
        <v>0</v>
      </c>
      <c r="B2076" s="69">
        <f t="shared" ca="1" si="96"/>
        <v>0</v>
      </c>
      <c r="C2076" s="70">
        <f t="shared" ca="1" si="98"/>
        <v>0</v>
      </c>
      <c r="D2076" s="67"/>
    </row>
    <row r="2077" spans="1:4">
      <c r="A2077" s="69">
        <f t="shared" ca="1" si="97"/>
        <v>0</v>
      </c>
      <c r="B2077" s="69">
        <f t="shared" ca="1" si="96"/>
        <v>0</v>
      </c>
      <c r="C2077" s="70">
        <f t="shared" ca="1" si="98"/>
        <v>0</v>
      </c>
      <c r="D2077" s="67"/>
    </row>
    <row r="2078" spans="1:4">
      <c r="A2078" s="69">
        <f t="shared" ca="1" si="97"/>
        <v>0</v>
      </c>
      <c r="B2078" s="69">
        <f t="shared" ca="1" si="96"/>
        <v>0</v>
      </c>
      <c r="C2078" s="70">
        <f t="shared" ca="1" si="98"/>
        <v>0</v>
      </c>
      <c r="D2078" s="67"/>
    </row>
    <row r="2079" spans="1:4">
      <c r="A2079" s="69">
        <f t="shared" ca="1" si="97"/>
        <v>0</v>
      </c>
      <c r="B2079" s="69">
        <f t="shared" ca="1" si="96"/>
        <v>0</v>
      </c>
      <c r="C2079" s="70">
        <f t="shared" ca="1" si="98"/>
        <v>0</v>
      </c>
      <c r="D2079" s="67"/>
    </row>
    <row r="2080" spans="1:4">
      <c r="A2080" s="69">
        <f t="shared" ca="1" si="97"/>
        <v>0</v>
      </c>
      <c r="B2080" s="69">
        <f t="shared" ca="1" si="96"/>
        <v>0</v>
      </c>
      <c r="C2080" s="70">
        <f t="shared" ca="1" si="98"/>
        <v>0</v>
      </c>
      <c r="D2080" s="67"/>
    </row>
    <row r="2081" spans="1:4">
      <c r="A2081" s="69">
        <f t="shared" ca="1" si="97"/>
        <v>0</v>
      </c>
      <c r="B2081" s="69">
        <f t="shared" ca="1" si="96"/>
        <v>0</v>
      </c>
      <c r="C2081" s="70">
        <f t="shared" ca="1" si="98"/>
        <v>0</v>
      </c>
      <c r="D2081" s="67"/>
    </row>
    <row r="2082" spans="1:4">
      <c r="A2082" s="69">
        <f t="shared" ca="1" si="97"/>
        <v>0</v>
      </c>
      <c r="B2082" s="69">
        <f t="shared" ca="1" si="96"/>
        <v>0</v>
      </c>
      <c r="C2082" s="70">
        <f t="shared" ca="1" si="98"/>
        <v>0</v>
      </c>
      <c r="D2082" s="67"/>
    </row>
    <row r="2083" spans="1:4">
      <c r="A2083" s="69">
        <f t="shared" ca="1" si="97"/>
        <v>0</v>
      </c>
      <c r="B2083" s="69">
        <f t="shared" ca="1" si="96"/>
        <v>0</v>
      </c>
      <c r="C2083" s="70">
        <f t="shared" ca="1" si="98"/>
        <v>0</v>
      </c>
      <c r="D2083" s="67"/>
    </row>
    <row r="2084" spans="1:4">
      <c r="A2084" s="69">
        <f t="shared" ca="1" si="97"/>
        <v>0</v>
      </c>
      <c r="B2084" s="69">
        <f t="shared" ca="1" si="96"/>
        <v>0</v>
      </c>
      <c r="C2084" s="70">
        <f t="shared" ca="1" si="98"/>
        <v>0</v>
      </c>
      <c r="D2084" s="67"/>
    </row>
    <row r="2085" spans="1:4">
      <c r="A2085" s="69">
        <f t="shared" ca="1" si="97"/>
        <v>0</v>
      </c>
      <c r="B2085" s="69">
        <f t="shared" ca="1" si="96"/>
        <v>0</v>
      </c>
      <c r="C2085" s="70">
        <f t="shared" ca="1" si="98"/>
        <v>0</v>
      </c>
      <c r="D2085" s="67"/>
    </row>
    <row r="2086" spans="1:4">
      <c r="A2086" s="69">
        <f t="shared" ca="1" si="97"/>
        <v>0</v>
      </c>
      <c r="B2086" s="69">
        <f t="shared" ca="1" si="96"/>
        <v>0</v>
      </c>
      <c r="C2086" s="70">
        <f t="shared" ca="1" si="98"/>
        <v>0</v>
      </c>
      <c r="D2086" s="67"/>
    </row>
    <row r="2087" spans="1:4">
      <c r="A2087" s="69">
        <f t="shared" ca="1" si="97"/>
        <v>0</v>
      </c>
      <c r="B2087" s="69">
        <f t="shared" ca="1" si="96"/>
        <v>0</v>
      </c>
      <c r="C2087" s="70">
        <f t="shared" ca="1" si="98"/>
        <v>0</v>
      </c>
      <c r="D2087" s="67"/>
    </row>
    <row r="2088" spans="1:4">
      <c r="A2088" s="69">
        <f t="shared" ca="1" si="97"/>
        <v>0</v>
      </c>
      <c r="B2088" s="69">
        <f t="shared" ca="1" si="96"/>
        <v>0</v>
      </c>
      <c r="C2088" s="70">
        <f t="shared" ca="1" si="98"/>
        <v>0</v>
      </c>
      <c r="D2088" s="67"/>
    </row>
    <row r="2089" spans="1:4">
      <c r="A2089" s="69">
        <f t="shared" ca="1" si="97"/>
        <v>0</v>
      </c>
      <c r="B2089" s="69">
        <f t="shared" ca="1" si="96"/>
        <v>0</v>
      </c>
      <c r="C2089" s="70">
        <f t="shared" ca="1" si="98"/>
        <v>0</v>
      </c>
      <c r="D2089" s="67"/>
    </row>
    <row r="2090" spans="1:4">
      <c r="A2090" s="69">
        <f t="shared" ca="1" si="97"/>
        <v>0</v>
      </c>
      <c r="B2090" s="69">
        <f t="shared" ca="1" si="96"/>
        <v>0</v>
      </c>
      <c r="C2090" s="70">
        <f t="shared" ca="1" si="98"/>
        <v>0</v>
      </c>
      <c r="D2090" s="67"/>
    </row>
    <row r="2091" spans="1:4">
      <c r="A2091" s="69">
        <f t="shared" ca="1" si="97"/>
        <v>0</v>
      </c>
      <c r="B2091" s="69">
        <f t="shared" ca="1" si="96"/>
        <v>0</v>
      </c>
      <c r="C2091" s="70">
        <f t="shared" ca="1" si="98"/>
        <v>0</v>
      </c>
      <c r="D2091" s="67"/>
    </row>
    <row r="2092" spans="1:4">
      <c r="A2092" s="69">
        <f t="shared" ca="1" si="97"/>
        <v>0</v>
      </c>
      <c r="B2092" s="69">
        <f t="shared" ca="1" si="96"/>
        <v>0</v>
      </c>
      <c r="C2092" s="70">
        <f t="shared" ca="1" si="98"/>
        <v>0</v>
      </c>
      <c r="D2092" s="67"/>
    </row>
    <row r="2093" spans="1:4">
      <c r="A2093" s="69">
        <f t="shared" ca="1" si="97"/>
        <v>0</v>
      </c>
      <c r="B2093" s="69">
        <f t="shared" ca="1" si="96"/>
        <v>0</v>
      </c>
      <c r="C2093" s="70">
        <f t="shared" ca="1" si="98"/>
        <v>0</v>
      </c>
      <c r="D2093" s="67"/>
    </row>
    <row r="2094" spans="1:4">
      <c r="A2094" s="69">
        <f t="shared" ca="1" si="97"/>
        <v>0</v>
      </c>
      <c r="B2094" s="69">
        <f t="shared" ca="1" si="96"/>
        <v>0</v>
      </c>
      <c r="C2094" s="70">
        <f t="shared" ca="1" si="98"/>
        <v>0</v>
      </c>
      <c r="D2094" s="67"/>
    </row>
    <row r="2095" spans="1:4">
      <c r="A2095" s="69">
        <f t="shared" ca="1" si="97"/>
        <v>0</v>
      </c>
      <c r="B2095" s="69">
        <f t="shared" ca="1" si="96"/>
        <v>0</v>
      </c>
      <c r="C2095" s="70">
        <f t="shared" ca="1" si="98"/>
        <v>0</v>
      </c>
      <c r="D2095" s="67"/>
    </row>
    <row r="2096" spans="1:4">
      <c r="A2096" s="69">
        <f t="shared" ca="1" si="97"/>
        <v>0</v>
      </c>
      <c r="B2096" s="69">
        <f t="shared" ca="1" si="96"/>
        <v>0</v>
      </c>
      <c r="C2096" s="70">
        <f t="shared" ca="1" si="98"/>
        <v>0</v>
      </c>
      <c r="D2096" s="67"/>
    </row>
    <row r="2097" spans="1:4">
      <c r="A2097" s="69">
        <f t="shared" ca="1" si="97"/>
        <v>0</v>
      </c>
      <c r="B2097" s="69">
        <f t="shared" ca="1" si="96"/>
        <v>0</v>
      </c>
      <c r="C2097" s="70">
        <f t="shared" ca="1" si="98"/>
        <v>0</v>
      </c>
      <c r="D2097" s="67"/>
    </row>
    <row r="2098" spans="1:4">
      <c r="A2098" s="69">
        <f t="shared" ca="1" si="97"/>
        <v>0</v>
      </c>
      <c r="B2098" s="69">
        <f t="shared" ca="1" si="96"/>
        <v>0</v>
      </c>
      <c r="C2098" s="70">
        <f t="shared" ca="1" si="98"/>
        <v>0</v>
      </c>
      <c r="D2098" s="67"/>
    </row>
    <row r="2099" spans="1:4">
      <c r="A2099" s="69">
        <f t="shared" ca="1" si="97"/>
        <v>0</v>
      </c>
      <c r="B2099" s="69">
        <f t="shared" ca="1" si="96"/>
        <v>0</v>
      </c>
      <c r="C2099" s="70">
        <f t="shared" ca="1" si="98"/>
        <v>0</v>
      </c>
      <c r="D2099" s="67"/>
    </row>
    <row r="2100" spans="1:4">
      <c r="A2100" s="69">
        <f t="shared" ca="1" si="97"/>
        <v>0</v>
      </c>
      <c r="B2100" s="69">
        <f t="shared" ca="1" si="96"/>
        <v>0</v>
      </c>
      <c r="C2100" s="70">
        <f t="shared" ca="1" si="98"/>
        <v>0</v>
      </c>
      <c r="D2100" s="67"/>
    </row>
    <row r="2101" spans="1:4">
      <c r="A2101" s="69">
        <f t="shared" ca="1" si="97"/>
        <v>0</v>
      </c>
      <c r="B2101" s="69">
        <f t="shared" ca="1" si="96"/>
        <v>0</v>
      </c>
      <c r="C2101" s="70">
        <f t="shared" ca="1" si="98"/>
        <v>0</v>
      </c>
      <c r="D2101" s="67"/>
    </row>
    <row r="2102" spans="1:4">
      <c r="A2102" s="69">
        <f t="shared" ca="1" si="97"/>
        <v>0</v>
      </c>
      <c r="B2102" s="69">
        <f t="shared" ca="1" si="96"/>
        <v>0</v>
      </c>
      <c r="C2102" s="70">
        <f t="shared" ca="1" si="98"/>
        <v>0</v>
      </c>
      <c r="D2102" s="67"/>
    </row>
    <row r="2103" spans="1:4">
      <c r="A2103" s="69">
        <f t="shared" ca="1" si="97"/>
        <v>0</v>
      </c>
      <c r="B2103" s="69">
        <f t="shared" ca="1" si="96"/>
        <v>0</v>
      </c>
      <c r="C2103" s="70">
        <f t="shared" ca="1" si="98"/>
        <v>0</v>
      </c>
      <c r="D2103" s="67"/>
    </row>
    <row r="2104" spans="1:4">
      <c r="A2104" s="69">
        <f t="shared" ca="1" si="97"/>
        <v>0</v>
      </c>
      <c r="B2104" s="69">
        <f t="shared" ca="1" si="96"/>
        <v>0</v>
      </c>
      <c r="C2104" s="70">
        <f t="shared" ca="1" si="98"/>
        <v>0</v>
      </c>
      <c r="D2104" s="67"/>
    </row>
    <row r="2105" spans="1:4">
      <c r="A2105" s="69">
        <f t="shared" ca="1" si="97"/>
        <v>0</v>
      </c>
      <c r="B2105" s="69">
        <f t="shared" ca="1" si="96"/>
        <v>0</v>
      </c>
      <c r="C2105" s="70">
        <f t="shared" ca="1" si="98"/>
        <v>0</v>
      </c>
      <c r="D2105" s="67"/>
    </row>
    <row r="2106" spans="1:4">
      <c r="A2106" s="69">
        <f t="shared" ca="1" si="97"/>
        <v>0</v>
      </c>
      <c r="B2106" s="69">
        <f t="shared" ca="1" si="96"/>
        <v>0</v>
      </c>
      <c r="C2106" s="70">
        <f t="shared" ca="1" si="98"/>
        <v>0</v>
      </c>
      <c r="D2106" s="67"/>
    </row>
    <row r="2107" spans="1:4">
      <c r="A2107" s="69">
        <f t="shared" ca="1" si="97"/>
        <v>0</v>
      </c>
      <c r="B2107" s="69">
        <f t="shared" ca="1" si="96"/>
        <v>0</v>
      </c>
      <c r="C2107" s="70">
        <f t="shared" ca="1" si="98"/>
        <v>0</v>
      </c>
      <c r="D2107" s="67"/>
    </row>
    <row r="2108" spans="1:4">
      <c r="A2108" s="69">
        <f t="shared" ca="1" si="97"/>
        <v>0</v>
      </c>
      <c r="B2108" s="69">
        <f t="shared" ca="1" si="96"/>
        <v>0</v>
      </c>
      <c r="C2108" s="70">
        <f t="shared" ca="1" si="98"/>
        <v>0</v>
      </c>
      <c r="D2108" s="67"/>
    </row>
    <row r="2109" spans="1:4">
      <c r="A2109" s="69">
        <f t="shared" ca="1" si="97"/>
        <v>0</v>
      </c>
      <c r="B2109" s="69">
        <f t="shared" ca="1" si="96"/>
        <v>0</v>
      </c>
      <c r="C2109" s="70">
        <f t="shared" ca="1" si="98"/>
        <v>0</v>
      </c>
      <c r="D2109" s="67"/>
    </row>
    <row r="2110" spans="1:4">
      <c r="A2110" s="69">
        <f t="shared" ca="1" si="97"/>
        <v>0</v>
      </c>
      <c r="B2110" s="69">
        <f t="shared" ca="1" si="96"/>
        <v>0</v>
      </c>
      <c r="C2110" s="70">
        <f t="shared" ca="1" si="98"/>
        <v>0</v>
      </c>
      <c r="D2110" s="67"/>
    </row>
    <row r="2111" spans="1:4">
      <c r="A2111" s="69">
        <f t="shared" ca="1" si="97"/>
        <v>0</v>
      </c>
      <c r="B2111" s="69">
        <f t="shared" ca="1" si="96"/>
        <v>0</v>
      </c>
      <c r="C2111" s="70">
        <f t="shared" ca="1" si="98"/>
        <v>0</v>
      </c>
      <c r="D2111" s="67"/>
    </row>
    <row r="2112" spans="1:4">
      <c r="A2112" s="69">
        <f t="shared" ca="1" si="97"/>
        <v>0</v>
      </c>
      <c r="B2112" s="69">
        <f t="shared" ca="1" si="96"/>
        <v>0</v>
      </c>
      <c r="C2112" s="70">
        <f t="shared" ca="1" si="98"/>
        <v>0</v>
      </c>
      <c r="D2112" s="67"/>
    </row>
    <row r="2113" spans="1:4">
      <c r="A2113" s="69">
        <f t="shared" ca="1" si="97"/>
        <v>0</v>
      </c>
      <c r="B2113" s="69">
        <f t="shared" ca="1" si="96"/>
        <v>0</v>
      </c>
      <c r="C2113" s="70">
        <f t="shared" ca="1" si="98"/>
        <v>0</v>
      </c>
      <c r="D2113" s="67"/>
    </row>
    <row r="2114" spans="1:4">
      <c r="A2114" s="69">
        <f t="shared" ca="1" si="97"/>
        <v>0</v>
      </c>
      <c r="B2114" s="69">
        <f t="shared" ref="B2114:B2159" ca="1" si="99">INDIRECT(ADDRESS(ROW(),5,,,"Contact List"))</f>
        <v>0</v>
      </c>
      <c r="C2114" s="70">
        <f t="shared" ca="1" si="98"/>
        <v>0</v>
      </c>
      <c r="D2114" s="67"/>
    </row>
    <row r="2115" spans="1:4">
      <c r="A2115" s="69">
        <f t="shared" ref="A2115:A2159" ca="1" si="100">INDIRECT(ADDRESS(ROW(),COLUMN()+1,,,"Contact List"))</f>
        <v>0</v>
      </c>
      <c r="B2115" s="69">
        <f t="shared" ca="1" si="99"/>
        <v>0</v>
      </c>
      <c r="C2115" s="70">
        <f t="shared" ref="C2115:C2159" ca="1" si="101">INDIRECT(ADDRESS(ROW(),6,,,"Contact List"))</f>
        <v>0</v>
      </c>
      <c r="D2115" s="67"/>
    </row>
    <row r="2116" spans="1:4">
      <c r="A2116" s="69">
        <f t="shared" ca="1" si="100"/>
        <v>0</v>
      </c>
      <c r="B2116" s="69">
        <f t="shared" ca="1" si="99"/>
        <v>0</v>
      </c>
      <c r="C2116" s="70">
        <f t="shared" ca="1" si="101"/>
        <v>0</v>
      </c>
      <c r="D2116" s="67"/>
    </row>
    <row r="2117" spans="1:4">
      <c r="A2117" s="69">
        <f t="shared" ca="1" si="100"/>
        <v>0</v>
      </c>
      <c r="B2117" s="69">
        <f t="shared" ca="1" si="99"/>
        <v>0</v>
      </c>
      <c r="C2117" s="70">
        <f t="shared" ca="1" si="101"/>
        <v>0</v>
      </c>
      <c r="D2117" s="67"/>
    </row>
    <row r="2118" spans="1:4">
      <c r="A2118" s="69">
        <f t="shared" ca="1" si="100"/>
        <v>0</v>
      </c>
      <c r="B2118" s="69">
        <f t="shared" ca="1" si="99"/>
        <v>0</v>
      </c>
      <c r="C2118" s="70">
        <f t="shared" ca="1" si="101"/>
        <v>0</v>
      </c>
      <c r="D2118" s="67"/>
    </row>
    <row r="2119" spans="1:4">
      <c r="A2119" s="69">
        <f t="shared" ca="1" si="100"/>
        <v>0</v>
      </c>
      <c r="B2119" s="69">
        <f t="shared" ca="1" si="99"/>
        <v>0</v>
      </c>
      <c r="C2119" s="70">
        <f t="shared" ca="1" si="101"/>
        <v>0</v>
      </c>
      <c r="D2119" s="67"/>
    </row>
    <row r="2120" spans="1:4">
      <c r="A2120" s="69">
        <f t="shared" ca="1" si="100"/>
        <v>0</v>
      </c>
      <c r="B2120" s="69">
        <f t="shared" ca="1" si="99"/>
        <v>0</v>
      </c>
      <c r="C2120" s="70">
        <f t="shared" ca="1" si="101"/>
        <v>0</v>
      </c>
      <c r="D2120" s="67"/>
    </row>
    <row r="2121" spans="1:4">
      <c r="A2121" s="69">
        <f t="shared" ca="1" si="100"/>
        <v>0</v>
      </c>
      <c r="B2121" s="69">
        <f t="shared" ca="1" si="99"/>
        <v>0</v>
      </c>
      <c r="C2121" s="70">
        <f t="shared" ca="1" si="101"/>
        <v>0</v>
      </c>
      <c r="D2121" s="67"/>
    </row>
    <row r="2122" spans="1:4">
      <c r="A2122" s="69">
        <f t="shared" ca="1" si="100"/>
        <v>0</v>
      </c>
      <c r="B2122" s="69">
        <f t="shared" ca="1" si="99"/>
        <v>0</v>
      </c>
      <c r="C2122" s="70">
        <f t="shared" ca="1" si="101"/>
        <v>0</v>
      </c>
      <c r="D2122" s="67"/>
    </row>
    <row r="2123" spans="1:4">
      <c r="A2123" s="69">
        <f t="shared" ca="1" si="100"/>
        <v>0</v>
      </c>
      <c r="B2123" s="69">
        <f t="shared" ca="1" si="99"/>
        <v>0</v>
      </c>
      <c r="C2123" s="70">
        <f t="shared" ca="1" si="101"/>
        <v>0</v>
      </c>
      <c r="D2123" s="67"/>
    </row>
    <row r="2124" spans="1:4">
      <c r="A2124" s="69">
        <f t="shared" ca="1" si="100"/>
        <v>0</v>
      </c>
      <c r="B2124" s="69">
        <f t="shared" ca="1" si="99"/>
        <v>0</v>
      </c>
      <c r="C2124" s="70">
        <f t="shared" ca="1" si="101"/>
        <v>0</v>
      </c>
      <c r="D2124" s="67"/>
    </row>
    <row r="2125" spans="1:4">
      <c r="A2125" s="69">
        <f t="shared" ca="1" si="100"/>
        <v>0</v>
      </c>
      <c r="B2125" s="69">
        <f t="shared" ca="1" si="99"/>
        <v>0</v>
      </c>
      <c r="C2125" s="70">
        <f t="shared" ca="1" si="101"/>
        <v>0</v>
      </c>
      <c r="D2125" s="67"/>
    </row>
    <row r="2126" spans="1:4">
      <c r="A2126" s="69">
        <f t="shared" ca="1" si="100"/>
        <v>0</v>
      </c>
      <c r="B2126" s="69">
        <f t="shared" ca="1" si="99"/>
        <v>0</v>
      </c>
      <c r="C2126" s="70">
        <f t="shared" ca="1" si="101"/>
        <v>0</v>
      </c>
      <c r="D2126" s="67"/>
    </row>
    <row r="2127" spans="1:4">
      <c r="A2127" s="69">
        <f t="shared" ca="1" si="100"/>
        <v>0</v>
      </c>
      <c r="B2127" s="69">
        <f t="shared" ca="1" si="99"/>
        <v>0</v>
      </c>
      <c r="C2127" s="70">
        <f t="shared" ca="1" si="101"/>
        <v>0</v>
      </c>
      <c r="D2127" s="67"/>
    </row>
    <row r="2128" spans="1:4">
      <c r="A2128" s="69">
        <f t="shared" ca="1" si="100"/>
        <v>0</v>
      </c>
      <c r="B2128" s="69">
        <f t="shared" ca="1" si="99"/>
        <v>0</v>
      </c>
      <c r="C2128" s="70">
        <f t="shared" ca="1" si="101"/>
        <v>0</v>
      </c>
      <c r="D2128" s="71"/>
    </row>
    <row r="2129" spans="1:4">
      <c r="A2129" s="69">
        <f t="shared" ca="1" si="100"/>
        <v>0</v>
      </c>
      <c r="B2129" s="69">
        <f t="shared" ca="1" si="99"/>
        <v>0</v>
      </c>
      <c r="C2129" s="70">
        <f t="shared" ca="1" si="101"/>
        <v>0</v>
      </c>
      <c r="D2129" s="67"/>
    </row>
    <row r="2130" spans="1:4">
      <c r="A2130" s="69">
        <f t="shared" ca="1" si="100"/>
        <v>0</v>
      </c>
      <c r="B2130" s="69">
        <f t="shared" ca="1" si="99"/>
        <v>0</v>
      </c>
      <c r="C2130" s="70">
        <f t="shared" ca="1" si="101"/>
        <v>0</v>
      </c>
      <c r="D2130" s="67"/>
    </row>
    <row r="2131" spans="1:4">
      <c r="A2131" s="69">
        <f t="shared" ca="1" si="100"/>
        <v>0</v>
      </c>
      <c r="B2131" s="69">
        <f t="shared" ca="1" si="99"/>
        <v>0</v>
      </c>
      <c r="C2131" s="70">
        <f t="shared" ca="1" si="101"/>
        <v>0</v>
      </c>
      <c r="D2131" s="67"/>
    </row>
    <row r="2132" spans="1:4">
      <c r="A2132" s="69">
        <f t="shared" ca="1" si="100"/>
        <v>0</v>
      </c>
      <c r="B2132" s="69">
        <f t="shared" ca="1" si="99"/>
        <v>0</v>
      </c>
      <c r="C2132" s="70">
        <f t="shared" ca="1" si="101"/>
        <v>0</v>
      </c>
      <c r="D2132" s="67"/>
    </row>
    <row r="2133" spans="1:4">
      <c r="A2133" s="69">
        <f t="shared" ca="1" si="100"/>
        <v>0</v>
      </c>
      <c r="B2133" s="69">
        <f t="shared" ca="1" si="99"/>
        <v>0</v>
      </c>
      <c r="C2133" s="70">
        <f t="shared" ca="1" si="101"/>
        <v>0</v>
      </c>
      <c r="D2133" s="67"/>
    </row>
    <row r="2134" spans="1:4">
      <c r="A2134" s="69">
        <f t="shared" ca="1" si="100"/>
        <v>0</v>
      </c>
      <c r="B2134" s="69">
        <f t="shared" ca="1" si="99"/>
        <v>0</v>
      </c>
      <c r="C2134" s="70">
        <f t="shared" ca="1" si="101"/>
        <v>0</v>
      </c>
      <c r="D2134" s="67"/>
    </row>
    <row r="2135" spans="1:4">
      <c r="A2135" s="69">
        <f t="shared" ca="1" si="100"/>
        <v>0</v>
      </c>
      <c r="B2135" s="69">
        <f t="shared" ca="1" si="99"/>
        <v>0</v>
      </c>
      <c r="C2135" s="70">
        <f t="shared" ca="1" si="101"/>
        <v>0</v>
      </c>
      <c r="D2135" s="67"/>
    </row>
    <row r="2136" spans="1:4">
      <c r="A2136" s="69">
        <f t="shared" ca="1" si="100"/>
        <v>0</v>
      </c>
      <c r="B2136" s="69">
        <f t="shared" ca="1" si="99"/>
        <v>0</v>
      </c>
      <c r="C2136" s="70">
        <f t="shared" ca="1" si="101"/>
        <v>0</v>
      </c>
      <c r="D2136" s="67"/>
    </row>
    <row r="2137" spans="1:4">
      <c r="A2137" s="69">
        <f t="shared" ca="1" si="100"/>
        <v>0</v>
      </c>
      <c r="B2137" s="69">
        <f t="shared" ca="1" si="99"/>
        <v>0</v>
      </c>
      <c r="C2137" s="70">
        <f t="shared" ca="1" si="101"/>
        <v>0</v>
      </c>
      <c r="D2137" s="67"/>
    </row>
    <row r="2138" spans="1:4">
      <c r="A2138" s="69">
        <f t="shared" ca="1" si="100"/>
        <v>0</v>
      </c>
      <c r="B2138" s="69">
        <f t="shared" ca="1" si="99"/>
        <v>0</v>
      </c>
      <c r="C2138" s="70">
        <f t="shared" ca="1" si="101"/>
        <v>0</v>
      </c>
      <c r="D2138" s="67"/>
    </row>
    <row r="2139" spans="1:4">
      <c r="A2139" s="69">
        <f t="shared" ca="1" si="100"/>
        <v>0</v>
      </c>
      <c r="B2139" s="69">
        <f t="shared" ca="1" si="99"/>
        <v>0</v>
      </c>
      <c r="C2139" s="70">
        <f t="shared" ca="1" si="101"/>
        <v>0</v>
      </c>
      <c r="D2139" s="71"/>
    </row>
    <row r="2140" spans="1:4">
      <c r="A2140" s="69">
        <f t="shared" ca="1" si="100"/>
        <v>0</v>
      </c>
      <c r="B2140" s="69">
        <f t="shared" ca="1" si="99"/>
        <v>0</v>
      </c>
      <c r="C2140" s="70">
        <f t="shared" ca="1" si="101"/>
        <v>0</v>
      </c>
      <c r="D2140" s="71"/>
    </row>
    <row r="2141" spans="1:4">
      <c r="A2141" s="69">
        <f t="shared" ca="1" si="100"/>
        <v>0</v>
      </c>
      <c r="B2141" s="69">
        <f t="shared" ca="1" si="99"/>
        <v>0</v>
      </c>
      <c r="C2141" s="70">
        <f t="shared" ca="1" si="101"/>
        <v>0</v>
      </c>
      <c r="D2141" s="71"/>
    </row>
    <row r="2142" spans="1:4">
      <c r="A2142" s="69">
        <f t="shared" ca="1" si="100"/>
        <v>0</v>
      </c>
      <c r="B2142" s="69">
        <f t="shared" ca="1" si="99"/>
        <v>0</v>
      </c>
      <c r="C2142" s="70">
        <f t="shared" ca="1" si="101"/>
        <v>0</v>
      </c>
      <c r="D2142" s="71"/>
    </row>
    <row r="2143" spans="1:4">
      <c r="A2143" s="69">
        <f t="shared" ca="1" si="100"/>
        <v>0</v>
      </c>
      <c r="B2143" s="69">
        <f t="shared" ca="1" si="99"/>
        <v>0</v>
      </c>
      <c r="C2143" s="70">
        <f t="shared" ca="1" si="101"/>
        <v>0</v>
      </c>
      <c r="D2143" s="67"/>
    </row>
    <row r="2144" spans="1:4">
      <c r="A2144" s="69">
        <f t="shared" ca="1" si="100"/>
        <v>0</v>
      </c>
      <c r="B2144" s="69">
        <f t="shared" ca="1" si="99"/>
        <v>0</v>
      </c>
      <c r="C2144" s="70">
        <f t="shared" ca="1" si="101"/>
        <v>0</v>
      </c>
      <c r="D2144" s="67"/>
    </row>
    <row r="2145" spans="1:4">
      <c r="A2145" s="69">
        <f t="shared" ca="1" si="100"/>
        <v>0</v>
      </c>
      <c r="B2145" s="69">
        <f t="shared" ca="1" si="99"/>
        <v>0</v>
      </c>
      <c r="C2145" s="70">
        <f t="shared" ca="1" si="101"/>
        <v>0</v>
      </c>
      <c r="D2145" s="67"/>
    </row>
    <row r="2146" spans="1:4">
      <c r="A2146" s="69">
        <f t="shared" ca="1" si="100"/>
        <v>0</v>
      </c>
      <c r="B2146" s="69">
        <f t="shared" ca="1" si="99"/>
        <v>0</v>
      </c>
      <c r="C2146" s="70">
        <f t="shared" ca="1" si="101"/>
        <v>0</v>
      </c>
      <c r="D2146" s="67"/>
    </row>
    <row r="2147" spans="1:4">
      <c r="A2147" s="69">
        <f t="shared" ca="1" si="100"/>
        <v>0</v>
      </c>
      <c r="B2147" s="69">
        <f t="shared" ca="1" si="99"/>
        <v>0</v>
      </c>
      <c r="C2147" s="70">
        <f t="shared" ca="1" si="101"/>
        <v>0</v>
      </c>
      <c r="D2147" s="67"/>
    </row>
    <row r="2148" spans="1:4">
      <c r="A2148" s="69">
        <f t="shared" ca="1" si="100"/>
        <v>0</v>
      </c>
      <c r="B2148" s="69">
        <f t="shared" ca="1" si="99"/>
        <v>0</v>
      </c>
      <c r="C2148" s="70">
        <f t="shared" ca="1" si="101"/>
        <v>0</v>
      </c>
      <c r="D2148" s="67"/>
    </row>
    <row r="2149" spans="1:4">
      <c r="A2149" s="69">
        <f t="shared" ca="1" si="100"/>
        <v>0</v>
      </c>
      <c r="B2149" s="69">
        <f t="shared" ca="1" si="99"/>
        <v>0</v>
      </c>
      <c r="C2149" s="70">
        <f t="shared" ca="1" si="101"/>
        <v>0</v>
      </c>
      <c r="D2149" s="67"/>
    </row>
    <row r="2150" spans="1:4">
      <c r="A2150" s="69">
        <f t="shared" ca="1" si="100"/>
        <v>0</v>
      </c>
      <c r="B2150" s="69">
        <f t="shared" ca="1" si="99"/>
        <v>0</v>
      </c>
      <c r="C2150" s="70">
        <f t="shared" ca="1" si="101"/>
        <v>0</v>
      </c>
      <c r="D2150" s="67"/>
    </row>
    <row r="2151" spans="1:4">
      <c r="A2151" s="69">
        <f t="shared" ca="1" si="100"/>
        <v>0</v>
      </c>
      <c r="B2151" s="69">
        <f t="shared" ca="1" si="99"/>
        <v>0</v>
      </c>
      <c r="C2151" s="70">
        <f t="shared" ca="1" si="101"/>
        <v>0</v>
      </c>
      <c r="D2151" s="67"/>
    </row>
    <row r="2152" spans="1:4">
      <c r="A2152" s="69">
        <f t="shared" ca="1" si="100"/>
        <v>0</v>
      </c>
      <c r="B2152" s="69">
        <f t="shared" ca="1" si="99"/>
        <v>0</v>
      </c>
      <c r="C2152" s="70">
        <f t="shared" ca="1" si="101"/>
        <v>0</v>
      </c>
      <c r="D2152" s="67"/>
    </row>
    <row r="2153" spans="1:4">
      <c r="A2153" s="69">
        <f t="shared" ca="1" si="100"/>
        <v>0</v>
      </c>
      <c r="B2153" s="69">
        <f t="shared" ca="1" si="99"/>
        <v>0</v>
      </c>
      <c r="C2153" s="70">
        <f t="shared" ca="1" si="101"/>
        <v>0</v>
      </c>
      <c r="D2153" s="67"/>
    </row>
    <row r="2154" spans="1:4">
      <c r="A2154" s="69">
        <f t="shared" ca="1" si="100"/>
        <v>0</v>
      </c>
      <c r="B2154" s="69">
        <f t="shared" ca="1" si="99"/>
        <v>0</v>
      </c>
      <c r="C2154" s="70">
        <f t="shared" ca="1" si="101"/>
        <v>0</v>
      </c>
      <c r="D2154" s="67"/>
    </row>
    <row r="2155" spans="1:4">
      <c r="A2155" s="69">
        <f t="shared" ca="1" si="100"/>
        <v>0</v>
      </c>
      <c r="B2155" s="69">
        <f t="shared" ca="1" si="99"/>
        <v>0</v>
      </c>
      <c r="C2155" s="70">
        <f t="shared" ca="1" si="101"/>
        <v>0</v>
      </c>
      <c r="D2155" s="67"/>
    </row>
    <row r="2156" spans="1:4">
      <c r="A2156" s="69">
        <f t="shared" ca="1" si="100"/>
        <v>0</v>
      </c>
      <c r="B2156" s="69">
        <f t="shared" ca="1" si="99"/>
        <v>0</v>
      </c>
      <c r="C2156" s="70">
        <f t="shared" ca="1" si="101"/>
        <v>0</v>
      </c>
      <c r="D2156" s="67"/>
    </row>
    <row r="2157" spans="1:4">
      <c r="A2157" s="69">
        <f t="shared" ca="1" si="100"/>
        <v>0</v>
      </c>
      <c r="B2157" s="69">
        <f t="shared" ca="1" si="99"/>
        <v>0</v>
      </c>
      <c r="C2157" s="70">
        <f t="shared" ca="1" si="101"/>
        <v>0</v>
      </c>
      <c r="D2157" s="67"/>
    </row>
    <row r="2158" spans="1:4">
      <c r="A2158" s="69">
        <f t="shared" ca="1" si="100"/>
        <v>0</v>
      </c>
      <c r="B2158" s="69">
        <f t="shared" ca="1" si="99"/>
        <v>0</v>
      </c>
      <c r="C2158" s="70">
        <f t="shared" ca="1" si="101"/>
        <v>0</v>
      </c>
      <c r="D2158" s="67"/>
    </row>
    <row r="2159" spans="1:4">
      <c r="A2159" s="69">
        <f t="shared" ca="1" si="100"/>
        <v>0</v>
      </c>
      <c r="B2159" s="69">
        <f t="shared" ca="1" si="99"/>
        <v>0</v>
      </c>
      <c r="C2159" s="70">
        <f t="shared" ca="1" si="101"/>
        <v>0</v>
      </c>
      <c r="D2159" s="6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theme="1" tint="0.499984740745262"/>
  </sheetPr>
  <dimension ref="A1:DB157"/>
  <sheetViews>
    <sheetView workbookViewId="0">
      <selection activeCell="B2" sqref="B2"/>
    </sheetView>
  </sheetViews>
  <sheetFormatPr baseColWidth="10" defaultColWidth="8.83203125" defaultRowHeight="15" x14ac:dyDescent="0"/>
  <cols>
    <col min="1" max="1" width="24.5" style="52" customWidth="1"/>
    <col min="2" max="2" width="156.5" style="51" customWidth="1"/>
    <col min="3" max="16384" width="8.83203125" style="49"/>
  </cols>
  <sheetData>
    <row r="1" spans="1:106" ht="60">
      <c r="A1" s="214" t="s">
        <v>1044</v>
      </c>
      <c r="B1" s="215" t="s">
        <v>1076</v>
      </c>
      <c r="C1" s="48"/>
      <c r="D1" s="48"/>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48"/>
      <c r="DB1" s="48"/>
    </row>
    <row r="2" spans="1:106" ht="75">
      <c r="A2" s="214" t="s">
        <v>1047</v>
      </c>
      <c r="B2" s="215" t="s">
        <v>1077</v>
      </c>
      <c r="C2" s="48"/>
      <c r="D2" s="48"/>
      <c r="E2" s="48"/>
      <c r="F2" s="48"/>
      <c r="G2" s="48"/>
      <c r="H2" s="48"/>
      <c r="I2" s="48"/>
      <c r="J2" s="48"/>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c r="BB2" s="48"/>
      <c r="BC2" s="48"/>
      <c r="BD2" s="48"/>
      <c r="BE2" s="48"/>
      <c r="BF2" s="48"/>
      <c r="BG2" s="48"/>
      <c r="BH2" s="48"/>
      <c r="BI2" s="48"/>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row>
    <row r="3" spans="1:106" ht="60">
      <c r="A3" s="214" t="s">
        <v>1046</v>
      </c>
      <c r="B3" s="215" t="s">
        <v>1078</v>
      </c>
      <c r="C3" s="48"/>
      <c r="D3" s="48"/>
      <c r="E3" s="48"/>
      <c r="F3" s="48"/>
      <c r="G3" s="48"/>
      <c r="H3" s="48"/>
      <c r="I3" s="48"/>
      <c r="J3" s="48"/>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c r="BW3" s="48"/>
      <c r="BX3" s="48"/>
      <c r="BY3" s="48"/>
      <c r="BZ3" s="48"/>
      <c r="CA3" s="48"/>
      <c r="CB3" s="48"/>
      <c r="CC3" s="48"/>
      <c r="CD3" s="48"/>
      <c r="CE3" s="48"/>
      <c r="CF3" s="48"/>
      <c r="CG3" s="48"/>
      <c r="CH3" s="48"/>
      <c r="CI3" s="48"/>
      <c r="CJ3" s="48"/>
      <c r="CK3" s="48"/>
      <c r="CL3" s="48"/>
      <c r="CM3" s="48"/>
      <c r="CN3" s="48"/>
      <c r="CO3" s="48"/>
      <c r="CP3" s="48"/>
      <c r="CQ3" s="48"/>
      <c r="CR3" s="48"/>
      <c r="CS3" s="48"/>
      <c r="CT3" s="48"/>
      <c r="CU3" s="48"/>
      <c r="CV3" s="48"/>
      <c r="CW3" s="48"/>
      <c r="CX3" s="48"/>
      <c r="CY3" s="48"/>
      <c r="CZ3" s="48"/>
      <c r="DA3" s="48"/>
      <c r="DB3" s="48"/>
    </row>
    <row r="4" spans="1:106" ht="135">
      <c r="A4" s="214" t="s">
        <v>834</v>
      </c>
      <c r="B4" s="215" t="s">
        <v>1079</v>
      </c>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48"/>
      <c r="CW4" s="48"/>
      <c r="CX4" s="48"/>
      <c r="CY4" s="48"/>
      <c r="CZ4" s="48"/>
      <c r="DA4" s="48"/>
      <c r="DB4" s="48"/>
    </row>
    <row r="5" spans="1:106" ht="45">
      <c r="A5" s="214" t="s">
        <v>1040</v>
      </c>
      <c r="B5" s="215" t="s">
        <v>1080</v>
      </c>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row>
    <row r="6" spans="1:106" ht="30">
      <c r="A6" s="214" t="s">
        <v>1034</v>
      </c>
      <c r="B6" s="213" t="s">
        <v>1150</v>
      </c>
      <c r="C6" s="48"/>
      <c r="D6" s="48"/>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75">
      <c r="A7" s="214" t="s">
        <v>1043</v>
      </c>
      <c r="B7" s="213" t="s">
        <v>1149</v>
      </c>
      <c r="C7" s="48"/>
      <c r="D7" s="48"/>
      <c r="E7" s="48"/>
      <c r="F7" s="48"/>
      <c r="G7" s="48"/>
      <c r="H7" s="48"/>
      <c r="I7" s="48"/>
      <c r="J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row>
    <row r="8" spans="1:106" ht="45">
      <c r="A8" s="214" t="s">
        <v>1050</v>
      </c>
      <c r="B8" s="215" t="s">
        <v>1081</v>
      </c>
      <c r="C8" s="48"/>
      <c r="D8" s="48"/>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row>
    <row r="9" spans="1:106" ht="60">
      <c r="A9" s="214" t="s">
        <v>1048</v>
      </c>
      <c r="B9" s="215" t="s">
        <v>1082</v>
      </c>
      <c r="C9" s="48"/>
      <c r="D9" s="48"/>
      <c r="E9" s="48"/>
      <c r="F9" s="48"/>
      <c r="G9" s="48"/>
      <c r="H9" s="48"/>
      <c r="I9" s="48"/>
      <c r="J9" s="48"/>
      <c r="K9" s="48"/>
      <c r="L9" s="48"/>
      <c r="N9" s="48"/>
      <c r="O9" s="48"/>
      <c r="P9" s="48"/>
      <c r="Q9" s="48"/>
      <c r="R9" s="48"/>
      <c r="S9" s="48"/>
      <c r="T9" s="48"/>
      <c r="U9" s="48"/>
      <c r="V9" s="48"/>
      <c r="W9" s="48"/>
      <c r="X9" s="48"/>
      <c r="Z9" s="48"/>
      <c r="AA9" s="48"/>
      <c r="AB9" s="48"/>
      <c r="AC9" s="48"/>
      <c r="AD9" s="48"/>
      <c r="AE9" s="48"/>
      <c r="AF9" s="48"/>
      <c r="AG9" s="48"/>
      <c r="AH9" s="48"/>
      <c r="AI9" s="48"/>
      <c r="AK9" s="48"/>
      <c r="AL9" s="48"/>
      <c r="AM9" s="48"/>
      <c r="AN9" s="48"/>
      <c r="AO9" s="48"/>
      <c r="AP9" s="48"/>
      <c r="AQ9" s="48"/>
      <c r="AR9" s="48"/>
      <c r="AS9" s="48"/>
      <c r="AT9" s="48"/>
      <c r="AV9" s="48"/>
      <c r="AW9" s="48"/>
      <c r="AX9" s="48"/>
      <c r="AY9" s="48"/>
      <c r="AZ9" s="48"/>
      <c r="BA9" s="48"/>
      <c r="BB9" s="48"/>
      <c r="BC9" s="48"/>
      <c r="BD9" s="48"/>
      <c r="BE9" s="48"/>
      <c r="BF9" s="48"/>
      <c r="BH9" s="48"/>
      <c r="BI9" s="48"/>
      <c r="BJ9" s="48"/>
      <c r="BK9" s="48"/>
      <c r="BL9" s="48"/>
      <c r="BM9" s="48"/>
      <c r="BN9" s="48"/>
      <c r="BO9" s="48"/>
      <c r="BP9" s="48"/>
      <c r="BQ9" s="48"/>
      <c r="BR9" s="48"/>
      <c r="BS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row>
    <row r="10" spans="1:106" ht="60">
      <c r="A10" s="214" t="s">
        <v>1039</v>
      </c>
      <c r="B10" s="215" t="s">
        <v>1083</v>
      </c>
      <c r="C10" s="48"/>
      <c r="D10" s="48"/>
      <c r="E10" s="48"/>
      <c r="F10" s="48"/>
      <c r="G10" s="48"/>
      <c r="H10" s="48"/>
      <c r="I10" s="48"/>
      <c r="J10" s="48"/>
      <c r="K10" s="48"/>
      <c r="L10" s="48"/>
      <c r="N10" s="48"/>
      <c r="O10" s="48"/>
      <c r="P10" s="48"/>
      <c r="Q10" s="48"/>
      <c r="R10" s="48"/>
      <c r="S10" s="48"/>
      <c r="T10" s="48"/>
      <c r="U10" s="48"/>
      <c r="V10" s="48"/>
      <c r="W10" s="48"/>
      <c r="X10" s="48"/>
      <c r="Z10" s="48"/>
      <c r="AA10" s="48"/>
      <c r="AB10" s="48"/>
      <c r="AC10" s="48"/>
      <c r="AD10" s="48"/>
      <c r="AE10" s="48"/>
      <c r="AF10" s="48"/>
      <c r="AG10" s="48"/>
      <c r="AH10" s="48"/>
      <c r="AI10" s="48"/>
      <c r="AK10" s="48"/>
      <c r="AL10" s="48"/>
      <c r="AM10" s="48"/>
      <c r="AN10" s="48"/>
      <c r="AO10" s="48"/>
      <c r="AP10" s="48"/>
      <c r="AQ10" s="48"/>
      <c r="AR10" s="48"/>
      <c r="AS10" s="48"/>
      <c r="AT10" s="48"/>
      <c r="AV10" s="48"/>
      <c r="AW10" s="48"/>
      <c r="AX10" s="48"/>
      <c r="AY10" s="48"/>
      <c r="AZ10" s="48"/>
      <c r="BA10" s="48"/>
      <c r="BB10" s="48"/>
      <c r="BC10" s="48"/>
      <c r="BD10" s="48"/>
      <c r="BE10" s="48"/>
      <c r="BF10" s="48"/>
      <c r="BH10" s="48"/>
      <c r="BI10" s="48"/>
      <c r="BJ10" s="48"/>
      <c r="BK10" s="48"/>
      <c r="BL10" s="48"/>
      <c r="BM10" s="48"/>
      <c r="BN10" s="48"/>
      <c r="BO10" s="48"/>
      <c r="BP10" s="48"/>
      <c r="BQ10" s="48"/>
      <c r="BR10" s="48"/>
      <c r="BS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row>
    <row r="11" spans="1:106" ht="135">
      <c r="A11" s="216" t="s">
        <v>1033</v>
      </c>
      <c r="B11" s="215" t="s">
        <v>1084</v>
      </c>
      <c r="AJ11" s="48"/>
      <c r="AK11" s="48"/>
      <c r="AL11" s="48"/>
      <c r="AM11" s="48"/>
      <c r="AN11" s="48"/>
      <c r="AO11" s="48"/>
      <c r="AP11" s="48"/>
      <c r="AQ11" s="48"/>
      <c r="AR11" s="48"/>
      <c r="AS11" s="48"/>
      <c r="AT11" s="48"/>
      <c r="AU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c r="DA11" s="48"/>
      <c r="DB11" s="48"/>
    </row>
    <row r="12" spans="1:106" ht="120">
      <c r="A12" s="216" t="s">
        <v>1031</v>
      </c>
      <c r="B12" s="215" t="s">
        <v>1085</v>
      </c>
      <c r="AJ12" s="48"/>
      <c r="AK12" s="48"/>
      <c r="AL12" s="48"/>
      <c r="AM12" s="48"/>
      <c r="AN12" s="48"/>
      <c r="AO12" s="48"/>
      <c r="AP12" s="48"/>
      <c r="AQ12" s="48"/>
      <c r="AR12" s="48"/>
      <c r="AS12" s="48"/>
      <c r="AT12" s="48"/>
      <c r="AU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c r="DA12" s="48"/>
      <c r="DB12" s="48"/>
    </row>
    <row r="13" spans="1:106" ht="75">
      <c r="A13" s="214" t="s">
        <v>1049</v>
      </c>
      <c r="B13" s="215" t="s">
        <v>1086</v>
      </c>
      <c r="CD13" s="48"/>
      <c r="CE13" s="48"/>
      <c r="CF13" s="48"/>
      <c r="CG13" s="48"/>
      <c r="CH13" s="48"/>
      <c r="CI13" s="48"/>
      <c r="CJ13" s="48"/>
      <c r="CK13" s="48"/>
      <c r="CT13" s="48"/>
      <c r="CU13" s="48"/>
      <c r="CV13" s="48"/>
      <c r="CW13" s="48"/>
      <c r="CX13" s="48"/>
      <c r="CY13" s="48"/>
      <c r="CZ13" s="48"/>
      <c r="DA13" s="48"/>
      <c r="DB13" s="48"/>
    </row>
    <row r="14" spans="1:106" ht="30">
      <c r="A14" s="214" t="s">
        <v>1042</v>
      </c>
      <c r="B14" s="215" t="s">
        <v>1087</v>
      </c>
      <c r="CD14" s="48"/>
      <c r="CE14" s="48"/>
      <c r="CF14" s="48"/>
      <c r="CG14" s="48"/>
      <c r="CH14" s="48"/>
      <c r="CI14" s="48"/>
      <c r="CJ14" s="48"/>
      <c r="CK14" s="48"/>
      <c r="CT14" s="48"/>
      <c r="CU14" s="48"/>
      <c r="CV14" s="48"/>
      <c r="CW14" s="48"/>
      <c r="CX14" s="48"/>
      <c r="CY14" s="48"/>
      <c r="CZ14" s="48"/>
      <c r="DA14" s="48"/>
      <c r="DB14" s="48"/>
    </row>
    <row r="15" spans="1:106" s="52" customFormat="1" ht="45">
      <c r="A15" s="214" t="s">
        <v>1041</v>
      </c>
      <c r="B15" s="215" t="s">
        <v>1088</v>
      </c>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row>
    <row r="16" spans="1:106" s="52" customFormat="1" ht="45">
      <c r="A16" s="214" t="s">
        <v>1045</v>
      </c>
      <c r="B16" s="215" t="s">
        <v>1089</v>
      </c>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row>
    <row r="17" spans="1:106" s="52" customFormat="1" ht="75">
      <c r="A17" s="214" t="s">
        <v>1038</v>
      </c>
      <c r="B17" s="215" t="s">
        <v>1090</v>
      </c>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row>
    <row r="18" spans="1:106" s="52" customFormat="1" ht="75">
      <c r="A18" s="214" t="s">
        <v>1036</v>
      </c>
      <c r="B18" s="215" t="s">
        <v>1091</v>
      </c>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row>
    <row r="19" spans="1:106" s="52" customFormat="1" ht="120">
      <c r="A19" s="214" t="s">
        <v>1032</v>
      </c>
      <c r="B19" s="215" t="s">
        <v>1092</v>
      </c>
      <c r="CD19" s="53"/>
      <c r="CE19" s="53"/>
      <c r="CF19" s="53"/>
      <c r="CG19" s="53"/>
      <c r="CH19" s="53"/>
      <c r="CI19" s="53"/>
      <c r="CJ19" s="53"/>
      <c r="CK19" s="53"/>
      <c r="CL19" s="53"/>
      <c r="CM19" s="53"/>
      <c r="CN19" s="53"/>
      <c r="CO19" s="53"/>
      <c r="CP19" s="53"/>
      <c r="CQ19" s="53"/>
      <c r="CR19" s="53"/>
      <c r="CS19" s="53"/>
      <c r="CT19" s="53"/>
      <c r="CU19" s="53"/>
      <c r="CV19" s="53"/>
      <c r="CW19" s="53"/>
      <c r="CX19" s="53"/>
      <c r="CY19" s="53"/>
      <c r="CZ19" s="53"/>
      <c r="DA19" s="53"/>
      <c r="DB19" s="53"/>
    </row>
    <row r="20" spans="1:106" s="52" customFormat="1">
      <c r="B20" s="51"/>
      <c r="CD20" s="53"/>
      <c r="CE20" s="53"/>
      <c r="CF20" s="53"/>
      <c r="CG20" s="53"/>
      <c r="CH20" s="53"/>
      <c r="CI20" s="53"/>
      <c r="CJ20" s="53"/>
      <c r="CK20" s="53"/>
      <c r="CL20" s="53"/>
      <c r="CM20" s="53"/>
      <c r="CN20" s="53"/>
      <c r="CO20" s="53"/>
      <c r="CP20" s="53"/>
      <c r="CQ20" s="53"/>
      <c r="CR20" s="53"/>
      <c r="CS20" s="53"/>
      <c r="CT20" s="53"/>
      <c r="CU20" s="53"/>
      <c r="CV20" s="53"/>
      <c r="CW20" s="53"/>
      <c r="CX20" s="53"/>
      <c r="CY20" s="53"/>
      <c r="CZ20" s="53"/>
      <c r="DA20" s="53"/>
      <c r="DB20" s="53"/>
    </row>
    <row r="21" spans="1:106" s="52" customFormat="1">
      <c r="B21" s="51"/>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row>
    <row r="22" spans="1:106" s="52" customFormat="1">
      <c r="B22" s="51"/>
      <c r="CD22" s="53"/>
      <c r="CE22" s="53"/>
      <c r="CF22" s="53"/>
      <c r="CG22" s="53"/>
      <c r="CH22" s="53"/>
      <c r="CI22" s="53"/>
      <c r="CJ22" s="53"/>
      <c r="CK22" s="53"/>
      <c r="CL22" s="53"/>
      <c r="CM22" s="53"/>
      <c r="CN22" s="53"/>
      <c r="CO22" s="53"/>
      <c r="CP22" s="53"/>
      <c r="CQ22" s="53"/>
      <c r="CR22" s="53"/>
      <c r="CS22" s="53"/>
      <c r="CT22" s="53"/>
      <c r="CU22" s="53"/>
      <c r="CV22" s="53"/>
      <c r="CW22" s="53"/>
      <c r="CX22" s="53"/>
      <c r="CY22" s="53"/>
      <c r="CZ22" s="53"/>
      <c r="DA22" s="53"/>
      <c r="DB22" s="53"/>
    </row>
    <row r="23" spans="1:106" s="52" customFormat="1">
      <c r="B23" s="51"/>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row>
    <row r="24" spans="1:106" s="52" customFormat="1">
      <c r="B24" s="51"/>
      <c r="CD24" s="53"/>
      <c r="CE24" s="53"/>
      <c r="CF24" s="53"/>
      <c r="CG24" s="53"/>
      <c r="CH24" s="53"/>
      <c r="CI24" s="53"/>
      <c r="CJ24" s="53"/>
      <c r="CK24" s="53"/>
      <c r="CL24" s="53"/>
      <c r="CM24" s="53"/>
      <c r="CN24" s="53"/>
      <c r="CO24" s="53"/>
      <c r="CP24" s="53"/>
      <c r="CQ24" s="53"/>
      <c r="CR24" s="53"/>
      <c r="CS24" s="53"/>
      <c r="CT24" s="53"/>
      <c r="CU24" s="53"/>
      <c r="CV24" s="53"/>
      <c r="CW24" s="53"/>
      <c r="CX24" s="53"/>
      <c r="CY24" s="53"/>
      <c r="CZ24" s="53"/>
      <c r="DA24" s="53"/>
      <c r="DB24" s="53"/>
    </row>
    <row r="25" spans="1:106" s="52" customFormat="1">
      <c r="B25" s="51"/>
      <c r="CD25" s="53"/>
      <c r="CE25" s="53"/>
      <c r="CF25" s="53"/>
      <c r="CG25" s="53"/>
      <c r="CH25" s="53"/>
      <c r="CI25" s="53"/>
      <c r="CJ25" s="53"/>
      <c r="CK25" s="53"/>
      <c r="CL25" s="53"/>
      <c r="CM25" s="53"/>
      <c r="CN25" s="53"/>
      <c r="CO25" s="53"/>
      <c r="CP25" s="53"/>
      <c r="CQ25" s="53"/>
      <c r="CR25" s="53"/>
      <c r="CS25" s="53"/>
      <c r="CT25" s="53"/>
      <c r="CU25" s="53"/>
      <c r="CV25" s="53"/>
      <c r="CW25" s="53"/>
      <c r="CX25" s="53"/>
      <c r="CY25" s="53"/>
      <c r="CZ25" s="53"/>
      <c r="DA25" s="53"/>
      <c r="DB25" s="53"/>
    </row>
    <row r="26" spans="1:106" s="52" customFormat="1">
      <c r="B26" s="51"/>
      <c r="CD26" s="53"/>
      <c r="CE26" s="53"/>
      <c r="CF26" s="53"/>
      <c r="CG26" s="53"/>
      <c r="CH26" s="53"/>
      <c r="CI26" s="53"/>
      <c r="CJ26" s="53"/>
      <c r="CK26" s="53"/>
      <c r="CL26" s="53"/>
      <c r="CM26" s="53"/>
      <c r="CN26" s="53"/>
      <c r="CO26" s="53"/>
      <c r="CP26" s="53"/>
      <c r="CQ26" s="53"/>
      <c r="CR26" s="53"/>
      <c r="CS26" s="53"/>
      <c r="CT26" s="53"/>
      <c r="CU26" s="53"/>
      <c r="CV26" s="53"/>
      <c r="CW26" s="53"/>
      <c r="CX26" s="53"/>
      <c r="CY26" s="53"/>
      <c r="CZ26" s="53"/>
      <c r="DA26" s="53"/>
      <c r="DB26" s="53"/>
    </row>
    <row r="27" spans="1:106" s="52" customFormat="1">
      <c r="B27" s="51"/>
      <c r="CD27" s="53"/>
      <c r="CE27" s="53"/>
      <c r="CF27" s="53"/>
      <c r="CG27" s="53"/>
      <c r="CH27" s="53"/>
      <c r="CI27" s="53"/>
      <c r="CJ27" s="53"/>
      <c r="CK27" s="53"/>
      <c r="CL27" s="53"/>
      <c r="CM27" s="53"/>
      <c r="CN27" s="53"/>
      <c r="CO27" s="53"/>
      <c r="CP27" s="53"/>
      <c r="CQ27" s="53"/>
      <c r="CR27" s="53"/>
      <c r="CS27" s="53"/>
      <c r="CT27" s="53"/>
      <c r="CU27" s="53"/>
      <c r="CV27" s="53"/>
      <c r="CW27" s="53"/>
      <c r="CX27" s="53"/>
      <c r="CY27" s="53"/>
      <c r="CZ27" s="53"/>
      <c r="DA27" s="53"/>
      <c r="DB27" s="53"/>
    </row>
    <row r="28" spans="1:106" s="52" customFormat="1">
      <c r="B28" s="51"/>
      <c r="CD28" s="53"/>
      <c r="CE28" s="53"/>
      <c r="CF28" s="53"/>
      <c r="CG28" s="53"/>
      <c r="CH28" s="53"/>
      <c r="CI28" s="53"/>
      <c r="CJ28" s="53"/>
      <c r="CK28" s="53"/>
      <c r="CL28" s="53"/>
      <c r="CM28" s="53"/>
      <c r="CN28" s="53"/>
      <c r="CO28" s="53"/>
      <c r="CP28" s="53"/>
      <c r="CQ28" s="53"/>
      <c r="CR28" s="53"/>
      <c r="CS28" s="53"/>
      <c r="CT28" s="53"/>
      <c r="CU28" s="53"/>
      <c r="CV28" s="53"/>
      <c r="CW28" s="53"/>
      <c r="CX28" s="53"/>
      <c r="CY28" s="53"/>
      <c r="CZ28" s="53"/>
      <c r="DA28" s="53"/>
      <c r="DB28" s="53"/>
    </row>
    <row r="29" spans="1:106" s="52" customFormat="1">
      <c r="B29" s="51"/>
      <c r="CD29" s="53"/>
      <c r="CE29" s="53"/>
      <c r="CF29" s="53"/>
      <c r="CG29" s="53"/>
      <c r="CH29" s="53"/>
      <c r="CI29" s="53"/>
      <c r="CJ29" s="53"/>
      <c r="CK29" s="53"/>
      <c r="CL29" s="53"/>
      <c r="CM29" s="53"/>
      <c r="CN29" s="53"/>
      <c r="CO29" s="53"/>
      <c r="CP29" s="53"/>
      <c r="CQ29" s="53"/>
      <c r="CR29" s="53"/>
      <c r="CS29" s="53"/>
      <c r="CT29" s="53"/>
      <c r="CU29" s="53"/>
      <c r="CV29" s="53"/>
      <c r="CW29" s="53"/>
      <c r="CX29" s="53"/>
      <c r="CY29" s="53"/>
      <c r="CZ29" s="53"/>
      <c r="DA29" s="53"/>
      <c r="DB29" s="53"/>
    </row>
    <row r="30" spans="1:106" s="52" customFormat="1">
      <c r="B30" s="51"/>
      <c r="CD30" s="53"/>
      <c r="CE30" s="53"/>
      <c r="CF30" s="53"/>
      <c r="CG30" s="53"/>
      <c r="CH30" s="53"/>
      <c r="CI30" s="53"/>
      <c r="CJ30" s="53"/>
      <c r="CK30" s="53"/>
      <c r="CL30" s="53"/>
      <c r="CM30" s="53"/>
      <c r="CN30" s="53"/>
      <c r="CO30" s="53"/>
      <c r="CP30" s="53"/>
      <c r="CQ30" s="53"/>
      <c r="CR30" s="53"/>
      <c r="CS30" s="53"/>
      <c r="CT30" s="53"/>
      <c r="CU30" s="53"/>
      <c r="CV30" s="53"/>
      <c r="CW30" s="53"/>
      <c r="CX30" s="53"/>
      <c r="CY30" s="53"/>
      <c r="CZ30" s="53"/>
      <c r="DA30" s="53"/>
      <c r="DB30" s="53"/>
    </row>
    <row r="31" spans="1:106" s="52" customFormat="1">
      <c r="B31" s="51"/>
      <c r="CD31" s="53"/>
      <c r="CE31" s="53"/>
      <c r="CF31" s="53"/>
      <c r="CG31" s="53"/>
      <c r="CH31" s="53"/>
      <c r="CI31" s="53"/>
      <c r="CJ31" s="53"/>
      <c r="CK31" s="53"/>
      <c r="CL31" s="53"/>
      <c r="CM31" s="53"/>
      <c r="CN31" s="53"/>
      <c r="CO31" s="53"/>
      <c r="CP31" s="53"/>
      <c r="CQ31" s="53"/>
      <c r="CR31" s="53"/>
      <c r="CS31" s="53"/>
      <c r="CT31" s="53"/>
      <c r="CU31" s="53"/>
      <c r="CV31" s="53"/>
      <c r="CW31" s="53"/>
      <c r="CX31" s="53"/>
      <c r="CY31" s="53"/>
      <c r="CZ31" s="53"/>
      <c r="DA31" s="53"/>
      <c r="DB31" s="53"/>
    </row>
    <row r="32" spans="1:106" s="52" customFormat="1">
      <c r="A32" s="53"/>
      <c r="B32" s="50"/>
      <c r="CB32" s="53"/>
      <c r="CC32" s="53"/>
      <c r="CD32" s="53"/>
      <c r="CE32" s="53"/>
      <c r="CF32" s="53"/>
      <c r="CG32" s="53"/>
      <c r="CH32" s="53"/>
      <c r="CI32" s="53"/>
      <c r="CJ32" s="53"/>
      <c r="CK32" s="53"/>
      <c r="CL32" s="53"/>
      <c r="CM32" s="53"/>
      <c r="CN32" s="53"/>
      <c r="CO32" s="53"/>
      <c r="CP32" s="53"/>
      <c r="CQ32" s="53"/>
      <c r="CR32" s="53"/>
      <c r="CS32" s="53"/>
      <c r="CT32" s="53"/>
      <c r="CU32" s="53"/>
      <c r="CV32" s="53"/>
      <c r="CW32" s="53"/>
      <c r="CX32" s="53"/>
      <c r="CY32" s="53"/>
      <c r="CZ32" s="53"/>
      <c r="DA32" s="53"/>
      <c r="DB32" s="53"/>
    </row>
    <row r="33" spans="1:106" s="52" customFormat="1">
      <c r="A33" s="53"/>
      <c r="B33" s="50"/>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c r="DB33" s="53"/>
    </row>
    <row r="34" spans="1:106" s="52" customFormat="1">
      <c r="A34" s="53"/>
      <c r="B34" s="50"/>
      <c r="CB34" s="53"/>
      <c r="CC34" s="53"/>
      <c r="CD34" s="53"/>
      <c r="CE34" s="53"/>
      <c r="CF34" s="53"/>
      <c r="CG34" s="53"/>
      <c r="CH34" s="53"/>
      <c r="CI34" s="53"/>
      <c r="CJ34" s="53"/>
      <c r="CK34" s="53"/>
      <c r="CL34" s="53"/>
      <c r="CM34" s="53"/>
      <c r="CN34" s="53"/>
      <c r="CO34" s="53"/>
      <c r="CP34" s="53"/>
      <c r="CQ34" s="53"/>
      <c r="CR34" s="53"/>
      <c r="CS34" s="53"/>
      <c r="CT34" s="53"/>
      <c r="CU34" s="53"/>
      <c r="CV34" s="53"/>
      <c r="CW34" s="53"/>
      <c r="CX34" s="53"/>
      <c r="CY34" s="53"/>
      <c r="CZ34" s="53"/>
      <c r="DA34" s="53"/>
      <c r="DB34" s="53"/>
    </row>
    <row r="35" spans="1:106" s="52" customFormat="1">
      <c r="A35" s="53"/>
      <c r="B35" s="50"/>
      <c r="CB35" s="53"/>
      <c r="CC35" s="53"/>
      <c r="CD35" s="53"/>
      <c r="CE35" s="53"/>
      <c r="CF35" s="53"/>
      <c r="CG35" s="53"/>
      <c r="CH35" s="53"/>
      <c r="CI35" s="53"/>
      <c r="CJ35" s="53"/>
      <c r="CK35" s="53"/>
      <c r="CL35" s="53"/>
      <c r="CM35" s="53"/>
      <c r="CN35" s="53"/>
      <c r="CO35" s="53"/>
      <c r="CP35" s="53"/>
      <c r="CQ35" s="53"/>
      <c r="CR35" s="53"/>
      <c r="CS35" s="53"/>
      <c r="CT35" s="53"/>
      <c r="CU35" s="53"/>
      <c r="CV35" s="53"/>
      <c r="CW35" s="53"/>
      <c r="CX35" s="53"/>
      <c r="CY35" s="53"/>
      <c r="CZ35" s="53"/>
      <c r="DA35" s="53"/>
      <c r="DB35" s="53"/>
    </row>
    <row r="36" spans="1:106" s="52" customFormat="1">
      <c r="A36" s="53"/>
      <c r="B36" s="50"/>
      <c r="CB36" s="53"/>
      <c r="CC36" s="53"/>
      <c r="CD36" s="53"/>
      <c r="CE36" s="53"/>
      <c r="CF36" s="53"/>
      <c r="CG36" s="53"/>
      <c r="CH36" s="53"/>
      <c r="CI36" s="53"/>
      <c r="CJ36" s="53"/>
      <c r="CK36" s="53"/>
      <c r="CL36" s="53"/>
      <c r="CM36" s="53"/>
      <c r="CN36" s="53"/>
      <c r="CO36" s="53"/>
      <c r="CP36" s="53"/>
      <c r="CQ36" s="53"/>
      <c r="CR36" s="53"/>
      <c r="CS36" s="53"/>
      <c r="CT36" s="53"/>
      <c r="CU36" s="53"/>
      <c r="CV36" s="53"/>
      <c r="CW36" s="53"/>
      <c r="CX36" s="53"/>
      <c r="CY36" s="53"/>
      <c r="CZ36" s="53"/>
      <c r="DA36" s="53"/>
      <c r="DB36" s="53"/>
    </row>
    <row r="37" spans="1:106" s="52" customFormat="1">
      <c r="A37" s="53"/>
      <c r="B37" s="50"/>
      <c r="CB37" s="53"/>
      <c r="CC37" s="53"/>
      <c r="CD37" s="53"/>
      <c r="CE37" s="53"/>
      <c r="CF37" s="53"/>
      <c r="CG37" s="53"/>
      <c r="CH37" s="53"/>
      <c r="CI37" s="53"/>
      <c r="CJ37" s="53"/>
      <c r="CK37" s="53"/>
      <c r="CL37" s="53"/>
      <c r="CM37" s="53"/>
      <c r="CN37" s="53"/>
      <c r="CO37" s="53"/>
      <c r="CP37" s="53"/>
      <c r="CQ37" s="53"/>
      <c r="CR37" s="53"/>
      <c r="CS37" s="53"/>
      <c r="CT37" s="53"/>
      <c r="CU37" s="53"/>
      <c r="CV37" s="53"/>
      <c r="CW37" s="53"/>
      <c r="CX37" s="53"/>
      <c r="CY37" s="53"/>
      <c r="CZ37" s="53"/>
      <c r="DA37" s="53"/>
      <c r="DB37" s="53"/>
    </row>
    <row r="38" spans="1:106" s="52" customFormat="1">
      <c r="A38" s="53"/>
      <c r="B38" s="50"/>
      <c r="CB38" s="53"/>
      <c r="CC38" s="53"/>
      <c r="CD38" s="53"/>
      <c r="CE38" s="53"/>
      <c r="CF38" s="53"/>
      <c r="CG38" s="53"/>
      <c r="CH38" s="53"/>
      <c r="CI38" s="53"/>
      <c r="CJ38" s="53"/>
      <c r="CK38" s="53"/>
      <c r="CL38" s="53"/>
      <c r="CM38" s="53"/>
      <c r="CN38" s="53"/>
      <c r="CO38" s="53"/>
      <c r="CP38" s="53"/>
      <c r="CQ38" s="53"/>
      <c r="CR38" s="53"/>
      <c r="CS38" s="53"/>
      <c r="CT38" s="53"/>
      <c r="CU38" s="53"/>
      <c r="CV38" s="53"/>
      <c r="CW38" s="53"/>
      <c r="CX38" s="53"/>
      <c r="CY38" s="53"/>
      <c r="CZ38" s="53"/>
      <c r="DA38" s="53"/>
      <c r="DB38" s="53"/>
    </row>
    <row r="39" spans="1:106" s="52" customFormat="1">
      <c r="A39" s="53"/>
      <c r="B39" s="50"/>
      <c r="CB39" s="53"/>
      <c r="CC39" s="53"/>
      <c r="CD39" s="53"/>
      <c r="CE39" s="53"/>
      <c r="CF39" s="53"/>
      <c r="CG39" s="53"/>
      <c r="CH39" s="53"/>
      <c r="CI39" s="53"/>
      <c r="CJ39" s="53"/>
      <c r="CK39" s="53"/>
      <c r="CL39" s="53"/>
      <c r="CM39" s="53"/>
      <c r="CN39" s="53"/>
      <c r="CO39" s="53"/>
      <c r="CP39" s="53"/>
      <c r="CQ39" s="53"/>
      <c r="CR39" s="53"/>
      <c r="CS39" s="53"/>
      <c r="CT39" s="53"/>
      <c r="CU39" s="53"/>
      <c r="CV39" s="53"/>
      <c r="CW39" s="53"/>
      <c r="CX39" s="53"/>
      <c r="CY39" s="53"/>
      <c r="CZ39" s="53"/>
      <c r="DA39" s="53"/>
      <c r="DB39" s="53"/>
    </row>
    <row r="40" spans="1:106" s="52" customFormat="1">
      <c r="A40" s="53"/>
      <c r="B40" s="50"/>
      <c r="CB40" s="53"/>
      <c r="CC40" s="53"/>
      <c r="CD40" s="53"/>
      <c r="CE40" s="53"/>
      <c r="CF40" s="53"/>
      <c r="CG40" s="53"/>
      <c r="CH40" s="53"/>
      <c r="CI40" s="53"/>
      <c r="CJ40" s="53"/>
      <c r="CK40" s="53"/>
      <c r="CL40" s="53"/>
      <c r="CM40" s="53"/>
      <c r="CN40" s="53"/>
      <c r="CO40" s="53"/>
      <c r="CP40" s="53"/>
      <c r="CQ40" s="53"/>
      <c r="CR40" s="53"/>
      <c r="CS40" s="53"/>
      <c r="CT40" s="53"/>
      <c r="CU40" s="53"/>
      <c r="CV40" s="53"/>
      <c r="CW40" s="53"/>
      <c r="CX40" s="53"/>
      <c r="CY40" s="53"/>
      <c r="CZ40" s="53"/>
      <c r="DA40" s="53"/>
      <c r="DB40" s="53"/>
    </row>
    <row r="41" spans="1:106" s="52" customFormat="1">
      <c r="A41" s="53"/>
      <c r="B41" s="50"/>
      <c r="CB41" s="53"/>
      <c r="CC41" s="53"/>
      <c r="CD41" s="53"/>
      <c r="CE41" s="53"/>
      <c r="CF41" s="53"/>
      <c r="CG41" s="53"/>
      <c r="CH41" s="53"/>
      <c r="CI41" s="53"/>
      <c r="CJ41" s="53"/>
      <c r="CK41" s="53"/>
      <c r="CL41" s="53"/>
      <c r="CM41" s="53"/>
      <c r="CN41" s="53"/>
      <c r="CO41" s="53"/>
      <c r="CP41" s="53"/>
      <c r="CQ41" s="53"/>
      <c r="CR41" s="53"/>
      <c r="CS41" s="53"/>
      <c r="CT41" s="53"/>
      <c r="CU41" s="53"/>
      <c r="CV41" s="53"/>
      <c r="CW41" s="53"/>
      <c r="CX41" s="53"/>
      <c r="CY41" s="53"/>
      <c r="CZ41" s="53"/>
      <c r="DA41" s="53"/>
      <c r="DB41" s="53"/>
    </row>
    <row r="42" spans="1:106" s="52" customFormat="1">
      <c r="A42" s="53"/>
      <c r="B42" s="50"/>
      <c r="CB42" s="53"/>
      <c r="CC42" s="53"/>
      <c r="CD42" s="53"/>
      <c r="CE42" s="53"/>
      <c r="CF42" s="53"/>
      <c r="CG42" s="53"/>
      <c r="CH42" s="53"/>
      <c r="CI42" s="53"/>
      <c r="CJ42" s="53"/>
      <c r="CK42" s="53"/>
      <c r="CL42" s="53"/>
      <c r="CM42" s="53"/>
      <c r="CN42" s="53"/>
      <c r="CO42" s="53"/>
      <c r="CP42" s="53"/>
      <c r="CQ42" s="53"/>
      <c r="CR42" s="53"/>
      <c r="CS42" s="53"/>
      <c r="CT42" s="53"/>
      <c r="CU42" s="53"/>
      <c r="CV42" s="53"/>
      <c r="CW42" s="53"/>
      <c r="CX42" s="53"/>
      <c r="CY42" s="53"/>
      <c r="CZ42" s="53"/>
      <c r="DA42" s="53"/>
      <c r="DB42" s="53"/>
    </row>
    <row r="43" spans="1:106" s="52" customFormat="1">
      <c r="A43" s="53"/>
      <c r="B43" s="50"/>
      <c r="CB43" s="53"/>
      <c r="CC43" s="53"/>
      <c r="CD43" s="53"/>
      <c r="CE43" s="53"/>
      <c r="CF43" s="53"/>
      <c r="CG43" s="53"/>
      <c r="CH43" s="53"/>
      <c r="CI43" s="53"/>
      <c r="CJ43" s="53"/>
      <c r="CK43" s="53"/>
      <c r="CL43" s="53"/>
      <c r="CM43" s="53"/>
      <c r="CN43" s="53"/>
      <c r="CO43" s="53"/>
      <c r="CP43" s="53"/>
      <c r="CQ43" s="53"/>
      <c r="CR43" s="53"/>
      <c r="CS43" s="53"/>
      <c r="CT43" s="53"/>
      <c r="CU43" s="53"/>
      <c r="CV43" s="53"/>
      <c r="CW43" s="53"/>
      <c r="CX43" s="53"/>
      <c r="CY43" s="53"/>
      <c r="CZ43" s="53"/>
      <c r="DA43" s="53"/>
      <c r="DB43" s="53"/>
    </row>
    <row r="44" spans="1:106" s="52" customFormat="1">
      <c r="B44" s="51"/>
      <c r="CD44" s="53"/>
      <c r="CE44" s="53"/>
      <c r="CF44" s="53"/>
      <c r="CG44" s="53"/>
      <c r="CH44" s="53"/>
      <c r="CI44" s="53"/>
      <c r="CJ44" s="53"/>
      <c r="CK44" s="53"/>
      <c r="CL44" s="53"/>
      <c r="CM44" s="53"/>
      <c r="CN44" s="53"/>
      <c r="CO44" s="53"/>
      <c r="CP44" s="53"/>
      <c r="CQ44" s="53"/>
      <c r="CR44" s="53"/>
      <c r="CS44" s="53"/>
      <c r="CT44" s="53"/>
      <c r="CU44" s="53"/>
      <c r="CV44" s="53"/>
      <c r="CW44" s="53"/>
      <c r="CX44" s="53"/>
      <c r="CY44" s="53"/>
      <c r="CZ44" s="53"/>
      <c r="DA44" s="53"/>
      <c r="DB44" s="53"/>
    </row>
    <row r="45" spans="1:106" s="52" customFormat="1">
      <c r="B45" s="51"/>
      <c r="CD45" s="53"/>
      <c r="CE45" s="53"/>
      <c r="CF45" s="53"/>
      <c r="CG45" s="53"/>
      <c r="CH45" s="53"/>
      <c r="CI45" s="53"/>
      <c r="CJ45" s="53"/>
      <c r="CK45" s="53"/>
      <c r="CL45" s="53"/>
      <c r="CM45" s="53"/>
      <c r="CN45" s="53"/>
      <c r="CO45" s="53"/>
      <c r="CP45" s="53"/>
      <c r="CQ45" s="53"/>
      <c r="CR45" s="53"/>
      <c r="CS45" s="53"/>
      <c r="CT45" s="53"/>
      <c r="CU45" s="53"/>
      <c r="CV45" s="53"/>
      <c r="CW45" s="53"/>
      <c r="CX45" s="53"/>
      <c r="CY45" s="53"/>
      <c r="CZ45" s="53"/>
      <c r="DA45" s="53"/>
      <c r="DB45" s="53"/>
    </row>
    <row r="46" spans="1:106" s="52" customFormat="1">
      <c r="B46" s="51"/>
      <c r="CD46" s="53"/>
      <c r="CE46" s="53"/>
      <c r="CF46" s="53"/>
      <c r="CG46" s="53"/>
      <c r="CH46" s="53"/>
      <c r="CI46" s="53"/>
      <c r="CJ46" s="53"/>
      <c r="CK46" s="53"/>
      <c r="CL46" s="53"/>
      <c r="CM46" s="53"/>
      <c r="CN46" s="53"/>
      <c r="CO46" s="53"/>
      <c r="CP46" s="53"/>
      <c r="CQ46" s="53"/>
      <c r="CR46" s="53"/>
      <c r="CS46" s="53"/>
      <c r="CT46" s="53"/>
      <c r="CU46" s="53"/>
      <c r="CV46" s="53"/>
      <c r="CW46" s="53"/>
      <c r="CX46" s="53"/>
      <c r="CY46" s="53"/>
      <c r="CZ46" s="53"/>
      <c r="DA46" s="53"/>
      <c r="DB46" s="53"/>
    </row>
    <row r="47" spans="1:106" s="52" customFormat="1">
      <c r="B47" s="51"/>
      <c r="CD47" s="53"/>
      <c r="CE47" s="53"/>
      <c r="CF47" s="53"/>
      <c r="CG47" s="53"/>
      <c r="CH47" s="53"/>
      <c r="CI47" s="53"/>
      <c r="CJ47" s="53"/>
      <c r="CK47" s="53"/>
      <c r="CL47" s="53"/>
      <c r="CM47" s="53"/>
      <c r="CN47" s="53"/>
      <c r="CO47" s="53"/>
      <c r="CP47" s="53"/>
      <c r="CQ47" s="53"/>
      <c r="CR47" s="53"/>
      <c r="CS47" s="53"/>
      <c r="CT47" s="53"/>
      <c r="CU47" s="53"/>
      <c r="CV47" s="53"/>
      <c r="CW47" s="53"/>
      <c r="CX47" s="53"/>
      <c r="CY47" s="53"/>
      <c r="CZ47" s="53"/>
      <c r="DA47" s="53"/>
      <c r="DB47" s="53"/>
    </row>
    <row r="48" spans="1:106" s="52" customFormat="1">
      <c r="B48" s="51"/>
      <c r="CD48" s="53"/>
      <c r="CE48" s="53"/>
      <c r="CF48" s="53"/>
      <c r="CG48" s="53"/>
      <c r="CH48" s="53"/>
      <c r="CI48" s="53"/>
      <c r="CJ48" s="53"/>
      <c r="CK48" s="53"/>
      <c r="CL48" s="53"/>
      <c r="CM48" s="53"/>
      <c r="CN48" s="53"/>
      <c r="CO48" s="53"/>
      <c r="CP48" s="53"/>
      <c r="CQ48" s="53"/>
      <c r="CR48" s="53"/>
      <c r="CS48" s="53"/>
      <c r="CT48" s="53"/>
      <c r="CU48" s="53"/>
      <c r="CV48" s="53"/>
      <c r="CW48" s="53"/>
      <c r="CX48" s="53"/>
      <c r="CY48" s="53"/>
      <c r="CZ48" s="53"/>
      <c r="DA48" s="53"/>
      <c r="DB48" s="53"/>
    </row>
    <row r="49" spans="2:106" s="52" customFormat="1">
      <c r="B49" s="51"/>
      <c r="CD49" s="53"/>
      <c r="CE49" s="53"/>
      <c r="CF49" s="53"/>
      <c r="CG49" s="53"/>
      <c r="CH49" s="53"/>
      <c r="CI49" s="53"/>
      <c r="CJ49" s="53"/>
      <c r="CK49" s="53"/>
      <c r="CL49" s="53"/>
      <c r="CM49" s="53"/>
      <c r="CN49" s="53"/>
      <c r="CO49" s="53"/>
      <c r="CP49" s="53"/>
      <c r="CQ49" s="53"/>
      <c r="CR49" s="53"/>
      <c r="CS49" s="53"/>
      <c r="CT49" s="53"/>
      <c r="CU49" s="53"/>
      <c r="CV49" s="53"/>
      <c r="CW49" s="53"/>
      <c r="CX49" s="53"/>
      <c r="CY49" s="53"/>
      <c r="CZ49" s="53"/>
      <c r="DA49" s="53"/>
      <c r="DB49" s="53"/>
    </row>
    <row r="50" spans="2:106" s="52" customFormat="1">
      <c r="B50" s="51"/>
      <c r="CD50" s="53"/>
      <c r="CE50" s="53"/>
      <c r="CF50" s="53"/>
      <c r="CG50" s="53"/>
      <c r="CH50" s="53"/>
      <c r="CI50" s="53"/>
      <c r="CJ50" s="53"/>
      <c r="CK50" s="53"/>
      <c r="CL50" s="53"/>
      <c r="CM50" s="53"/>
      <c r="CN50" s="53"/>
      <c r="CO50" s="53"/>
      <c r="CP50" s="53"/>
      <c r="CQ50" s="53"/>
      <c r="CR50" s="53"/>
      <c r="CS50" s="53"/>
      <c r="CT50" s="53"/>
      <c r="CU50" s="53"/>
      <c r="CV50" s="53"/>
      <c r="CW50" s="53"/>
      <c r="CX50" s="53"/>
      <c r="CY50" s="53"/>
      <c r="CZ50" s="53"/>
      <c r="DA50" s="53"/>
      <c r="DB50" s="53"/>
    </row>
    <row r="51" spans="2:106" s="52" customFormat="1">
      <c r="B51" s="51"/>
      <c r="CD51" s="53"/>
      <c r="CE51" s="53"/>
      <c r="CF51" s="53"/>
      <c r="CG51" s="53"/>
      <c r="CH51" s="53"/>
      <c r="CI51" s="53"/>
      <c r="CJ51" s="53"/>
      <c r="CK51" s="53"/>
      <c r="CL51" s="53"/>
      <c r="CM51" s="53"/>
      <c r="CN51" s="53"/>
      <c r="CO51" s="53"/>
      <c r="CP51" s="53"/>
      <c r="CQ51" s="53"/>
      <c r="CR51" s="53"/>
      <c r="CS51" s="53"/>
      <c r="CT51" s="53"/>
      <c r="CU51" s="53"/>
      <c r="CV51" s="53"/>
      <c r="CW51" s="53"/>
      <c r="CX51" s="53"/>
      <c r="CY51" s="53"/>
      <c r="CZ51" s="53"/>
      <c r="DA51" s="53"/>
      <c r="DB51" s="53"/>
    </row>
    <row r="52" spans="2:106" s="52" customFormat="1">
      <c r="B52" s="51"/>
      <c r="CD52" s="53"/>
      <c r="CE52" s="53"/>
      <c r="CF52" s="53"/>
      <c r="CG52" s="53"/>
      <c r="CH52" s="53"/>
      <c r="CI52" s="53"/>
      <c r="CJ52" s="53"/>
      <c r="CK52" s="53"/>
      <c r="CL52" s="53"/>
      <c r="CM52" s="53"/>
      <c r="CN52" s="53"/>
      <c r="CO52" s="53"/>
      <c r="CP52" s="53"/>
      <c r="CQ52" s="53"/>
      <c r="CR52" s="53"/>
      <c r="CS52" s="53"/>
      <c r="CT52" s="53"/>
      <c r="CU52" s="53"/>
      <c r="CV52" s="53"/>
      <c r="CW52" s="53"/>
      <c r="CX52" s="53"/>
      <c r="CY52" s="53"/>
      <c r="CZ52" s="53"/>
      <c r="DA52" s="53"/>
      <c r="DB52" s="53"/>
    </row>
    <row r="53" spans="2:106" s="52" customFormat="1">
      <c r="B53" s="51"/>
      <c r="CD53" s="53"/>
      <c r="CE53" s="53"/>
      <c r="CF53" s="53"/>
      <c r="CG53" s="53"/>
      <c r="CH53" s="53"/>
      <c r="CI53" s="53"/>
      <c r="CJ53" s="53"/>
      <c r="CK53" s="53"/>
      <c r="CL53" s="53"/>
      <c r="CM53" s="53"/>
      <c r="CN53" s="53"/>
      <c r="CO53" s="53"/>
      <c r="CP53" s="53"/>
      <c r="CQ53" s="53"/>
      <c r="CR53" s="53"/>
      <c r="CS53" s="53"/>
      <c r="CT53" s="53"/>
      <c r="CU53" s="53"/>
      <c r="CV53" s="53"/>
      <c r="CW53" s="53"/>
      <c r="CX53" s="53"/>
      <c r="CY53" s="53"/>
      <c r="CZ53" s="53"/>
      <c r="DA53" s="53"/>
      <c r="DB53" s="53"/>
    </row>
    <row r="54" spans="2:106" s="52" customFormat="1">
      <c r="B54" s="51"/>
      <c r="CD54" s="53"/>
      <c r="CE54" s="53"/>
      <c r="CF54" s="53"/>
      <c r="CG54" s="53"/>
      <c r="CH54" s="53"/>
      <c r="CI54" s="53"/>
      <c r="CJ54" s="53"/>
      <c r="CK54" s="53"/>
      <c r="CL54" s="53"/>
      <c r="CM54" s="53"/>
      <c r="CN54" s="53"/>
      <c r="CO54" s="53"/>
      <c r="CP54" s="53"/>
      <c r="CQ54" s="53"/>
      <c r="CR54" s="53"/>
      <c r="CS54" s="53"/>
      <c r="CT54" s="53"/>
      <c r="CU54" s="53"/>
      <c r="CV54" s="53"/>
      <c r="CW54" s="53"/>
      <c r="CX54" s="53"/>
      <c r="CY54" s="53"/>
      <c r="CZ54" s="53"/>
      <c r="DA54" s="53"/>
      <c r="DB54" s="53"/>
    </row>
    <row r="55" spans="2:106" s="52" customFormat="1">
      <c r="B55" s="51"/>
      <c r="CD55" s="53"/>
      <c r="CE55" s="53"/>
      <c r="CF55" s="53"/>
      <c r="CG55" s="53"/>
      <c r="CH55" s="53"/>
      <c r="CI55" s="53"/>
      <c r="CJ55" s="53"/>
      <c r="CK55" s="53"/>
      <c r="CL55" s="53"/>
      <c r="CM55" s="53"/>
      <c r="CN55" s="53"/>
      <c r="CO55" s="53"/>
      <c r="CP55" s="53"/>
      <c r="CQ55" s="53"/>
      <c r="CR55" s="53"/>
      <c r="CS55" s="53"/>
      <c r="CT55" s="53"/>
      <c r="CU55" s="53"/>
      <c r="CV55" s="53"/>
      <c r="CW55" s="53"/>
      <c r="CX55" s="53"/>
      <c r="CY55" s="53"/>
      <c r="CZ55" s="53"/>
      <c r="DA55" s="53"/>
      <c r="DB55" s="53"/>
    </row>
    <row r="56" spans="2:106" s="52" customFormat="1">
      <c r="B56" s="51"/>
      <c r="CD56" s="53"/>
      <c r="CE56" s="53"/>
      <c r="CF56" s="53"/>
      <c r="CG56" s="53"/>
      <c r="CH56" s="53"/>
      <c r="CI56" s="53"/>
      <c r="CJ56" s="53"/>
      <c r="CK56" s="53"/>
      <c r="CL56" s="53"/>
      <c r="CM56" s="53"/>
      <c r="CN56" s="53"/>
      <c r="CO56" s="53"/>
      <c r="CP56" s="53"/>
      <c r="CQ56" s="53"/>
      <c r="CR56" s="53"/>
      <c r="CS56" s="53"/>
      <c r="CT56" s="53"/>
      <c r="CU56" s="53"/>
      <c r="CV56" s="53"/>
      <c r="CW56" s="53"/>
      <c r="CX56" s="53"/>
      <c r="CY56" s="53"/>
      <c r="CZ56" s="53"/>
      <c r="DA56" s="53"/>
      <c r="DB56" s="53"/>
    </row>
    <row r="57" spans="2:106" s="52" customFormat="1">
      <c r="B57" s="51"/>
      <c r="CD57" s="53"/>
      <c r="CE57" s="53"/>
      <c r="CF57" s="53"/>
      <c r="CG57" s="53"/>
      <c r="CH57" s="53"/>
      <c r="CI57" s="53"/>
      <c r="CJ57" s="53"/>
      <c r="CK57" s="53"/>
      <c r="CL57" s="53"/>
      <c r="CM57" s="53"/>
      <c r="CN57" s="53"/>
      <c r="CO57" s="53"/>
      <c r="CP57" s="53"/>
      <c r="CQ57" s="53"/>
      <c r="CR57" s="53"/>
      <c r="CS57" s="53"/>
      <c r="CT57" s="53"/>
      <c r="CU57" s="53"/>
      <c r="CV57" s="53"/>
      <c r="CW57" s="53"/>
      <c r="CX57" s="53"/>
      <c r="CY57" s="53"/>
      <c r="CZ57" s="53"/>
      <c r="DA57" s="53"/>
      <c r="DB57" s="53"/>
    </row>
    <row r="58" spans="2:106" s="52" customFormat="1">
      <c r="B58" s="51"/>
      <c r="CD58" s="53"/>
      <c r="CE58" s="53"/>
      <c r="CF58" s="53"/>
      <c r="CG58" s="53"/>
      <c r="CH58" s="53"/>
      <c r="CI58" s="53"/>
      <c r="CJ58" s="53"/>
      <c r="CK58" s="53"/>
      <c r="CL58" s="53"/>
      <c r="CM58" s="53"/>
      <c r="CN58" s="53"/>
      <c r="CO58" s="53"/>
      <c r="CP58" s="53"/>
      <c r="CQ58" s="53"/>
      <c r="CR58" s="53"/>
      <c r="CS58" s="53"/>
      <c r="CT58" s="53"/>
      <c r="CU58" s="53"/>
      <c r="CV58" s="53"/>
      <c r="CW58" s="53"/>
      <c r="CX58" s="53"/>
      <c r="CY58" s="53"/>
      <c r="CZ58" s="53"/>
      <c r="DA58" s="53"/>
      <c r="DB58" s="53"/>
    </row>
    <row r="59" spans="2:106" s="52" customFormat="1">
      <c r="B59" s="51"/>
      <c r="CD59" s="53"/>
      <c r="CE59" s="53"/>
      <c r="CF59" s="53"/>
      <c r="CG59" s="53"/>
      <c r="CH59" s="53"/>
      <c r="CI59" s="53"/>
      <c r="CJ59" s="53"/>
      <c r="CK59" s="53"/>
      <c r="CL59" s="53"/>
      <c r="CM59" s="53"/>
      <c r="CN59" s="53"/>
      <c r="CO59" s="53"/>
      <c r="CP59" s="53"/>
      <c r="CQ59" s="53"/>
      <c r="CR59" s="53"/>
      <c r="CS59" s="53"/>
      <c r="CT59" s="53"/>
      <c r="CU59" s="53"/>
      <c r="CV59" s="53"/>
      <c r="CW59" s="53"/>
      <c r="CX59" s="53"/>
      <c r="CY59" s="53"/>
      <c r="CZ59" s="53"/>
      <c r="DA59" s="53"/>
      <c r="DB59" s="53"/>
    </row>
    <row r="60" spans="2:106" s="52" customFormat="1">
      <c r="B60" s="51"/>
      <c r="CD60" s="53"/>
      <c r="CE60" s="53"/>
      <c r="CF60" s="53"/>
      <c r="CG60" s="53"/>
      <c r="CH60" s="53"/>
      <c r="CI60" s="53"/>
      <c r="CJ60" s="53"/>
      <c r="CK60" s="53"/>
      <c r="CL60" s="53"/>
      <c r="CM60" s="53"/>
      <c r="CN60" s="53"/>
      <c r="CO60" s="53"/>
      <c r="CP60" s="53"/>
      <c r="CQ60" s="53"/>
      <c r="CR60" s="53"/>
      <c r="CS60" s="53"/>
      <c r="CT60" s="53"/>
      <c r="CU60" s="53"/>
      <c r="CV60" s="53"/>
      <c r="CW60" s="53"/>
      <c r="CX60" s="53"/>
      <c r="CY60" s="53"/>
      <c r="CZ60" s="53"/>
      <c r="DA60" s="53"/>
      <c r="DB60" s="53"/>
    </row>
    <row r="61" spans="2:106" s="52" customFormat="1">
      <c r="B61" s="51"/>
      <c r="CD61" s="53"/>
      <c r="CE61" s="53"/>
      <c r="CF61" s="53"/>
      <c r="CG61" s="53"/>
      <c r="CH61" s="53"/>
      <c r="CI61" s="53"/>
      <c r="CJ61" s="53"/>
      <c r="CK61" s="53"/>
      <c r="CL61" s="53"/>
      <c r="CM61" s="53"/>
      <c r="CN61" s="53"/>
      <c r="CO61" s="53"/>
      <c r="CP61" s="53"/>
      <c r="CQ61" s="53"/>
      <c r="CR61" s="53"/>
      <c r="CS61" s="53"/>
      <c r="CT61" s="53"/>
      <c r="CU61" s="53"/>
      <c r="CV61" s="53"/>
      <c r="CW61" s="53"/>
      <c r="CX61" s="53"/>
      <c r="CY61" s="53"/>
      <c r="CZ61" s="53"/>
      <c r="DA61" s="53"/>
      <c r="DB61" s="53"/>
    </row>
    <row r="62" spans="2:106" s="52" customFormat="1">
      <c r="B62" s="51"/>
      <c r="CD62" s="53"/>
      <c r="CE62" s="53"/>
      <c r="CF62" s="53"/>
      <c r="CG62" s="53"/>
      <c r="CH62" s="53"/>
      <c r="CI62" s="53"/>
      <c r="CJ62" s="53"/>
      <c r="CK62" s="53"/>
      <c r="CL62" s="53"/>
      <c r="CM62" s="53"/>
      <c r="CN62" s="53"/>
      <c r="CO62" s="53"/>
      <c r="CP62" s="53"/>
      <c r="CQ62" s="53"/>
      <c r="CR62" s="53"/>
      <c r="CS62" s="53"/>
      <c r="CT62" s="53"/>
      <c r="CU62" s="53"/>
      <c r="CV62" s="53"/>
      <c r="CW62" s="53"/>
      <c r="CX62" s="53"/>
      <c r="CY62" s="53"/>
      <c r="CZ62" s="53"/>
      <c r="DA62" s="53"/>
      <c r="DB62" s="53"/>
    </row>
    <row r="63" spans="2:106" s="52" customFormat="1">
      <c r="B63" s="51"/>
      <c r="CD63" s="53"/>
      <c r="CE63" s="53"/>
      <c r="CF63" s="53"/>
      <c r="CG63" s="53"/>
      <c r="CH63" s="53"/>
      <c r="CI63" s="53"/>
      <c r="CJ63" s="53"/>
      <c r="CK63" s="53"/>
      <c r="CL63" s="53"/>
      <c r="CM63" s="53"/>
      <c r="CN63" s="53"/>
      <c r="CO63" s="53"/>
      <c r="CP63" s="53"/>
      <c r="CQ63" s="53"/>
      <c r="CR63" s="53"/>
      <c r="CS63" s="53"/>
      <c r="CT63" s="53"/>
      <c r="CU63" s="53"/>
      <c r="CV63" s="53"/>
      <c r="CW63" s="53"/>
      <c r="CX63" s="53"/>
      <c r="CY63" s="53"/>
      <c r="CZ63" s="53"/>
      <c r="DA63" s="53"/>
      <c r="DB63" s="53"/>
    </row>
    <row r="64" spans="2:106" s="52" customFormat="1">
      <c r="B64" s="51"/>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row>
    <row r="65" spans="2:106" s="52" customFormat="1">
      <c r="B65" s="51"/>
      <c r="CD65" s="53"/>
      <c r="CE65" s="53"/>
      <c r="CF65" s="53"/>
      <c r="CG65" s="53"/>
      <c r="CH65" s="53"/>
      <c r="CI65" s="53"/>
      <c r="CJ65" s="53"/>
      <c r="CK65" s="53"/>
      <c r="CL65" s="53"/>
      <c r="CM65" s="53"/>
      <c r="CN65" s="53"/>
      <c r="CO65" s="53"/>
      <c r="CP65" s="53"/>
      <c r="CQ65" s="53"/>
      <c r="CR65" s="53"/>
      <c r="CS65" s="53"/>
      <c r="CT65" s="53"/>
      <c r="CU65" s="53"/>
      <c r="CV65" s="53"/>
      <c r="CW65" s="53"/>
      <c r="CX65" s="53"/>
      <c r="CY65" s="53"/>
      <c r="CZ65" s="53"/>
      <c r="DA65" s="53"/>
      <c r="DB65" s="53"/>
    </row>
    <row r="66" spans="2:106" s="52" customFormat="1">
      <c r="B66" s="51"/>
      <c r="CD66" s="53"/>
      <c r="CE66" s="53"/>
      <c r="CF66" s="53"/>
      <c r="CG66" s="53"/>
      <c r="CH66" s="53"/>
      <c r="CI66" s="53"/>
      <c r="CJ66" s="53"/>
      <c r="CK66" s="53"/>
      <c r="CL66" s="53"/>
      <c r="CM66" s="53"/>
      <c r="CN66" s="53"/>
      <c r="CO66" s="53"/>
      <c r="CP66" s="53"/>
      <c r="CQ66" s="53"/>
      <c r="CR66" s="53"/>
      <c r="CS66" s="53"/>
      <c r="CT66" s="53"/>
      <c r="CU66" s="53"/>
      <c r="CV66" s="53"/>
      <c r="CW66" s="53"/>
      <c r="CX66" s="53"/>
      <c r="CY66" s="53"/>
      <c r="CZ66" s="53"/>
      <c r="DA66" s="53"/>
      <c r="DB66" s="53"/>
    </row>
    <row r="67" spans="2:106" s="52" customFormat="1">
      <c r="B67" s="51"/>
    </row>
    <row r="68" spans="2:106" s="52" customFormat="1">
      <c r="B68" s="51"/>
    </row>
    <row r="69" spans="2:106" s="52" customFormat="1">
      <c r="B69" s="51"/>
    </row>
    <row r="70" spans="2:106" s="52" customFormat="1">
      <c r="B70" s="51"/>
    </row>
    <row r="71" spans="2:106" s="52" customFormat="1">
      <c r="B71" s="51"/>
      <c r="AJ71" s="53"/>
      <c r="AK71" s="53"/>
      <c r="AL71" s="53"/>
      <c r="AM71" s="53"/>
      <c r="AN71" s="53"/>
      <c r="AO71" s="53"/>
      <c r="AP71" s="53"/>
      <c r="AQ71" s="53"/>
      <c r="AR71" s="53"/>
      <c r="AS71" s="53"/>
      <c r="AT71" s="53"/>
      <c r="AU71" s="53"/>
      <c r="BY71" s="53"/>
      <c r="BZ71" s="53"/>
      <c r="CA71" s="53"/>
      <c r="CB71" s="53"/>
      <c r="CC71" s="53"/>
      <c r="CD71" s="53"/>
      <c r="CE71" s="53"/>
      <c r="CF71" s="53"/>
      <c r="CG71" s="53"/>
      <c r="CH71" s="53"/>
      <c r="CI71" s="53"/>
      <c r="CJ71" s="53"/>
      <c r="CK71" s="53"/>
      <c r="CL71" s="53"/>
      <c r="CM71" s="53"/>
      <c r="CN71" s="53"/>
      <c r="CO71" s="53"/>
      <c r="CP71" s="53"/>
      <c r="CQ71" s="53"/>
      <c r="CR71" s="53"/>
      <c r="CS71" s="53"/>
      <c r="CT71" s="53"/>
      <c r="CU71" s="53"/>
      <c r="CV71" s="53"/>
      <c r="CW71" s="53"/>
      <c r="CX71" s="53"/>
      <c r="CY71" s="53"/>
      <c r="CZ71" s="53"/>
      <c r="DA71" s="53"/>
      <c r="DB71" s="53"/>
    </row>
    <row r="72" spans="2:106" s="52" customFormat="1">
      <c r="B72" s="51"/>
      <c r="AJ72" s="53"/>
      <c r="AK72" s="53"/>
      <c r="AL72" s="53"/>
      <c r="AM72" s="53"/>
      <c r="AN72" s="53"/>
      <c r="AO72" s="53"/>
      <c r="AP72" s="53"/>
      <c r="AQ72" s="53"/>
      <c r="AR72" s="53"/>
      <c r="AS72" s="53"/>
      <c r="AT72" s="53"/>
      <c r="AU72" s="53"/>
      <c r="BY72" s="53"/>
      <c r="BZ72" s="53"/>
      <c r="CA72" s="53"/>
      <c r="CB72" s="53"/>
      <c r="CC72" s="53"/>
      <c r="CD72" s="53"/>
      <c r="CE72" s="53"/>
      <c r="CF72" s="53"/>
      <c r="CG72" s="53"/>
      <c r="CH72" s="53"/>
      <c r="CI72" s="53"/>
      <c r="CJ72" s="53"/>
      <c r="CK72" s="53"/>
      <c r="CL72" s="53"/>
      <c r="CM72" s="53"/>
      <c r="CN72" s="53"/>
      <c r="CO72" s="53"/>
      <c r="CP72" s="53"/>
      <c r="CQ72" s="53"/>
      <c r="CR72" s="53"/>
      <c r="CS72" s="53"/>
      <c r="CT72" s="53"/>
      <c r="CU72" s="53"/>
      <c r="CV72" s="53"/>
      <c r="CW72" s="53"/>
      <c r="CX72" s="53"/>
      <c r="CY72" s="53"/>
      <c r="CZ72" s="53"/>
      <c r="DA72" s="53"/>
      <c r="DB72" s="53"/>
    </row>
    <row r="73" spans="2:106" s="52" customFormat="1">
      <c r="B73" s="51"/>
      <c r="BB73" s="53"/>
      <c r="BC73" s="53"/>
      <c r="BD73" s="53"/>
      <c r="BE73" s="53"/>
      <c r="BF73" s="53"/>
      <c r="BG73" s="53"/>
      <c r="BY73" s="53"/>
      <c r="BZ73" s="53"/>
      <c r="CA73" s="53"/>
      <c r="CB73" s="53"/>
      <c r="CC73" s="53"/>
      <c r="CD73" s="53"/>
      <c r="CE73" s="53"/>
      <c r="CF73" s="53"/>
      <c r="CG73" s="53"/>
      <c r="CH73" s="53"/>
      <c r="CI73" s="53"/>
      <c r="CJ73" s="53"/>
      <c r="CK73" s="53"/>
      <c r="CL73" s="53"/>
      <c r="CM73" s="53"/>
      <c r="CN73" s="53"/>
      <c r="CO73" s="53"/>
      <c r="CP73" s="53"/>
      <c r="CQ73" s="53"/>
      <c r="CR73" s="53"/>
      <c r="CS73" s="53"/>
      <c r="CT73" s="53"/>
      <c r="CU73" s="53"/>
      <c r="CV73" s="53"/>
      <c r="CW73" s="53"/>
      <c r="CX73" s="53"/>
      <c r="CY73" s="53"/>
      <c r="CZ73" s="53"/>
      <c r="DA73" s="53"/>
      <c r="DB73" s="53"/>
    </row>
    <row r="74" spans="2:106" s="52" customFormat="1">
      <c r="B74" s="51"/>
      <c r="BB74" s="53"/>
      <c r="BC74" s="53"/>
      <c r="BD74" s="53"/>
      <c r="BE74" s="53"/>
      <c r="BF74" s="53"/>
      <c r="BG74" s="53"/>
      <c r="BY74" s="53"/>
      <c r="BZ74" s="53"/>
      <c r="CA74" s="53"/>
      <c r="CB74" s="53"/>
      <c r="CC74" s="53"/>
      <c r="CD74" s="53"/>
      <c r="CE74" s="53"/>
      <c r="CF74" s="53"/>
      <c r="CG74" s="53"/>
      <c r="CH74" s="53"/>
      <c r="CI74" s="53"/>
      <c r="CJ74" s="53"/>
      <c r="CK74" s="53"/>
      <c r="CL74" s="53"/>
      <c r="CM74" s="53"/>
      <c r="CN74" s="53"/>
      <c r="CO74" s="53"/>
      <c r="CP74" s="53"/>
      <c r="CQ74" s="53"/>
      <c r="CR74" s="53"/>
      <c r="CS74" s="53"/>
      <c r="CT74" s="53"/>
      <c r="CU74" s="53"/>
      <c r="CV74" s="53"/>
      <c r="CW74" s="53"/>
      <c r="CX74" s="53"/>
      <c r="CY74" s="53"/>
      <c r="CZ74" s="53"/>
      <c r="DA74" s="53"/>
      <c r="DB74" s="53"/>
    </row>
    <row r="75" spans="2:106" s="52" customFormat="1">
      <c r="B75" s="51"/>
      <c r="AK75" s="53"/>
      <c r="AL75" s="53"/>
      <c r="AM75" s="53"/>
      <c r="AN75" s="53"/>
      <c r="AO75" s="53"/>
      <c r="AP75" s="53"/>
      <c r="AQ75" s="53"/>
      <c r="AR75" s="53"/>
      <c r="AS75" s="53"/>
      <c r="AT75" s="53"/>
      <c r="AU75" s="53"/>
      <c r="AV75" s="53"/>
      <c r="AZ75" s="53"/>
      <c r="BA75" s="53"/>
      <c r="BB75" s="53"/>
      <c r="BC75" s="53"/>
      <c r="BD75" s="53"/>
      <c r="BE75" s="53"/>
      <c r="BF75" s="53"/>
      <c r="BH75" s="53"/>
      <c r="BI75" s="53"/>
      <c r="BJ75" s="53"/>
      <c r="BK75" s="53"/>
      <c r="BL75" s="53"/>
      <c r="BM75" s="53"/>
      <c r="BN75" s="53"/>
      <c r="BP75" s="53"/>
      <c r="BQ75" s="53"/>
      <c r="BS75" s="53"/>
      <c r="BT75" s="53"/>
      <c r="BU75" s="53"/>
      <c r="BV75" s="53"/>
      <c r="BW75" s="53"/>
      <c r="BY75" s="53"/>
      <c r="BZ75" s="53"/>
      <c r="CA75" s="53"/>
      <c r="CB75" s="53"/>
      <c r="CC75" s="53"/>
      <c r="CD75" s="53"/>
      <c r="CE75" s="53"/>
      <c r="CF75" s="53"/>
      <c r="CG75" s="53"/>
      <c r="CH75" s="53"/>
      <c r="CI75" s="53"/>
      <c r="CJ75" s="53"/>
      <c r="CK75" s="53"/>
      <c r="CL75" s="53"/>
      <c r="CM75" s="53"/>
      <c r="CN75" s="53"/>
      <c r="CO75" s="53"/>
      <c r="CP75" s="53"/>
      <c r="CQ75" s="53"/>
      <c r="CR75" s="53"/>
      <c r="CS75" s="53"/>
      <c r="CT75" s="53"/>
      <c r="CU75" s="53"/>
      <c r="CV75" s="53"/>
      <c r="CW75" s="53"/>
      <c r="CX75" s="53"/>
      <c r="CY75" s="53"/>
      <c r="CZ75" s="53"/>
      <c r="DA75" s="53"/>
      <c r="DB75" s="53"/>
    </row>
    <row r="76" spans="2:106" s="52" customFormat="1">
      <c r="B76" s="51"/>
      <c r="AK76" s="53"/>
      <c r="AL76" s="53"/>
      <c r="AM76" s="53"/>
      <c r="AN76" s="53"/>
      <c r="AO76" s="53"/>
      <c r="AP76" s="53"/>
      <c r="AQ76" s="53"/>
      <c r="AR76" s="53"/>
      <c r="AS76" s="53"/>
      <c r="AT76" s="53"/>
      <c r="AU76" s="53"/>
      <c r="AV76" s="53"/>
      <c r="AZ76" s="53"/>
      <c r="BA76" s="53"/>
      <c r="BB76" s="53"/>
      <c r="BC76" s="53"/>
      <c r="BD76" s="53"/>
      <c r="BE76" s="53"/>
      <c r="BF76" s="53"/>
      <c r="BH76" s="53"/>
      <c r="BI76" s="53"/>
      <c r="BJ76" s="53"/>
      <c r="BK76" s="53"/>
      <c r="BL76" s="53"/>
      <c r="BM76" s="53"/>
      <c r="BN76" s="53"/>
      <c r="BP76" s="53"/>
      <c r="BQ76" s="53"/>
      <c r="BS76" s="53"/>
      <c r="BT76" s="53"/>
      <c r="BU76" s="53"/>
      <c r="BV76" s="53"/>
      <c r="BW76" s="53"/>
      <c r="BY76" s="53"/>
      <c r="BZ76" s="53"/>
      <c r="CA76" s="53"/>
      <c r="CB76" s="53"/>
      <c r="CC76" s="53"/>
      <c r="CD76" s="53"/>
      <c r="CE76" s="53"/>
      <c r="CF76" s="53"/>
      <c r="CG76" s="53"/>
      <c r="CH76" s="53"/>
      <c r="CI76" s="53"/>
      <c r="CJ76" s="53"/>
      <c r="CK76" s="53"/>
      <c r="CL76" s="53"/>
      <c r="CM76" s="53"/>
      <c r="CN76" s="53"/>
      <c r="CO76" s="53"/>
      <c r="CP76" s="53"/>
      <c r="CQ76" s="53"/>
      <c r="CR76" s="53"/>
      <c r="CS76" s="53"/>
      <c r="CT76" s="53"/>
      <c r="CU76" s="53"/>
      <c r="CV76" s="53"/>
      <c r="CW76" s="53"/>
      <c r="CX76" s="53"/>
      <c r="CY76" s="53"/>
      <c r="CZ76" s="53"/>
      <c r="DA76" s="53"/>
      <c r="DB76" s="53"/>
    </row>
    <row r="77" spans="2:106" s="52" customFormat="1">
      <c r="B77" s="51"/>
      <c r="BJ77" s="53"/>
      <c r="BK77" s="53"/>
      <c r="BL77" s="53"/>
      <c r="BM77" s="53"/>
      <c r="BN77" s="53"/>
      <c r="BS77" s="53"/>
      <c r="BT77" s="53"/>
      <c r="BU77" s="53"/>
      <c r="BV77" s="53"/>
      <c r="BW77" s="53"/>
      <c r="BY77" s="53"/>
      <c r="BZ77" s="53"/>
      <c r="CA77" s="53"/>
      <c r="CB77" s="53"/>
      <c r="CC77" s="53"/>
      <c r="CD77" s="53"/>
      <c r="CE77" s="53"/>
      <c r="CF77" s="53"/>
      <c r="CG77" s="53"/>
      <c r="CH77" s="53"/>
      <c r="CI77" s="53"/>
      <c r="CJ77" s="53"/>
      <c r="CK77" s="53"/>
      <c r="CL77" s="53"/>
      <c r="CM77" s="53"/>
      <c r="CN77" s="53"/>
      <c r="CO77" s="53"/>
      <c r="CP77" s="53"/>
      <c r="CQ77" s="53"/>
      <c r="CR77" s="53"/>
      <c r="CS77" s="53"/>
      <c r="CT77" s="53"/>
      <c r="CU77" s="53"/>
      <c r="CV77" s="53"/>
      <c r="CW77" s="53"/>
      <c r="CX77" s="53"/>
      <c r="CY77" s="53"/>
      <c r="CZ77" s="53"/>
      <c r="DA77" s="53"/>
      <c r="DB77" s="53"/>
    </row>
    <row r="78" spans="2:106" s="52" customFormat="1">
      <c r="B78" s="51"/>
      <c r="AK78" s="53"/>
      <c r="AL78" s="53"/>
      <c r="AM78" s="53"/>
      <c r="AN78" s="53"/>
      <c r="AO78" s="53"/>
      <c r="AP78" s="53"/>
      <c r="AQ78" s="53"/>
      <c r="AR78" s="53"/>
      <c r="AS78" s="53"/>
      <c r="AT78" s="53"/>
      <c r="AU78" s="53"/>
      <c r="AV78" s="53"/>
      <c r="AX78" s="53"/>
      <c r="AY78" s="53"/>
      <c r="AZ78" s="53"/>
      <c r="BA78" s="53"/>
      <c r="BB78" s="53"/>
      <c r="BC78" s="53"/>
      <c r="BD78" s="53"/>
      <c r="BE78" s="53"/>
      <c r="BF78" s="53"/>
      <c r="BH78" s="53"/>
      <c r="BI78" s="53"/>
      <c r="BJ78" s="53"/>
      <c r="BK78" s="53"/>
      <c r="BL78" s="53"/>
      <c r="BM78" s="53"/>
      <c r="BN78" s="53"/>
      <c r="BP78" s="53"/>
      <c r="BQ78" s="53"/>
      <c r="BS78" s="53"/>
      <c r="BT78" s="53"/>
      <c r="BU78" s="53"/>
      <c r="BV78" s="53"/>
      <c r="BW78" s="53"/>
      <c r="BY78" s="53"/>
      <c r="BZ78" s="53"/>
      <c r="CA78" s="53"/>
      <c r="CB78" s="53"/>
      <c r="CC78" s="53"/>
      <c r="CD78" s="53"/>
      <c r="CE78" s="53"/>
      <c r="CF78" s="53"/>
      <c r="CG78" s="53"/>
      <c r="CH78" s="53"/>
      <c r="CI78" s="53"/>
      <c r="CJ78" s="53"/>
      <c r="CK78" s="53"/>
      <c r="CL78" s="53"/>
      <c r="CM78" s="53"/>
      <c r="CN78" s="53"/>
      <c r="CO78" s="53"/>
      <c r="CP78" s="53"/>
      <c r="CQ78" s="53"/>
      <c r="CR78" s="53"/>
      <c r="CS78" s="53"/>
      <c r="CT78" s="53"/>
      <c r="CU78" s="53"/>
      <c r="CV78" s="53"/>
      <c r="CW78" s="53"/>
      <c r="CX78" s="53"/>
      <c r="CY78" s="53"/>
      <c r="CZ78" s="53"/>
      <c r="DA78" s="53"/>
      <c r="DB78" s="53"/>
    </row>
    <row r="79" spans="2:106" s="52" customFormat="1">
      <c r="B79" s="51"/>
      <c r="AK79" s="53"/>
      <c r="AL79" s="53"/>
      <c r="AM79" s="53"/>
      <c r="AN79" s="53"/>
      <c r="AO79" s="53"/>
      <c r="AP79" s="53"/>
      <c r="AQ79" s="53"/>
      <c r="AR79" s="53"/>
      <c r="AS79" s="53"/>
      <c r="AT79" s="53"/>
      <c r="AU79" s="53"/>
      <c r="AV79" s="53"/>
      <c r="AX79" s="53"/>
      <c r="AY79" s="53"/>
      <c r="AZ79" s="53"/>
      <c r="BA79" s="53"/>
      <c r="BB79" s="53"/>
      <c r="BC79" s="53"/>
      <c r="BD79" s="53"/>
      <c r="BE79" s="53"/>
      <c r="BF79" s="53"/>
      <c r="BH79" s="53"/>
      <c r="BI79" s="53"/>
      <c r="BJ79" s="53"/>
      <c r="BK79" s="53"/>
      <c r="BL79" s="53"/>
      <c r="BM79" s="53"/>
      <c r="BN79" s="53"/>
      <c r="BP79" s="53"/>
      <c r="BQ79" s="53"/>
      <c r="BS79" s="53"/>
      <c r="BT79" s="53"/>
      <c r="BU79" s="53"/>
      <c r="BV79" s="53"/>
      <c r="BW79" s="53"/>
      <c r="BY79" s="53"/>
      <c r="BZ79" s="53"/>
      <c r="CA79" s="53"/>
      <c r="CB79" s="53"/>
      <c r="CC79" s="53"/>
      <c r="CD79" s="53"/>
      <c r="CE79" s="53"/>
      <c r="CF79" s="53"/>
      <c r="CG79" s="53"/>
      <c r="CH79" s="53"/>
      <c r="CI79" s="53"/>
      <c r="CJ79" s="53"/>
      <c r="CK79" s="53"/>
      <c r="CL79" s="53"/>
      <c r="CM79" s="53"/>
      <c r="CN79" s="53"/>
      <c r="CO79" s="53"/>
      <c r="CP79" s="53"/>
      <c r="CQ79" s="53"/>
      <c r="CR79" s="53"/>
      <c r="CS79" s="53"/>
      <c r="CT79" s="53"/>
      <c r="CU79" s="53"/>
      <c r="CV79" s="53"/>
      <c r="CW79" s="53"/>
      <c r="CX79" s="53"/>
      <c r="CY79" s="53"/>
      <c r="CZ79" s="53"/>
      <c r="DA79" s="53"/>
      <c r="DB79" s="53"/>
    </row>
    <row r="80" spans="2:106" s="52" customFormat="1">
      <c r="B80" s="51"/>
      <c r="AK80" s="53"/>
      <c r="AL80" s="53"/>
      <c r="AM80" s="53"/>
      <c r="AN80" s="53"/>
      <c r="AO80" s="53"/>
      <c r="AP80" s="53"/>
      <c r="AQ80" s="53"/>
      <c r="AR80" s="53"/>
      <c r="AS80" s="53"/>
      <c r="AT80" s="53"/>
      <c r="AU80" s="53"/>
      <c r="AV80" s="53"/>
      <c r="BJ80" s="53"/>
      <c r="BK80" s="53"/>
      <c r="BL80" s="53"/>
      <c r="BM80" s="53"/>
      <c r="BN80" s="53"/>
      <c r="BS80" s="53"/>
      <c r="BT80" s="53"/>
      <c r="BU80" s="53"/>
      <c r="BV80" s="53"/>
      <c r="BW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3"/>
      <c r="CX80" s="53"/>
      <c r="CY80" s="53"/>
      <c r="CZ80" s="53"/>
      <c r="DA80" s="53"/>
      <c r="DB80" s="53"/>
    </row>
    <row r="81" spans="2:106" s="52" customFormat="1">
      <c r="B81" s="51"/>
      <c r="AK81" s="53"/>
      <c r="AL81" s="53"/>
      <c r="AM81" s="53"/>
      <c r="AN81" s="53"/>
      <c r="AO81" s="53"/>
      <c r="AP81" s="53"/>
      <c r="AQ81" s="53"/>
      <c r="AR81" s="53"/>
      <c r="AS81" s="53"/>
      <c r="AT81" s="53"/>
      <c r="AU81" s="53"/>
      <c r="AV81" s="53"/>
      <c r="AX81" s="53"/>
      <c r="AY81" s="53"/>
      <c r="AZ81" s="53"/>
      <c r="BA81" s="53"/>
      <c r="BB81" s="53"/>
      <c r="BC81" s="53"/>
      <c r="BD81" s="53"/>
      <c r="BE81" s="53"/>
      <c r="BF81" s="53"/>
      <c r="BH81" s="53"/>
      <c r="BI81" s="53"/>
      <c r="BJ81" s="53"/>
      <c r="BK81" s="53"/>
      <c r="BL81" s="53"/>
      <c r="BM81" s="53"/>
      <c r="BN81" s="53"/>
      <c r="BP81" s="53"/>
      <c r="BQ81" s="53"/>
      <c r="BS81" s="53"/>
      <c r="BT81" s="53"/>
      <c r="BU81" s="53"/>
      <c r="BV81" s="53"/>
      <c r="BW81" s="53"/>
      <c r="BY81" s="53"/>
      <c r="BZ81" s="53"/>
      <c r="CA81" s="53"/>
      <c r="CB81" s="53"/>
      <c r="CC81" s="53"/>
      <c r="CD81" s="53"/>
      <c r="CE81" s="53"/>
      <c r="CF81" s="53"/>
      <c r="CG81" s="53"/>
      <c r="CH81" s="53"/>
      <c r="CI81" s="53"/>
      <c r="CJ81" s="53"/>
      <c r="CK81" s="53"/>
      <c r="CL81" s="53"/>
      <c r="CM81" s="53"/>
      <c r="CN81" s="53"/>
      <c r="CO81" s="53"/>
      <c r="CP81" s="53"/>
      <c r="CQ81" s="53"/>
      <c r="CR81" s="53"/>
      <c r="CS81" s="53"/>
      <c r="CT81" s="53"/>
      <c r="CU81" s="53"/>
      <c r="CV81" s="53"/>
      <c r="CW81" s="53"/>
      <c r="CX81" s="53"/>
      <c r="CY81" s="53"/>
      <c r="CZ81" s="53"/>
      <c r="DA81" s="53"/>
      <c r="DB81" s="53"/>
    </row>
    <row r="82" spans="2:106" s="52" customFormat="1">
      <c r="B82" s="51"/>
      <c r="AK82" s="53"/>
      <c r="AL82" s="53"/>
      <c r="AM82" s="53"/>
      <c r="AN82" s="53"/>
      <c r="AO82" s="53"/>
      <c r="AP82" s="53"/>
      <c r="AQ82" s="53"/>
      <c r="AR82" s="53"/>
      <c r="AS82" s="53"/>
      <c r="AT82" s="53"/>
      <c r="AU82" s="53"/>
      <c r="AV82" s="53"/>
      <c r="AX82" s="53"/>
      <c r="AY82" s="53"/>
      <c r="AZ82" s="53"/>
      <c r="BA82" s="53"/>
      <c r="BB82" s="53"/>
      <c r="BC82" s="53"/>
      <c r="BD82" s="53"/>
      <c r="BE82" s="53"/>
      <c r="BF82" s="53"/>
      <c r="BH82" s="53"/>
      <c r="BI82" s="53"/>
      <c r="BJ82" s="53"/>
      <c r="BK82" s="53"/>
      <c r="BL82" s="53"/>
      <c r="BM82" s="53"/>
      <c r="BN82" s="53"/>
      <c r="BP82" s="53"/>
      <c r="BQ82" s="53"/>
      <c r="BS82" s="53"/>
      <c r="BT82" s="53"/>
      <c r="BU82" s="53"/>
      <c r="BV82" s="53"/>
      <c r="BW82" s="53"/>
      <c r="BY82" s="53"/>
      <c r="BZ82" s="53"/>
      <c r="CA82" s="53"/>
      <c r="CB82" s="53"/>
      <c r="CC82" s="53"/>
      <c r="CD82" s="53"/>
      <c r="CE82" s="53"/>
      <c r="CF82" s="53"/>
      <c r="CG82" s="53"/>
      <c r="CH82" s="53"/>
      <c r="CI82" s="53"/>
      <c r="CJ82" s="53"/>
      <c r="CK82" s="53"/>
      <c r="CL82" s="53"/>
      <c r="CM82" s="53"/>
      <c r="CN82" s="53"/>
      <c r="CO82" s="53"/>
      <c r="CP82" s="53"/>
      <c r="CQ82" s="53"/>
      <c r="CR82" s="53"/>
      <c r="CS82" s="53"/>
      <c r="CT82" s="53"/>
      <c r="CU82" s="53"/>
      <c r="CV82" s="53"/>
      <c r="CW82" s="53"/>
      <c r="CX82" s="53"/>
      <c r="CY82" s="53"/>
      <c r="CZ82" s="53"/>
      <c r="DA82" s="53"/>
      <c r="DB82" s="53"/>
    </row>
    <row r="83" spans="2:106" s="52" customFormat="1">
      <c r="B83" s="51"/>
      <c r="AK83" s="53"/>
      <c r="AL83" s="53"/>
      <c r="AM83" s="53"/>
      <c r="AN83" s="53"/>
      <c r="AO83" s="53"/>
      <c r="AP83" s="53"/>
      <c r="AQ83" s="53"/>
      <c r="AR83" s="53"/>
      <c r="AS83" s="53"/>
      <c r="AT83" s="53"/>
      <c r="AU83" s="53"/>
      <c r="AV83" s="53"/>
      <c r="BY83" s="53"/>
      <c r="BZ83" s="53"/>
      <c r="CA83" s="53"/>
      <c r="CB83" s="53"/>
      <c r="CC83" s="53"/>
      <c r="CD83" s="53"/>
      <c r="CE83" s="53"/>
      <c r="CF83" s="53"/>
      <c r="CG83" s="53"/>
      <c r="CH83" s="53"/>
      <c r="CI83" s="53"/>
      <c r="CJ83" s="53"/>
      <c r="CK83" s="53"/>
      <c r="CL83" s="53"/>
      <c r="CM83" s="53"/>
      <c r="CN83" s="53"/>
      <c r="CO83" s="53"/>
      <c r="CP83" s="53"/>
      <c r="CQ83" s="53"/>
      <c r="CR83" s="53"/>
      <c r="CS83" s="53"/>
      <c r="CT83" s="53"/>
      <c r="CU83" s="53"/>
      <c r="CV83" s="53"/>
      <c r="CW83" s="53"/>
      <c r="CX83" s="53"/>
      <c r="CY83" s="53"/>
      <c r="CZ83" s="53"/>
      <c r="DA83" s="53"/>
      <c r="DB83" s="53"/>
    </row>
    <row r="84" spans="2:106" s="52" customFormat="1">
      <c r="B84" s="51"/>
      <c r="AK84" s="53"/>
      <c r="AL84" s="53"/>
      <c r="AM84" s="53"/>
      <c r="AN84" s="53"/>
      <c r="AO84" s="53"/>
      <c r="AP84" s="53"/>
      <c r="AQ84" s="53"/>
      <c r="AR84" s="53"/>
      <c r="AS84" s="53"/>
      <c r="AT84" s="53"/>
      <c r="AU84" s="53"/>
      <c r="AV84" s="53"/>
      <c r="AX84" s="53"/>
      <c r="AY84" s="53"/>
      <c r="AZ84" s="53"/>
      <c r="BA84" s="53"/>
      <c r="BB84" s="53"/>
      <c r="BC84" s="53"/>
      <c r="BD84" s="53"/>
      <c r="BE84" s="53"/>
      <c r="BF84" s="53"/>
      <c r="BH84" s="53"/>
      <c r="BI84" s="53"/>
      <c r="BJ84" s="53"/>
      <c r="BK84" s="53"/>
      <c r="BL84" s="53"/>
      <c r="BM84" s="53"/>
      <c r="BN84" s="53"/>
      <c r="BP84" s="53"/>
      <c r="BQ84" s="53"/>
      <c r="BS84" s="53"/>
      <c r="BT84" s="53"/>
      <c r="BU84" s="53"/>
      <c r="BV84" s="53"/>
      <c r="BW84" s="53"/>
      <c r="BY84" s="53"/>
      <c r="BZ84" s="53"/>
      <c r="CA84" s="53"/>
      <c r="CB84" s="53"/>
      <c r="CC84" s="53"/>
      <c r="CD84" s="53"/>
      <c r="CE84" s="53"/>
      <c r="CF84" s="53"/>
      <c r="CG84" s="53"/>
      <c r="CH84" s="53"/>
      <c r="CI84" s="53"/>
      <c r="CJ84" s="53"/>
      <c r="CK84" s="53"/>
      <c r="CL84" s="53"/>
      <c r="CM84" s="53"/>
      <c r="CN84" s="53"/>
      <c r="CO84" s="53"/>
      <c r="CP84" s="53"/>
      <c r="CQ84" s="53"/>
      <c r="CR84" s="53"/>
      <c r="CS84" s="53"/>
      <c r="CT84" s="53"/>
      <c r="CU84" s="53"/>
      <c r="CV84" s="53"/>
      <c r="CW84" s="53"/>
      <c r="CX84" s="53"/>
      <c r="CY84" s="53"/>
      <c r="CZ84" s="53"/>
      <c r="DA84" s="53"/>
      <c r="DB84" s="53"/>
    </row>
    <row r="85" spans="2:106" s="52" customFormat="1">
      <c r="B85" s="51"/>
      <c r="AK85" s="53"/>
      <c r="AL85" s="53"/>
      <c r="AM85" s="53"/>
      <c r="AN85" s="53"/>
      <c r="AO85" s="53"/>
      <c r="AP85" s="53"/>
      <c r="AQ85" s="53"/>
      <c r="AR85" s="53"/>
      <c r="AS85" s="53"/>
      <c r="AT85" s="53"/>
      <c r="AU85" s="53"/>
      <c r="AV85" s="53"/>
      <c r="AX85" s="53"/>
      <c r="AY85" s="53"/>
      <c r="AZ85" s="53"/>
      <c r="BA85" s="53"/>
      <c r="BB85" s="53"/>
      <c r="BC85" s="53"/>
      <c r="BD85" s="53"/>
      <c r="BE85" s="53"/>
      <c r="BF85" s="53"/>
      <c r="BH85" s="53"/>
      <c r="BI85" s="53"/>
      <c r="BJ85" s="53"/>
      <c r="BK85" s="53"/>
      <c r="BL85" s="53"/>
      <c r="BM85" s="53"/>
      <c r="BN85" s="53"/>
      <c r="BP85" s="53"/>
      <c r="BQ85" s="53"/>
      <c r="BS85" s="53"/>
      <c r="BT85" s="53"/>
      <c r="BU85" s="53"/>
      <c r="BV85" s="53"/>
      <c r="BW85" s="53"/>
      <c r="BY85" s="53"/>
      <c r="BZ85" s="53"/>
      <c r="CA85" s="53"/>
      <c r="CB85" s="53"/>
      <c r="CC85" s="53"/>
      <c r="CD85" s="53"/>
      <c r="CE85" s="53"/>
      <c r="CF85" s="53"/>
      <c r="CG85" s="53"/>
      <c r="CH85" s="53"/>
      <c r="CI85" s="53"/>
      <c r="CJ85" s="53"/>
      <c r="CK85" s="53"/>
      <c r="CL85" s="53"/>
      <c r="CM85" s="53"/>
      <c r="CN85" s="53"/>
      <c r="CO85" s="53"/>
      <c r="CP85" s="53"/>
      <c r="CQ85" s="53"/>
      <c r="CR85" s="53"/>
      <c r="CS85" s="53"/>
      <c r="CT85" s="53"/>
      <c r="CU85" s="53"/>
      <c r="CV85" s="53"/>
      <c r="CW85" s="53"/>
      <c r="CX85" s="53"/>
      <c r="CY85" s="53"/>
      <c r="CZ85" s="53"/>
      <c r="DA85" s="53"/>
      <c r="DB85" s="53"/>
    </row>
    <row r="86" spans="2:106" s="52" customFormat="1">
      <c r="B86" s="51"/>
      <c r="BY86" s="53"/>
      <c r="BZ86" s="53"/>
      <c r="CA86" s="53"/>
      <c r="CB86" s="53"/>
      <c r="CC86" s="53"/>
      <c r="CD86" s="53"/>
      <c r="CE86" s="53"/>
      <c r="CF86" s="53"/>
      <c r="CG86" s="53"/>
      <c r="CH86" s="53"/>
      <c r="CI86" s="53"/>
      <c r="CJ86" s="53"/>
      <c r="CK86" s="53"/>
      <c r="CL86" s="53"/>
      <c r="CM86" s="53"/>
      <c r="CN86" s="53"/>
      <c r="CO86" s="53"/>
      <c r="CP86" s="53"/>
      <c r="CQ86" s="53"/>
      <c r="CR86" s="53"/>
      <c r="CS86" s="53"/>
      <c r="CT86" s="53"/>
      <c r="CU86" s="53"/>
      <c r="CV86" s="53"/>
      <c r="CW86" s="53"/>
      <c r="CX86" s="53"/>
      <c r="CY86" s="53"/>
      <c r="CZ86" s="53"/>
      <c r="DA86" s="53"/>
      <c r="DB86" s="53"/>
    </row>
    <row r="87" spans="2:106" s="52" customFormat="1">
      <c r="B87" s="51"/>
    </row>
    <row r="88" spans="2:106" s="52" customFormat="1">
      <c r="B88" s="51"/>
    </row>
    <row r="89" spans="2:106" s="52" customFormat="1">
      <c r="B89" s="51"/>
    </row>
    <row r="90" spans="2:106" s="52" customFormat="1">
      <c r="B90" s="51"/>
    </row>
    <row r="91" spans="2:106" s="52" customFormat="1">
      <c r="B91" s="51"/>
    </row>
    <row r="92" spans="2:106" s="52" customFormat="1">
      <c r="B92" s="51"/>
    </row>
    <row r="93" spans="2:106" s="52" customFormat="1">
      <c r="B93" s="51"/>
    </row>
    <row r="94" spans="2:106" s="52" customFormat="1">
      <c r="B94" s="51"/>
    </row>
    <row r="95" spans="2:106" s="52" customFormat="1">
      <c r="B95" s="51"/>
    </row>
    <row r="96" spans="2:106" s="52" customFormat="1">
      <c r="B96" s="51"/>
    </row>
    <row r="97" spans="2:2" s="52" customFormat="1">
      <c r="B97" s="51"/>
    </row>
    <row r="98" spans="2:2" s="52" customFormat="1">
      <c r="B98" s="51"/>
    </row>
    <row r="99" spans="2:2" s="52" customFormat="1">
      <c r="B99" s="51"/>
    </row>
    <row r="100" spans="2:2" s="52" customFormat="1">
      <c r="B100" s="51"/>
    </row>
    <row r="101" spans="2:2" s="52" customFormat="1">
      <c r="B101" s="51"/>
    </row>
    <row r="102" spans="2:2" s="52" customFormat="1">
      <c r="B102" s="51"/>
    </row>
    <row r="103" spans="2:2" s="52" customFormat="1">
      <c r="B103" s="51"/>
    </row>
    <row r="104" spans="2:2" s="52" customFormat="1">
      <c r="B104" s="51"/>
    </row>
    <row r="105" spans="2:2" s="52" customFormat="1">
      <c r="B105" s="51"/>
    </row>
    <row r="106" spans="2:2" s="52" customFormat="1">
      <c r="B106" s="51"/>
    </row>
    <row r="107" spans="2:2" s="52" customFormat="1">
      <c r="B107" s="51"/>
    </row>
    <row r="108" spans="2:2" s="52" customFormat="1">
      <c r="B108" s="51"/>
    </row>
    <row r="109" spans="2:2" s="52" customFormat="1">
      <c r="B109" s="51"/>
    </row>
    <row r="110" spans="2:2" s="52" customFormat="1">
      <c r="B110" s="51"/>
    </row>
    <row r="111" spans="2:2" s="52" customFormat="1">
      <c r="B111" s="51"/>
    </row>
    <row r="112" spans="2:2" s="52" customFormat="1">
      <c r="B112" s="51"/>
    </row>
    <row r="113" spans="2:2" s="52" customFormat="1">
      <c r="B113" s="51"/>
    </row>
    <row r="114" spans="2:2" s="52" customFormat="1">
      <c r="B114" s="51"/>
    </row>
    <row r="115" spans="2:2" s="52" customFormat="1">
      <c r="B115" s="51"/>
    </row>
    <row r="116" spans="2:2" s="52" customFormat="1">
      <c r="B116" s="51"/>
    </row>
    <row r="117" spans="2:2" s="52" customFormat="1">
      <c r="B117" s="51"/>
    </row>
    <row r="118" spans="2:2" s="52" customFormat="1">
      <c r="B118" s="51"/>
    </row>
    <row r="119" spans="2:2" s="52" customFormat="1">
      <c r="B119" s="51"/>
    </row>
    <row r="120" spans="2:2" s="52" customFormat="1">
      <c r="B120" s="51"/>
    </row>
    <row r="121" spans="2:2" s="52" customFormat="1">
      <c r="B121" s="51"/>
    </row>
    <row r="122" spans="2:2" s="52" customFormat="1">
      <c r="B122" s="51"/>
    </row>
    <row r="123" spans="2:2" s="52" customFormat="1">
      <c r="B123" s="51"/>
    </row>
    <row r="124" spans="2:2" s="52" customFormat="1">
      <c r="B124" s="51"/>
    </row>
    <row r="125" spans="2:2" s="52" customFormat="1">
      <c r="B125" s="51"/>
    </row>
    <row r="126" spans="2:2" s="52" customFormat="1">
      <c r="B126" s="51"/>
    </row>
    <row r="127" spans="2:2" s="52" customFormat="1">
      <c r="B127" s="51"/>
    </row>
    <row r="128" spans="2:2" s="52" customFormat="1">
      <c r="B128" s="51"/>
    </row>
    <row r="129" spans="2:2" s="52" customFormat="1">
      <c r="B129" s="51"/>
    </row>
    <row r="130" spans="2:2" s="52" customFormat="1">
      <c r="B130" s="51"/>
    </row>
    <row r="131" spans="2:2" s="52" customFormat="1">
      <c r="B131" s="51"/>
    </row>
    <row r="132" spans="2:2" s="52" customFormat="1">
      <c r="B132" s="51"/>
    </row>
    <row r="133" spans="2:2" s="52" customFormat="1">
      <c r="B133" s="51"/>
    </row>
    <row r="134" spans="2:2" s="52" customFormat="1">
      <c r="B134" s="51"/>
    </row>
    <row r="135" spans="2:2" s="52" customFormat="1">
      <c r="B135" s="51"/>
    </row>
    <row r="136" spans="2:2" s="52" customFormat="1">
      <c r="B136" s="51"/>
    </row>
    <row r="137" spans="2:2" s="52" customFormat="1">
      <c r="B137" s="51"/>
    </row>
    <row r="138" spans="2:2" s="52" customFormat="1">
      <c r="B138" s="51"/>
    </row>
    <row r="139" spans="2:2" s="52" customFormat="1">
      <c r="B139" s="51"/>
    </row>
    <row r="140" spans="2:2" s="52" customFormat="1">
      <c r="B140" s="51"/>
    </row>
    <row r="141" spans="2:2" s="52" customFormat="1">
      <c r="B141" s="51"/>
    </row>
    <row r="142" spans="2:2" s="52" customFormat="1">
      <c r="B142" s="51"/>
    </row>
    <row r="143" spans="2:2" s="52" customFormat="1">
      <c r="B143" s="51"/>
    </row>
    <row r="144" spans="2:2" s="52" customFormat="1">
      <c r="B144" s="51"/>
    </row>
    <row r="145" spans="2:2" s="52" customFormat="1">
      <c r="B145" s="51"/>
    </row>
    <row r="146" spans="2:2" s="52" customFormat="1">
      <c r="B146" s="51"/>
    </row>
    <row r="147" spans="2:2" s="52" customFormat="1">
      <c r="B147" s="51"/>
    </row>
    <row r="148" spans="2:2" s="52" customFormat="1">
      <c r="B148" s="51"/>
    </row>
    <row r="149" spans="2:2" s="52" customFormat="1">
      <c r="B149" s="51"/>
    </row>
    <row r="150" spans="2:2" s="52" customFormat="1">
      <c r="B150" s="51"/>
    </row>
    <row r="151" spans="2:2" s="52" customFormat="1">
      <c r="B151" s="51"/>
    </row>
    <row r="152" spans="2:2" s="52" customFormat="1">
      <c r="B152" s="51"/>
    </row>
    <row r="153" spans="2:2" s="52" customFormat="1">
      <c r="B153" s="51"/>
    </row>
    <row r="154" spans="2:2" s="52" customFormat="1">
      <c r="B154" s="51"/>
    </row>
    <row r="155" spans="2:2" s="52" customFormat="1">
      <c r="B155" s="51"/>
    </row>
    <row r="156" spans="2:2" s="52" customFormat="1">
      <c r="B156" s="51"/>
    </row>
    <row r="157" spans="2:2" s="52" customFormat="1">
      <c r="B157" s="51"/>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theme="0" tint="-0.499984740745262"/>
  </sheetPr>
  <dimension ref="A1:H586"/>
  <sheetViews>
    <sheetView workbookViewId="0">
      <selection activeCell="A2" sqref="A2"/>
    </sheetView>
  </sheetViews>
  <sheetFormatPr baseColWidth="10" defaultColWidth="11.1640625" defaultRowHeight="15" x14ac:dyDescent="0"/>
  <cols>
    <col min="1" max="1" width="23.5" style="57" bestFit="1" customWidth="1"/>
    <col min="2" max="2" width="22.83203125" style="57" bestFit="1" customWidth="1"/>
    <col min="3" max="3" width="16.83203125" style="57" bestFit="1" customWidth="1"/>
    <col min="4" max="4" width="14" style="57" bestFit="1" customWidth="1"/>
    <col min="5" max="5" width="21.83203125" style="57" customWidth="1"/>
    <col min="6" max="6" width="15.33203125" style="62" customWidth="1"/>
    <col min="7" max="7" width="11.5" style="58" customWidth="1"/>
    <col min="8" max="8" width="11.1640625" style="56"/>
  </cols>
  <sheetData>
    <row r="1" spans="1:8" ht="30">
      <c r="A1" s="54" t="s">
        <v>0</v>
      </c>
      <c r="B1" s="54" t="s">
        <v>1</v>
      </c>
      <c r="C1" s="54" t="s">
        <v>2</v>
      </c>
      <c r="D1" s="54" t="s">
        <v>3</v>
      </c>
      <c r="E1" s="54" t="s">
        <v>4</v>
      </c>
      <c r="F1" s="61" t="s">
        <v>5</v>
      </c>
      <c r="G1" s="55" t="s">
        <v>6</v>
      </c>
    </row>
    <row r="2" spans="1:8">
      <c r="A2" s="57" t="str">
        <f t="shared" ref="A2:A65" si="0">CONCATENATE(C2,", ",D2)</f>
        <v>Forbes, Adam</v>
      </c>
      <c r="B2" s="57" t="str">
        <f t="shared" ref="B2:B65" si="1">CONCATENATE(D2&amp;" "&amp;C2)</f>
        <v>Adam Forbes</v>
      </c>
      <c r="C2" s="57" t="s">
        <v>99</v>
      </c>
      <c r="D2" s="57" t="s">
        <v>100</v>
      </c>
      <c r="E2" s="57" t="s">
        <v>83</v>
      </c>
      <c r="H2" s="56" t="s">
        <v>12</v>
      </c>
    </row>
    <row r="3" spans="1:8">
      <c r="A3" s="57" t="str">
        <f t="shared" si="0"/>
        <v>Lloyd, Adam</v>
      </c>
      <c r="B3" s="57" t="str">
        <f t="shared" si="1"/>
        <v>Adam Lloyd</v>
      </c>
      <c r="C3" s="57" t="s">
        <v>345</v>
      </c>
      <c r="D3" s="57" t="s">
        <v>100</v>
      </c>
      <c r="E3" s="57" t="s">
        <v>203</v>
      </c>
      <c r="H3" s="56" t="s">
        <v>15</v>
      </c>
    </row>
    <row r="4" spans="1:8">
      <c r="A4" s="57" t="str">
        <f t="shared" si="0"/>
        <v>Whitehead, Adam</v>
      </c>
      <c r="B4" s="57" t="str">
        <f t="shared" si="1"/>
        <v>Adam Whitehead</v>
      </c>
      <c r="C4" s="57" t="s">
        <v>790</v>
      </c>
      <c r="D4" s="57" t="s">
        <v>100</v>
      </c>
      <c r="E4" s="57" t="s">
        <v>596</v>
      </c>
      <c r="H4" s="56" t="s">
        <v>17</v>
      </c>
    </row>
    <row r="5" spans="1:8">
      <c r="A5" s="57" t="str">
        <f t="shared" si="0"/>
        <v>Wright, Adam</v>
      </c>
      <c r="B5" s="57" t="str">
        <f t="shared" si="1"/>
        <v>Adam Wright</v>
      </c>
      <c r="C5" s="57" t="s">
        <v>462</v>
      </c>
      <c r="D5" s="57" t="s">
        <v>100</v>
      </c>
      <c r="E5" s="57" t="s">
        <v>203</v>
      </c>
    </row>
    <row r="6" spans="1:8">
      <c r="A6" s="57" t="str">
        <f t="shared" si="0"/>
        <v>Wright, Adam</v>
      </c>
      <c r="B6" s="57" t="str">
        <f t="shared" si="1"/>
        <v>Adam Wright</v>
      </c>
      <c r="C6" s="57" t="s">
        <v>462</v>
      </c>
      <c r="D6" s="57" t="s">
        <v>100</v>
      </c>
      <c r="E6" s="57" t="s">
        <v>203</v>
      </c>
    </row>
    <row r="7" spans="1:8">
      <c r="A7" s="57" t="str">
        <f t="shared" si="0"/>
        <v>Carpenter, Adrian</v>
      </c>
      <c r="B7" s="57" t="str">
        <f t="shared" si="1"/>
        <v>Adrian Carpenter</v>
      </c>
      <c r="C7" s="57" t="s">
        <v>84</v>
      </c>
      <c r="D7" s="57" t="s">
        <v>85</v>
      </c>
      <c r="E7" s="57" t="s">
        <v>83</v>
      </c>
    </row>
    <row r="8" spans="1:8">
      <c r="A8" s="57" t="str">
        <f t="shared" si="0"/>
        <v>Wilson, Adrienne</v>
      </c>
      <c r="B8" s="57" t="str">
        <f t="shared" si="1"/>
        <v>Adrienne Wilson</v>
      </c>
      <c r="C8" s="57" t="s">
        <v>139</v>
      </c>
      <c r="D8" s="57" t="s">
        <v>798</v>
      </c>
      <c r="E8" s="57" t="s">
        <v>596</v>
      </c>
    </row>
    <row r="9" spans="1:8">
      <c r="A9" s="57" t="str">
        <f t="shared" si="0"/>
        <v>Osborne, Alan</v>
      </c>
      <c r="B9" s="57" t="str">
        <f t="shared" si="1"/>
        <v>Alan Osborne</v>
      </c>
      <c r="C9" s="57" t="s">
        <v>383</v>
      </c>
      <c r="D9" s="57" t="s">
        <v>384</v>
      </c>
      <c r="E9" s="57" t="s">
        <v>203</v>
      </c>
    </row>
    <row r="10" spans="1:8">
      <c r="A10" s="57" t="str">
        <f t="shared" si="0"/>
        <v>Zeigler, Alexander</v>
      </c>
      <c r="B10" s="57" t="str">
        <f t="shared" si="1"/>
        <v>Alexander Zeigler</v>
      </c>
      <c r="C10" s="57" t="s">
        <v>198</v>
      </c>
      <c r="D10" s="57" t="s">
        <v>801</v>
      </c>
      <c r="E10" s="57" t="s">
        <v>596</v>
      </c>
    </row>
    <row r="11" spans="1:8">
      <c r="A11" s="57" t="str">
        <f t="shared" si="0"/>
        <v>Scoggins, Alice</v>
      </c>
      <c r="B11" s="57" t="str">
        <f t="shared" si="1"/>
        <v>Alice Scoggins</v>
      </c>
      <c r="C11" s="57" t="s">
        <v>404</v>
      </c>
      <c r="D11" s="57" t="s">
        <v>405</v>
      </c>
      <c r="E11" s="57" t="s">
        <v>203</v>
      </c>
    </row>
    <row r="12" spans="1:8">
      <c r="A12" s="57" t="str">
        <f t="shared" si="0"/>
        <v>Powell, Alison</v>
      </c>
      <c r="B12" s="57" t="str">
        <f t="shared" si="1"/>
        <v>Alison Powell</v>
      </c>
      <c r="C12" s="57" t="s">
        <v>119</v>
      </c>
      <c r="D12" s="57" t="s">
        <v>120</v>
      </c>
      <c r="E12" s="57" t="s">
        <v>83</v>
      </c>
    </row>
    <row r="13" spans="1:8">
      <c r="A13" s="57" t="str">
        <f t="shared" si="0"/>
        <v>Powell, Alison</v>
      </c>
      <c r="B13" s="57" t="str">
        <f t="shared" si="1"/>
        <v>Alison Powell</v>
      </c>
      <c r="C13" s="57" t="s">
        <v>119</v>
      </c>
      <c r="D13" s="57" t="s">
        <v>120</v>
      </c>
      <c r="E13" s="57" t="s">
        <v>83</v>
      </c>
    </row>
    <row r="14" spans="1:8">
      <c r="A14" s="57" t="str">
        <f t="shared" si="0"/>
        <v>Black, Allen</v>
      </c>
      <c r="B14" s="57" t="str">
        <f t="shared" si="1"/>
        <v>Allen Black</v>
      </c>
      <c r="C14" s="57" t="s">
        <v>471</v>
      </c>
      <c r="D14" s="57" t="s">
        <v>472</v>
      </c>
      <c r="E14" s="57" t="s">
        <v>466</v>
      </c>
    </row>
    <row r="15" spans="1:8">
      <c r="A15" s="57" t="str">
        <f t="shared" si="0"/>
        <v>Rogers, Allen</v>
      </c>
      <c r="B15" s="57" t="str">
        <f t="shared" si="1"/>
        <v>Allen Rogers</v>
      </c>
      <c r="C15" s="57" t="s">
        <v>544</v>
      </c>
      <c r="D15" s="57" t="s">
        <v>472</v>
      </c>
      <c r="E15" s="57" t="s">
        <v>466</v>
      </c>
    </row>
    <row r="16" spans="1:8">
      <c r="A16" s="57" t="str">
        <f t="shared" si="0"/>
        <v>Hogue, Allison</v>
      </c>
      <c r="B16" s="57" t="str">
        <f t="shared" si="1"/>
        <v>Allison Hogue</v>
      </c>
      <c r="C16" s="57" t="s">
        <v>313</v>
      </c>
      <c r="D16" s="57" t="s">
        <v>314</v>
      </c>
      <c r="E16" s="57" t="s">
        <v>203</v>
      </c>
    </row>
    <row r="17" spans="1:5">
      <c r="A17" s="57" t="str">
        <f t="shared" si="0"/>
        <v>Bettencourt, Amanda</v>
      </c>
      <c r="B17" s="57" t="str">
        <f t="shared" si="1"/>
        <v>Amanda Bettencourt</v>
      </c>
      <c r="C17" s="57" t="s">
        <v>607</v>
      </c>
      <c r="D17" s="57" t="s">
        <v>608</v>
      </c>
      <c r="E17" s="57" t="s">
        <v>596</v>
      </c>
    </row>
    <row r="18" spans="1:5">
      <c r="A18" s="57" t="str">
        <f t="shared" si="0"/>
        <v>Boris, Amy</v>
      </c>
      <c r="B18" s="57" t="str">
        <f t="shared" si="1"/>
        <v>Amy Boris</v>
      </c>
      <c r="C18" s="57" t="s">
        <v>474</v>
      </c>
      <c r="D18" s="57" t="s">
        <v>475</v>
      </c>
      <c r="E18" s="57" t="s">
        <v>466</v>
      </c>
    </row>
    <row r="19" spans="1:5">
      <c r="A19" s="57" t="str">
        <f t="shared" si="0"/>
        <v>Waltz, Amy</v>
      </c>
      <c r="B19" s="57" t="str">
        <f t="shared" si="1"/>
        <v>Amy Waltz</v>
      </c>
      <c r="C19" s="57" t="s">
        <v>562</v>
      </c>
      <c r="D19" s="57" t="s">
        <v>475</v>
      </c>
      <c r="E19" s="57" t="s">
        <v>466</v>
      </c>
    </row>
    <row r="20" spans="1:5">
      <c r="A20" s="57" t="str">
        <f t="shared" si="0"/>
        <v>Roten, Andrea</v>
      </c>
      <c r="B20" s="57" t="str">
        <f t="shared" si="1"/>
        <v>Andrea Roten</v>
      </c>
      <c r="C20" s="57" t="s">
        <v>125</v>
      </c>
      <c r="D20" s="57" t="s">
        <v>126</v>
      </c>
      <c r="E20" s="57" t="s">
        <v>83</v>
      </c>
    </row>
    <row r="21" spans="1:5">
      <c r="A21" s="57" t="str">
        <f t="shared" si="0"/>
        <v>Floyd, Andrew</v>
      </c>
      <c r="B21" s="57" t="str">
        <f t="shared" si="1"/>
        <v>Andrew Floyd</v>
      </c>
      <c r="C21" s="57" t="s">
        <v>500</v>
      </c>
      <c r="D21" s="57" t="s">
        <v>501</v>
      </c>
      <c r="E21" s="57" t="s">
        <v>466</v>
      </c>
    </row>
    <row r="22" spans="1:5">
      <c r="A22" s="57" t="str">
        <f t="shared" si="0"/>
        <v>Myers, Andy "Marc"</v>
      </c>
      <c r="B22" s="57" t="str">
        <f t="shared" si="1"/>
        <v>Andy "Marc" Myers</v>
      </c>
      <c r="C22" s="57" t="s">
        <v>533</v>
      </c>
      <c r="D22" s="57" t="s">
        <v>730</v>
      </c>
      <c r="E22" s="57" t="s">
        <v>596</v>
      </c>
    </row>
    <row r="23" spans="1:5">
      <c r="A23" s="57" t="str">
        <f t="shared" si="0"/>
        <v>Fields, Andy</v>
      </c>
      <c r="B23" s="57" t="str">
        <f t="shared" si="1"/>
        <v>Andy Fields</v>
      </c>
      <c r="C23" s="57" t="s">
        <v>289</v>
      </c>
      <c r="D23" s="57" t="s">
        <v>102</v>
      </c>
      <c r="E23" s="57" t="s">
        <v>203</v>
      </c>
    </row>
    <row r="24" spans="1:5">
      <c r="A24" s="57" t="str">
        <f t="shared" si="0"/>
        <v>Flanagan, Andy</v>
      </c>
      <c r="B24" s="57" t="str">
        <f t="shared" si="1"/>
        <v>Andy Flanagan</v>
      </c>
      <c r="C24" s="57" t="s">
        <v>160</v>
      </c>
      <c r="D24" s="57" t="s">
        <v>102</v>
      </c>
      <c r="E24" s="57" t="s">
        <v>148</v>
      </c>
    </row>
    <row r="25" spans="1:5">
      <c r="A25" s="57" t="str">
        <f t="shared" si="0"/>
        <v>Furr, Andy</v>
      </c>
      <c r="B25" s="57" t="str">
        <f t="shared" si="1"/>
        <v>Andy Furr</v>
      </c>
      <c r="C25" s="57" t="s">
        <v>101</v>
      </c>
      <c r="D25" s="57" t="s">
        <v>102</v>
      </c>
      <c r="E25" s="57" t="s">
        <v>83</v>
      </c>
    </row>
    <row r="26" spans="1:5">
      <c r="A26" s="57" t="str">
        <f t="shared" si="0"/>
        <v>Howell, Andy</v>
      </c>
      <c r="B26" s="57" t="str">
        <f t="shared" si="1"/>
        <v>Andy Howell</v>
      </c>
      <c r="C26" s="57" t="s">
        <v>320</v>
      </c>
      <c r="D26" s="57" t="s">
        <v>102</v>
      </c>
      <c r="E26" s="57" t="s">
        <v>203</v>
      </c>
    </row>
    <row r="27" spans="1:5">
      <c r="A27" s="57" t="str">
        <f t="shared" si="0"/>
        <v>Whaley, Andy</v>
      </c>
      <c r="B27" s="57" t="str">
        <f t="shared" si="1"/>
        <v>Andy Whaley</v>
      </c>
      <c r="C27" s="57" t="s">
        <v>451</v>
      </c>
      <c r="D27" s="57" t="s">
        <v>102</v>
      </c>
      <c r="E27" s="57" t="s">
        <v>203</v>
      </c>
    </row>
    <row r="28" spans="1:5">
      <c r="A28" s="57" t="str">
        <f t="shared" si="0"/>
        <v>Whaley, Andy</v>
      </c>
      <c r="B28" s="57" t="str">
        <f t="shared" si="1"/>
        <v>Andy Whaley</v>
      </c>
      <c r="C28" s="57" t="s">
        <v>451</v>
      </c>
      <c r="D28" s="57" t="s">
        <v>102</v>
      </c>
      <c r="E28" s="57" t="s">
        <v>203</v>
      </c>
    </row>
    <row r="29" spans="1:5">
      <c r="A29" s="57" t="str">
        <f t="shared" si="0"/>
        <v>Cashwell, Angela</v>
      </c>
      <c r="B29" s="57" t="str">
        <f t="shared" si="1"/>
        <v>Angela Cashwell</v>
      </c>
      <c r="C29" s="57" t="s">
        <v>249</v>
      </c>
      <c r="D29" s="57" t="s">
        <v>250</v>
      </c>
      <c r="E29" s="57" t="s">
        <v>203</v>
      </c>
    </row>
    <row r="30" spans="1:5">
      <c r="A30" s="57" t="str">
        <f t="shared" si="0"/>
        <v>Hill, Angelus</v>
      </c>
      <c r="B30" s="57" t="str">
        <f t="shared" si="1"/>
        <v>Angelus Hill</v>
      </c>
      <c r="C30" s="57" t="s">
        <v>513</v>
      </c>
      <c r="D30" s="57" t="s">
        <v>514</v>
      </c>
      <c r="E30" s="57" t="s">
        <v>466</v>
      </c>
    </row>
    <row r="31" spans="1:5">
      <c r="A31" s="57" t="str">
        <f t="shared" si="0"/>
        <v>Bosier, Anne</v>
      </c>
      <c r="B31" s="57" t="str">
        <f t="shared" si="1"/>
        <v>Anne Bosier</v>
      </c>
      <c r="C31" s="57" t="s">
        <v>227</v>
      </c>
      <c r="D31" s="57" t="s">
        <v>228</v>
      </c>
      <c r="E31" s="57" t="s">
        <v>203</v>
      </c>
    </row>
    <row r="32" spans="1:5">
      <c r="A32" s="57" t="str">
        <f t="shared" si="0"/>
        <v>Lee, Anne</v>
      </c>
      <c r="B32" s="57" t="str">
        <f t="shared" si="1"/>
        <v>Anne Lee</v>
      </c>
      <c r="C32" s="57" t="s">
        <v>202</v>
      </c>
      <c r="D32" s="57" t="s">
        <v>228</v>
      </c>
      <c r="E32" s="57" t="s">
        <v>203</v>
      </c>
    </row>
    <row r="33" spans="1:6">
      <c r="A33" s="57" t="str">
        <f t="shared" si="0"/>
        <v>Muir, Anne</v>
      </c>
      <c r="B33" s="57" t="str">
        <f t="shared" si="1"/>
        <v>Anne Muir</v>
      </c>
      <c r="C33" s="57" t="s">
        <v>530</v>
      </c>
      <c r="D33" s="57" t="s">
        <v>228</v>
      </c>
      <c r="E33" s="57" t="s">
        <v>466</v>
      </c>
    </row>
    <row r="34" spans="1:6">
      <c r="A34" s="57" t="str">
        <f t="shared" si="0"/>
        <v>Little, Anthony</v>
      </c>
      <c r="B34" s="57" t="str">
        <f t="shared" si="1"/>
        <v>Anthony Little</v>
      </c>
      <c r="C34" s="57" t="s">
        <v>178</v>
      </c>
      <c r="D34" s="57" t="s">
        <v>702</v>
      </c>
      <c r="E34" s="57" t="s">
        <v>596</v>
      </c>
    </row>
    <row r="35" spans="1:6">
      <c r="A35" s="57" t="str">
        <f t="shared" si="0"/>
        <v>Walker, April</v>
      </c>
      <c r="B35" s="57" t="str">
        <f t="shared" si="1"/>
        <v>April Walker</v>
      </c>
      <c r="C35" s="59" t="s">
        <v>441</v>
      </c>
      <c r="D35" s="59" t="s">
        <v>442</v>
      </c>
      <c r="E35" s="57" t="s">
        <v>203</v>
      </c>
    </row>
    <row r="36" spans="1:6">
      <c r="A36" s="57" t="str">
        <f t="shared" si="0"/>
        <v>Scully, Ashley</v>
      </c>
      <c r="B36" s="57" t="str">
        <f t="shared" si="1"/>
        <v>Ashley Scully</v>
      </c>
      <c r="C36" s="57" t="s">
        <v>549</v>
      </c>
      <c r="D36" s="57" t="s">
        <v>456</v>
      </c>
      <c r="E36" s="57" t="s">
        <v>466</v>
      </c>
    </row>
    <row r="37" spans="1:6">
      <c r="A37" s="57" t="str">
        <f t="shared" si="0"/>
        <v>Williams, Ashley</v>
      </c>
      <c r="B37" s="57" t="str">
        <f t="shared" si="1"/>
        <v>Ashley Williams</v>
      </c>
      <c r="C37" s="57" t="s">
        <v>455</v>
      </c>
      <c r="D37" s="57" t="s">
        <v>456</v>
      </c>
      <c r="E37" s="57" t="s">
        <v>203</v>
      </c>
    </row>
    <row r="38" spans="1:6">
      <c r="A38" s="57" t="str">
        <f t="shared" si="0"/>
        <v>Determan, Austin</v>
      </c>
      <c r="B38" s="57" t="str">
        <f t="shared" si="1"/>
        <v>Austin Determan</v>
      </c>
      <c r="C38" s="57" t="s">
        <v>27</v>
      </c>
      <c r="D38" s="57" t="s">
        <v>28</v>
      </c>
      <c r="E38" s="57" t="s">
        <v>9</v>
      </c>
    </row>
    <row r="39" spans="1:6">
      <c r="A39" s="57" t="str">
        <f t="shared" si="0"/>
        <v>Watson, B</v>
      </c>
      <c r="B39" s="57" t="str">
        <f t="shared" si="1"/>
        <v>B Watson</v>
      </c>
      <c r="C39" s="57" t="s">
        <v>447</v>
      </c>
      <c r="D39" s="57" t="s">
        <v>788</v>
      </c>
      <c r="E39" s="57" t="s">
        <v>596</v>
      </c>
    </row>
    <row r="40" spans="1:6">
      <c r="A40" s="57" t="str">
        <f t="shared" si="0"/>
        <v>McKee, Barbara</v>
      </c>
      <c r="B40" s="57" t="str">
        <f t="shared" si="1"/>
        <v>Barbara McKee</v>
      </c>
      <c r="C40" s="57" t="s">
        <v>719</v>
      </c>
      <c r="D40" s="57" t="s">
        <v>720</v>
      </c>
      <c r="E40" s="57" t="s">
        <v>596</v>
      </c>
    </row>
    <row r="41" spans="1:6">
      <c r="A41" s="57" t="str">
        <f t="shared" si="0"/>
        <v>Fountain, Barry</v>
      </c>
      <c r="B41" s="57" t="str">
        <f t="shared" si="1"/>
        <v>Barry Fountain</v>
      </c>
      <c r="C41" s="57" t="s">
        <v>298</v>
      </c>
      <c r="D41" s="57" t="s">
        <v>299</v>
      </c>
      <c r="E41" s="57" t="s">
        <v>203</v>
      </c>
      <c r="F41" s="62">
        <v>250</v>
      </c>
    </row>
    <row r="42" spans="1:6">
      <c r="A42" s="57" t="str">
        <f t="shared" si="0"/>
        <v>Harrell, Barry</v>
      </c>
      <c r="B42" s="57" t="str">
        <f t="shared" si="1"/>
        <v>Barry Harrell</v>
      </c>
      <c r="C42" s="57" t="s">
        <v>307</v>
      </c>
      <c r="D42" s="57" t="s">
        <v>299</v>
      </c>
      <c r="E42" s="57" t="s">
        <v>203</v>
      </c>
      <c r="F42" s="62">
        <v>250</v>
      </c>
    </row>
    <row r="43" spans="1:6">
      <c r="A43" s="57" t="str">
        <f t="shared" si="0"/>
        <v>Reynolds, Barry</v>
      </c>
      <c r="B43" s="57" t="str">
        <f t="shared" si="1"/>
        <v>Barry Reynolds</v>
      </c>
      <c r="C43" s="57" t="s">
        <v>542</v>
      </c>
      <c r="D43" s="57" t="s">
        <v>299</v>
      </c>
      <c r="E43" s="57" t="s">
        <v>466</v>
      </c>
      <c r="F43" s="62">
        <v>250</v>
      </c>
    </row>
    <row r="44" spans="1:6">
      <c r="A44" s="57" t="str">
        <f t="shared" si="0"/>
        <v>Buie, Bart</v>
      </c>
      <c r="B44" s="57" t="str">
        <f t="shared" si="1"/>
        <v>Bart Buie</v>
      </c>
      <c r="C44" s="57" t="s">
        <v>614</v>
      </c>
      <c r="D44" s="57" t="s">
        <v>615</v>
      </c>
      <c r="E44" s="57" t="s">
        <v>596</v>
      </c>
      <c r="F44" s="62">
        <v>250</v>
      </c>
    </row>
    <row r="45" spans="1:6">
      <c r="A45" s="57" t="str">
        <f t="shared" si="0"/>
        <v>Izard, Ben</v>
      </c>
      <c r="B45" s="57" t="str">
        <f t="shared" si="1"/>
        <v>Ben Izard</v>
      </c>
      <c r="C45" s="57" t="s">
        <v>685</v>
      </c>
      <c r="D45" s="57" t="s">
        <v>137</v>
      </c>
      <c r="E45" s="57" t="s">
        <v>596</v>
      </c>
      <c r="F45" s="62">
        <v>250</v>
      </c>
    </row>
    <row r="46" spans="1:6">
      <c r="A46" s="57" t="str">
        <f t="shared" si="0"/>
        <v>Knapp, Ben</v>
      </c>
      <c r="B46" s="57" t="str">
        <f t="shared" si="1"/>
        <v>Ben Knapp</v>
      </c>
      <c r="C46" s="57" t="s">
        <v>695</v>
      </c>
      <c r="D46" s="57" t="s">
        <v>137</v>
      </c>
      <c r="E46" s="57" t="s">
        <v>596</v>
      </c>
      <c r="F46" s="62">
        <v>250</v>
      </c>
    </row>
    <row r="47" spans="1:6">
      <c r="A47" s="57" t="str">
        <f t="shared" si="0"/>
        <v>Weeks, Ben</v>
      </c>
      <c r="B47" s="57" t="str">
        <f t="shared" si="1"/>
        <v>Ben Weeks</v>
      </c>
      <c r="C47" s="57" t="s">
        <v>450</v>
      </c>
      <c r="D47" s="57" t="s">
        <v>137</v>
      </c>
      <c r="E47" s="57" t="s">
        <v>466</v>
      </c>
      <c r="F47" s="62">
        <v>250</v>
      </c>
    </row>
    <row r="48" spans="1:6">
      <c r="A48" s="57" t="str">
        <f t="shared" si="0"/>
        <v>White, Ben</v>
      </c>
      <c r="B48" s="57" t="str">
        <f t="shared" si="1"/>
        <v>Ben White</v>
      </c>
      <c r="C48" s="57" t="s">
        <v>136</v>
      </c>
      <c r="D48" s="57" t="s">
        <v>137</v>
      </c>
      <c r="E48" s="57" t="s">
        <v>83</v>
      </c>
      <c r="F48" s="62">
        <v>250</v>
      </c>
    </row>
    <row r="49" spans="1:6">
      <c r="A49" s="57" t="str">
        <f t="shared" si="0"/>
        <v>Jay, Benita</v>
      </c>
      <c r="B49" s="57" t="str">
        <f t="shared" si="1"/>
        <v>Benita Jay</v>
      </c>
      <c r="C49" s="57" t="s">
        <v>431</v>
      </c>
      <c r="D49" s="57" t="s">
        <v>687</v>
      </c>
      <c r="E49" s="57" t="s">
        <v>596</v>
      </c>
      <c r="F49" s="62">
        <v>250</v>
      </c>
    </row>
    <row r="50" spans="1:6">
      <c r="A50" s="57" t="str">
        <f t="shared" si="0"/>
        <v>Harter, Benjamin</v>
      </c>
      <c r="B50" s="57" t="str">
        <f t="shared" si="1"/>
        <v>Benjamin Harter</v>
      </c>
      <c r="C50" s="57" t="s">
        <v>669</v>
      </c>
      <c r="D50" s="57" t="s">
        <v>670</v>
      </c>
      <c r="E50" s="57" t="s">
        <v>596</v>
      </c>
      <c r="F50" s="62">
        <v>250</v>
      </c>
    </row>
    <row r="51" spans="1:6">
      <c r="A51" s="57" t="str">
        <f t="shared" si="0"/>
        <v>Thomas, Berda</v>
      </c>
      <c r="B51" s="57" t="str">
        <f t="shared" si="1"/>
        <v>Berda Thomas</v>
      </c>
      <c r="C51" s="57" t="s">
        <v>235</v>
      </c>
      <c r="D51" s="57" t="s">
        <v>421</v>
      </c>
      <c r="E51" s="57" t="s">
        <v>203</v>
      </c>
      <c r="F51" s="62">
        <v>250</v>
      </c>
    </row>
    <row r="52" spans="1:6">
      <c r="A52" s="57" t="str">
        <f t="shared" si="0"/>
        <v>Long, Beth</v>
      </c>
      <c r="B52" s="57" t="str">
        <f t="shared" si="1"/>
        <v>Beth Long</v>
      </c>
      <c r="C52" s="57" t="s">
        <v>347</v>
      </c>
      <c r="D52" s="57" t="s">
        <v>348</v>
      </c>
      <c r="E52" s="57" t="s">
        <v>203</v>
      </c>
      <c r="F52" s="62">
        <v>250</v>
      </c>
    </row>
    <row r="53" spans="1:6">
      <c r="A53" s="57" t="str">
        <f t="shared" si="0"/>
        <v>Foster, Bethea</v>
      </c>
      <c r="B53" s="57" t="str">
        <f t="shared" si="1"/>
        <v>Bethea Foster</v>
      </c>
      <c r="C53" s="57" t="s">
        <v>502</v>
      </c>
      <c r="D53" s="57" t="s">
        <v>503</v>
      </c>
      <c r="E53" s="57" t="s">
        <v>466</v>
      </c>
      <c r="F53" s="62">
        <v>250</v>
      </c>
    </row>
    <row r="54" spans="1:6">
      <c r="A54" s="57" t="str">
        <f t="shared" si="0"/>
        <v>Rafferty, Beverly</v>
      </c>
      <c r="B54" s="57" t="str">
        <f t="shared" si="1"/>
        <v>Beverly Rafferty</v>
      </c>
      <c r="C54" s="57" t="s">
        <v>744</v>
      </c>
      <c r="D54" s="57" t="s">
        <v>745</v>
      </c>
      <c r="E54" s="57" t="s">
        <v>596</v>
      </c>
      <c r="F54" s="62">
        <v>250</v>
      </c>
    </row>
    <row r="55" spans="1:6">
      <c r="A55" s="57" t="str">
        <f t="shared" si="0"/>
        <v>Barrows, Bill</v>
      </c>
      <c r="B55" s="57" t="str">
        <f t="shared" si="1"/>
        <v>Bill Barrows</v>
      </c>
      <c r="C55" s="57" t="s">
        <v>467</v>
      </c>
      <c r="D55" s="57" t="s">
        <v>468</v>
      </c>
      <c r="E55" s="57" t="s">
        <v>466</v>
      </c>
      <c r="F55" s="62">
        <v>250</v>
      </c>
    </row>
    <row r="56" spans="1:6">
      <c r="A56" s="57" t="str">
        <f t="shared" si="0"/>
        <v>Roulston, Bill</v>
      </c>
      <c r="B56" s="57" t="str">
        <f t="shared" si="1"/>
        <v>Bill Roulston</v>
      </c>
      <c r="C56" s="57" t="s">
        <v>546</v>
      </c>
      <c r="D56" s="57" t="s">
        <v>468</v>
      </c>
      <c r="E56" s="57" t="s">
        <v>466</v>
      </c>
      <c r="F56" s="62">
        <v>250</v>
      </c>
    </row>
    <row r="57" spans="1:6">
      <c r="A57" s="57" t="str">
        <f t="shared" si="0"/>
        <v>Williamson, Bill</v>
      </c>
      <c r="B57" s="57" t="str">
        <f t="shared" si="1"/>
        <v>Bill Williamson</v>
      </c>
      <c r="C57" s="57" t="s">
        <v>568</v>
      </c>
      <c r="D57" s="57" t="s">
        <v>468</v>
      </c>
      <c r="E57" s="57" t="s">
        <v>466</v>
      </c>
      <c r="F57" s="62">
        <v>250</v>
      </c>
    </row>
    <row r="58" spans="1:6">
      <c r="A58" s="57" t="str">
        <f t="shared" si="0"/>
        <v>Dean, Billy</v>
      </c>
      <c r="B58" s="57" t="str">
        <f t="shared" si="1"/>
        <v>Billy Dean</v>
      </c>
      <c r="C58" s="57" t="s">
        <v>272</v>
      </c>
      <c r="D58" s="57" t="s">
        <v>273</v>
      </c>
      <c r="E58" s="57" t="s">
        <v>203</v>
      </c>
      <c r="F58" s="62">
        <v>250</v>
      </c>
    </row>
    <row r="59" spans="1:6">
      <c r="A59" s="57" t="str">
        <f t="shared" si="0"/>
        <v>Higginbotham, Billy</v>
      </c>
      <c r="B59" s="57" t="str">
        <f t="shared" si="1"/>
        <v>Billy Higginbotham</v>
      </c>
      <c r="C59" s="57" t="s">
        <v>512</v>
      </c>
      <c r="D59" s="57" t="s">
        <v>273</v>
      </c>
      <c r="E59" s="57" t="s">
        <v>466</v>
      </c>
      <c r="F59" s="62">
        <v>250</v>
      </c>
    </row>
    <row r="60" spans="1:6">
      <c r="A60" s="57" t="str">
        <f t="shared" si="0"/>
        <v>Saxon, Billy</v>
      </c>
      <c r="B60" s="57" t="str">
        <f t="shared" si="1"/>
        <v>Billy Saxon</v>
      </c>
      <c r="C60" s="57" t="s">
        <v>754</v>
      </c>
      <c r="D60" s="57" t="s">
        <v>273</v>
      </c>
      <c r="E60" s="57" t="s">
        <v>596</v>
      </c>
      <c r="F60" s="62">
        <v>250</v>
      </c>
    </row>
    <row r="61" spans="1:6">
      <c r="A61" s="57" t="str">
        <f t="shared" si="0"/>
        <v>Geiger, Bob</v>
      </c>
      <c r="B61" s="57" t="str">
        <f t="shared" si="1"/>
        <v>Bob Geiger</v>
      </c>
      <c r="C61" s="57" t="s">
        <v>653</v>
      </c>
      <c r="D61" s="57" t="s">
        <v>654</v>
      </c>
      <c r="E61" s="57" t="s">
        <v>596</v>
      </c>
      <c r="F61" s="62">
        <v>250</v>
      </c>
    </row>
    <row r="62" spans="1:6">
      <c r="A62" s="57" t="str">
        <f t="shared" si="0"/>
        <v>Avery, Bobby</v>
      </c>
      <c r="B62" s="57" t="str">
        <f t="shared" si="1"/>
        <v>Bobby Avery</v>
      </c>
      <c r="C62" s="57" t="s">
        <v>211</v>
      </c>
      <c r="D62" s="57" t="s">
        <v>212</v>
      </c>
      <c r="E62" s="57" t="s">
        <v>203</v>
      </c>
      <c r="F62" s="62">
        <v>250</v>
      </c>
    </row>
    <row r="63" spans="1:6">
      <c r="A63" s="57" t="str">
        <f t="shared" si="0"/>
        <v>Christensen, Brad</v>
      </c>
      <c r="B63" s="57" t="str">
        <f t="shared" si="1"/>
        <v>Brad Christensen</v>
      </c>
      <c r="C63" s="57" t="s">
        <v>255</v>
      </c>
      <c r="D63" s="57" t="s">
        <v>256</v>
      </c>
      <c r="E63" s="57" t="s">
        <v>203</v>
      </c>
      <c r="F63" s="62">
        <v>250</v>
      </c>
    </row>
    <row r="64" spans="1:6">
      <c r="A64" s="57" t="str">
        <f t="shared" si="0"/>
        <v>Crow, Brad</v>
      </c>
      <c r="B64" s="57" t="str">
        <f t="shared" si="1"/>
        <v>Brad Crow</v>
      </c>
      <c r="C64" s="57" t="s">
        <v>484</v>
      </c>
      <c r="D64" s="57" t="s">
        <v>256</v>
      </c>
      <c r="E64" s="57" t="s">
        <v>466</v>
      </c>
      <c r="F64" s="62">
        <v>250</v>
      </c>
    </row>
    <row r="65" spans="1:6">
      <c r="A65" s="57" t="str">
        <f t="shared" si="0"/>
        <v>Robertson, Brad</v>
      </c>
      <c r="B65" s="57" t="str">
        <f t="shared" si="1"/>
        <v>Brad Robertson</v>
      </c>
      <c r="C65" s="57" t="s">
        <v>401</v>
      </c>
      <c r="D65" s="57" t="s">
        <v>256</v>
      </c>
      <c r="E65" s="57" t="s">
        <v>203</v>
      </c>
      <c r="F65" s="62">
        <v>250</v>
      </c>
    </row>
    <row r="66" spans="1:6">
      <c r="A66" s="57" t="str">
        <f t="shared" ref="A66:A129" si="2">CONCATENATE(C66,", ",D66)</f>
        <v>Frankin, Bradley</v>
      </c>
      <c r="B66" s="57" t="str">
        <f t="shared" ref="B66:B129" si="3">CONCATENATE(D66&amp;" "&amp;C66)</f>
        <v>Bradley Frankin</v>
      </c>
      <c r="C66" s="57" t="s">
        <v>300</v>
      </c>
      <c r="D66" s="57" t="s">
        <v>301</v>
      </c>
      <c r="E66" s="57" t="s">
        <v>203</v>
      </c>
      <c r="F66" s="62">
        <v>250</v>
      </c>
    </row>
    <row r="67" spans="1:6">
      <c r="A67" s="57" t="str">
        <f t="shared" si="2"/>
        <v>Davis , Brandon</v>
      </c>
      <c r="B67" s="57" t="str">
        <f t="shared" si="3"/>
        <v xml:space="preserve">Brandon Davis </v>
      </c>
      <c r="C67" s="57" t="s">
        <v>270</v>
      </c>
      <c r="D67" s="57" t="s">
        <v>271</v>
      </c>
      <c r="E67" s="57" t="s">
        <v>203</v>
      </c>
      <c r="F67" s="62">
        <v>250</v>
      </c>
    </row>
    <row r="68" spans="1:6">
      <c r="A68" s="57" t="str">
        <f t="shared" si="2"/>
        <v>Geter, Brandon</v>
      </c>
      <c r="B68" s="57" t="str">
        <f t="shared" si="3"/>
        <v>Brandon Geter</v>
      </c>
      <c r="C68" s="57" t="s">
        <v>655</v>
      </c>
      <c r="D68" s="57" t="s">
        <v>271</v>
      </c>
      <c r="E68" s="57" t="s">
        <v>596</v>
      </c>
      <c r="F68" s="62">
        <v>250</v>
      </c>
    </row>
    <row r="69" spans="1:6">
      <c r="A69" s="57" t="str">
        <f t="shared" si="2"/>
        <v>Merrill, Brant</v>
      </c>
      <c r="B69" s="57" t="str">
        <f t="shared" si="3"/>
        <v>Brant Merrill</v>
      </c>
      <c r="C69" s="57" t="s">
        <v>52</v>
      </c>
      <c r="D69" s="57" t="s">
        <v>53</v>
      </c>
      <c r="E69" s="57" t="s">
        <v>9</v>
      </c>
      <c r="F69" s="62">
        <v>250</v>
      </c>
    </row>
    <row r="70" spans="1:6">
      <c r="A70" s="57" t="str">
        <f t="shared" si="2"/>
        <v>Horne, Brenda</v>
      </c>
      <c r="B70" s="57" t="str">
        <f t="shared" si="3"/>
        <v>Brenda Horne</v>
      </c>
      <c r="C70" s="57" t="s">
        <v>106</v>
      </c>
      <c r="D70" s="57" t="s">
        <v>107</v>
      </c>
      <c r="E70" s="57" t="s">
        <v>83</v>
      </c>
      <c r="F70" s="62">
        <v>250</v>
      </c>
    </row>
    <row r="71" spans="1:6">
      <c r="A71" s="57" t="str">
        <f t="shared" si="2"/>
        <v>Boyleston, Brent</v>
      </c>
      <c r="B71" s="57" t="str">
        <f t="shared" si="3"/>
        <v>Brent Boyleston</v>
      </c>
      <c r="C71" s="57" t="s">
        <v>476</v>
      </c>
      <c r="D71" s="57" t="s">
        <v>477</v>
      </c>
      <c r="E71" s="57" t="s">
        <v>466</v>
      </c>
      <c r="F71" s="62">
        <v>250</v>
      </c>
    </row>
    <row r="72" spans="1:6">
      <c r="A72" s="57" t="str">
        <f t="shared" si="2"/>
        <v>Butler, Brett</v>
      </c>
      <c r="B72" s="57" t="str">
        <f t="shared" si="3"/>
        <v>Brett Butler</v>
      </c>
      <c r="C72" s="57" t="s">
        <v>242</v>
      </c>
      <c r="D72" s="57" t="s">
        <v>243</v>
      </c>
      <c r="E72" s="57" t="s">
        <v>203</v>
      </c>
      <c r="F72" s="62">
        <v>250</v>
      </c>
    </row>
    <row r="73" spans="1:6">
      <c r="A73" s="57" t="str">
        <f t="shared" si="2"/>
        <v>Alewine, Brian</v>
      </c>
      <c r="B73" s="57" t="str">
        <f t="shared" si="3"/>
        <v>Brian Alewine</v>
      </c>
      <c r="C73" s="57" t="s">
        <v>147</v>
      </c>
      <c r="D73" s="57" t="s">
        <v>70</v>
      </c>
      <c r="E73" s="57" t="s">
        <v>148</v>
      </c>
      <c r="F73" s="62">
        <v>250</v>
      </c>
    </row>
    <row r="74" spans="1:6">
      <c r="A74" s="57" t="str">
        <f t="shared" si="2"/>
        <v>Chandler, Brian</v>
      </c>
      <c r="B74" s="57" t="str">
        <f t="shared" si="3"/>
        <v>Brian Chandler</v>
      </c>
      <c r="C74" s="57" t="s">
        <v>154</v>
      </c>
      <c r="D74" s="57" t="s">
        <v>70</v>
      </c>
      <c r="E74" s="57" t="s">
        <v>148</v>
      </c>
      <c r="F74" s="62">
        <v>250</v>
      </c>
    </row>
    <row r="75" spans="1:6">
      <c r="A75" s="57" t="str">
        <f t="shared" si="2"/>
        <v>Church, Brian</v>
      </c>
      <c r="B75" s="57" t="str">
        <f t="shared" si="3"/>
        <v>Brian Church</v>
      </c>
      <c r="C75" s="57" t="s">
        <v>257</v>
      </c>
      <c r="D75" s="57" t="s">
        <v>70</v>
      </c>
      <c r="E75" s="57" t="s">
        <v>203</v>
      </c>
      <c r="F75" s="62">
        <v>250</v>
      </c>
    </row>
    <row r="76" spans="1:6">
      <c r="A76" s="57" t="str">
        <f t="shared" si="2"/>
        <v>Deal, Brian</v>
      </c>
      <c r="B76" s="57" t="str">
        <f t="shared" si="3"/>
        <v>Brian Deal</v>
      </c>
      <c r="C76" s="57" t="s">
        <v>635</v>
      </c>
      <c r="D76" s="57" t="s">
        <v>70</v>
      </c>
      <c r="E76" s="57" t="s">
        <v>596</v>
      </c>
      <c r="F76" s="62">
        <v>250</v>
      </c>
    </row>
    <row r="77" spans="1:6">
      <c r="A77" s="57" t="str">
        <f t="shared" si="2"/>
        <v>Dockery, Brian</v>
      </c>
      <c r="B77" s="57" t="str">
        <f t="shared" si="3"/>
        <v>Brian Dockery</v>
      </c>
      <c r="C77" s="57" t="s">
        <v>637</v>
      </c>
      <c r="D77" s="57" t="s">
        <v>70</v>
      </c>
      <c r="E77" s="57" t="s">
        <v>596</v>
      </c>
      <c r="F77" s="62">
        <v>250</v>
      </c>
    </row>
    <row r="78" spans="1:6">
      <c r="A78" s="57" t="str">
        <f t="shared" si="2"/>
        <v>Matta, Brian</v>
      </c>
      <c r="B78" s="57" t="str">
        <f t="shared" si="3"/>
        <v>Brian Matta</v>
      </c>
      <c r="C78" s="57" t="s">
        <v>357</v>
      </c>
      <c r="D78" s="57" t="s">
        <v>70</v>
      </c>
      <c r="E78" s="57" t="s">
        <v>203</v>
      </c>
      <c r="F78" s="62">
        <v>250</v>
      </c>
    </row>
    <row r="79" spans="1:6">
      <c r="A79" s="57" t="str">
        <f t="shared" si="2"/>
        <v>Mullins, Brian</v>
      </c>
      <c r="B79" s="57" t="str">
        <f t="shared" si="3"/>
        <v>Brian Mullins</v>
      </c>
      <c r="C79" s="57" t="s">
        <v>377</v>
      </c>
      <c r="D79" s="57" t="s">
        <v>70</v>
      </c>
      <c r="E79" s="57" t="s">
        <v>203</v>
      </c>
      <c r="F79" s="62">
        <v>250</v>
      </c>
    </row>
    <row r="80" spans="1:6">
      <c r="A80" s="57" t="str">
        <f t="shared" si="2"/>
        <v>Ramsey, Brian</v>
      </c>
      <c r="B80" s="57" t="str">
        <f t="shared" si="3"/>
        <v>Brian Ramsey</v>
      </c>
      <c r="C80" s="57" t="s">
        <v>69</v>
      </c>
      <c r="D80" s="57" t="s">
        <v>70</v>
      </c>
      <c r="E80" s="57" t="s">
        <v>9</v>
      </c>
    </row>
    <row r="81" spans="1:5">
      <c r="A81" s="57" t="str">
        <f t="shared" si="2"/>
        <v>Vardo, Brian</v>
      </c>
      <c r="B81" s="57" t="str">
        <f t="shared" si="3"/>
        <v>Brian Vardo</v>
      </c>
      <c r="C81" s="57" t="s">
        <v>433</v>
      </c>
      <c r="D81" s="57" t="s">
        <v>70</v>
      </c>
      <c r="E81" s="57" t="s">
        <v>203</v>
      </c>
    </row>
    <row r="82" spans="1:5">
      <c r="A82" s="57" t="str">
        <f t="shared" si="2"/>
        <v>Watson, Brian</v>
      </c>
      <c r="B82" s="57" t="str">
        <f t="shared" si="3"/>
        <v>Brian Watson</v>
      </c>
      <c r="C82" s="57" t="s">
        <v>447</v>
      </c>
      <c r="D82" s="57" t="s">
        <v>70</v>
      </c>
      <c r="E82" s="57" t="s">
        <v>596</v>
      </c>
    </row>
    <row r="83" spans="1:5">
      <c r="A83" s="57" t="str">
        <f t="shared" si="2"/>
        <v>Parsons, Brigette</v>
      </c>
      <c r="B83" s="57" t="str">
        <f t="shared" si="3"/>
        <v>Brigette Parsons</v>
      </c>
      <c r="C83" s="57" t="s">
        <v>183</v>
      </c>
      <c r="D83" s="57" t="s">
        <v>184</v>
      </c>
      <c r="E83" s="57" t="s">
        <v>148</v>
      </c>
    </row>
    <row r="84" spans="1:5">
      <c r="A84" s="57" t="str">
        <f t="shared" si="2"/>
        <v>Kasopsky, Brooke</v>
      </c>
      <c r="B84" s="57" t="str">
        <f t="shared" si="3"/>
        <v>Brooke Kasopsky</v>
      </c>
      <c r="C84" s="57" t="s">
        <v>327</v>
      </c>
      <c r="D84" s="57" t="s">
        <v>328</v>
      </c>
      <c r="E84" s="57" t="s">
        <v>203</v>
      </c>
    </row>
    <row r="85" spans="1:5">
      <c r="A85" s="57" t="str">
        <f t="shared" si="2"/>
        <v>Miller, Brooke</v>
      </c>
      <c r="B85" s="57" t="str">
        <f t="shared" si="3"/>
        <v>Brooke Miller</v>
      </c>
      <c r="C85" s="57" t="s">
        <v>371</v>
      </c>
      <c r="D85" s="57" t="s">
        <v>328</v>
      </c>
      <c r="E85" s="57" t="s">
        <v>203</v>
      </c>
    </row>
    <row r="86" spans="1:5">
      <c r="A86" s="57" t="str">
        <f t="shared" si="2"/>
        <v>Baskett, Bryan</v>
      </c>
      <c r="B86" s="57" t="str">
        <f t="shared" si="3"/>
        <v>Bryan Baskett</v>
      </c>
      <c r="C86" s="57" t="s">
        <v>220</v>
      </c>
      <c r="D86" s="57" t="s">
        <v>221</v>
      </c>
      <c r="E86" s="57" t="s">
        <v>203</v>
      </c>
    </row>
    <row r="87" spans="1:5">
      <c r="A87" s="57" t="str">
        <f t="shared" si="2"/>
        <v>Beason, Bryan</v>
      </c>
      <c r="B87" s="57" t="str">
        <f t="shared" si="3"/>
        <v>Bryan Beason</v>
      </c>
      <c r="C87" s="57" t="s">
        <v>469</v>
      </c>
      <c r="D87" s="57" t="s">
        <v>221</v>
      </c>
      <c r="E87" s="57" t="s">
        <v>466</v>
      </c>
    </row>
    <row r="88" spans="1:5">
      <c r="A88" s="57" t="str">
        <f t="shared" si="2"/>
        <v>Pope, Bryan</v>
      </c>
      <c r="B88" s="57" t="str">
        <f t="shared" si="3"/>
        <v>Bryan Pope</v>
      </c>
      <c r="C88" s="57" t="s">
        <v>391</v>
      </c>
      <c r="D88" s="57" t="s">
        <v>221</v>
      </c>
      <c r="E88" s="57" t="s">
        <v>203</v>
      </c>
    </row>
    <row r="89" spans="1:5">
      <c r="A89" s="57" t="str">
        <f t="shared" si="2"/>
        <v>Webb, Bryant</v>
      </c>
      <c r="B89" s="57" t="str">
        <f t="shared" si="3"/>
        <v>Bryant Webb</v>
      </c>
      <c r="C89" s="57" t="s">
        <v>133</v>
      </c>
      <c r="D89" s="57" t="s">
        <v>449</v>
      </c>
      <c r="E89" s="57" t="s">
        <v>203</v>
      </c>
    </row>
    <row r="90" spans="1:5">
      <c r="A90" s="57" t="str">
        <f t="shared" si="2"/>
        <v>Gibbs, Ca?</v>
      </c>
      <c r="B90" s="57" t="str">
        <f t="shared" si="3"/>
        <v>Ca? Gibbs</v>
      </c>
      <c r="C90" s="57" t="s">
        <v>656</v>
      </c>
      <c r="D90" s="57" t="s">
        <v>657</v>
      </c>
      <c r="E90" s="57" t="s">
        <v>596</v>
      </c>
    </row>
    <row r="91" spans="1:5">
      <c r="A91" s="57" t="str">
        <f t="shared" si="2"/>
        <v>Coletti, Candace</v>
      </c>
      <c r="B91" s="57" t="str">
        <f t="shared" si="3"/>
        <v>Candace Coletti</v>
      </c>
      <c r="C91" s="57" t="s">
        <v>86</v>
      </c>
      <c r="D91" s="57" t="s">
        <v>87</v>
      </c>
      <c r="E91" s="57" t="s">
        <v>83</v>
      </c>
    </row>
    <row r="92" spans="1:5">
      <c r="A92" s="57" t="str">
        <f t="shared" si="2"/>
        <v>Annas, Candy</v>
      </c>
      <c r="B92" s="57" t="str">
        <f t="shared" si="3"/>
        <v>Candy Annas</v>
      </c>
      <c r="C92" s="57" t="s">
        <v>206</v>
      </c>
      <c r="D92" s="57" t="s">
        <v>207</v>
      </c>
      <c r="E92" s="57" t="s">
        <v>203</v>
      </c>
    </row>
    <row r="93" spans="1:5">
      <c r="A93" s="57" t="str">
        <f t="shared" si="2"/>
        <v>Thompson, Carl</v>
      </c>
      <c r="B93" s="57" t="str">
        <f t="shared" si="3"/>
        <v>Carl Thompson</v>
      </c>
      <c r="C93" s="57" t="s">
        <v>422</v>
      </c>
      <c r="D93" s="57" t="s">
        <v>138</v>
      </c>
      <c r="E93" s="57" t="s">
        <v>579</v>
      </c>
    </row>
    <row r="94" spans="1:5">
      <c r="A94" s="57" t="str">
        <f t="shared" si="2"/>
        <v>White, Carl</v>
      </c>
      <c r="B94" s="57" t="str">
        <f t="shared" si="3"/>
        <v>Carl White</v>
      </c>
      <c r="C94" s="57" t="s">
        <v>136</v>
      </c>
      <c r="D94" s="57" t="s">
        <v>138</v>
      </c>
      <c r="E94" s="57" t="s">
        <v>83</v>
      </c>
    </row>
    <row r="95" spans="1:5">
      <c r="A95" s="57" t="str">
        <f t="shared" si="2"/>
        <v>White, Carl</v>
      </c>
      <c r="B95" s="57" t="str">
        <f t="shared" si="3"/>
        <v>Carl White</v>
      </c>
      <c r="C95" s="57" t="s">
        <v>136</v>
      </c>
      <c r="D95" s="57" t="s">
        <v>138</v>
      </c>
      <c r="E95" s="57" t="s">
        <v>83</v>
      </c>
    </row>
    <row r="96" spans="1:5">
      <c r="A96" s="57" t="str">
        <f t="shared" si="2"/>
        <v>Humphrey, Carla</v>
      </c>
      <c r="B96" s="57" t="str">
        <f t="shared" si="3"/>
        <v>Carla Humphrey</v>
      </c>
      <c r="C96" s="57" t="s">
        <v>516</v>
      </c>
      <c r="D96" s="57" t="s">
        <v>517</v>
      </c>
      <c r="E96" s="57" t="s">
        <v>466</v>
      </c>
    </row>
    <row r="97" spans="1:5">
      <c r="A97" s="57" t="str">
        <f t="shared" si="2"/>
        <v>Attmore, Caroline</v>
      </c>
      <c r="B97" s="57" t="str">
        <f t="shared" si="3"/>
        <v>Caroline Attmore</v>
      </c>
      <c r="C97" s="57" t="s">
        <v>209</v>
      </c>
      <c r="D97" s="57" t="s">
        <v>210</v>
      </c>
      <c r="E97" s="57" t="s">
        <v>203</v>
      </c>
    </row>
    <row r="98" spans="1:5">
      <c r="A98" s="57" t="str">
        <f t="shared" si="2"/>
        <v>Roberts, Cary</v>
      </c>
      <c r="B98" s="57" t="str">
        <f t="shared" si="3"/>
        <v>Cary Roberts</v>
      </c>
      <c r="C98" s="57" t="s">
        <v>399</v>
      </c>
      <c r="D98" s="57" t="s">
        <v>400</v>
      </c>
      <c r="E98" s="57" t="s">
        <v>203</v>
      </c>
    </row>
    <row r="99" spans="1:5">
      <c r="A99" s="57" t="str">
        <f t="shared" si="2"/>
        <v>Mario, Castro</v>
      </c>
      <c r="B99" s="57" t="str">
        <f t="shared" si="3"/>
        <v>Castro Mario</v>
      </c>
      <c r="C99" s="57" t="s">
        <v>45</v>
      </c>
      <c r="D99" s="57" t="s">
        <v>46</v>
      </c>
      <c r="E99" s="57" t="s">
        <v>9</v>
      </c>
    </row>
    <row r="100" spans="1:5">
      <c r="A100" s="57" t="str">
        <f t="shared" si="2"/>
        <v>Keller, Cathy</v>
      </c>
      <c r="B100" s="57" t="str">
        <f t="shared" si="3"/>
        <v>Cathy Keller</v>
      </c>
      <c r="C100" s="57" t="s">
        <v>519</v>
      </c>
      <c r="D100" s="57" t="s">
        <v>520</v>
      </c>
      <c r="E100" s="57" t="s">
        <v>466</v>
      </c>
    </row>
    <row r="101" spans="1:5">
      <c r="A101" s="57" t="str">
        <f t="shared" si="2"/>
        <v>Bennett, Chad</v>
      </c>
      <c r="B101" s="57" t="str">
        <f t="shared" si="3"/>
        <v>Chad Bennett</v>
      </c>
      <c r="C101" s="57" t="s">
        <v>580</v>
      </c>
      <c r="D101" s="57" t="s">
        <v>146</v>
      </c>
      <c r="E101" s="57" t="s">
        <v>579</v>
      </c>
    </row>
    <row r="102" spans="1:5">
      <c r="A102" s="57" t="str">
        <f t="shared" si="2"/>
        <v>Rushlow, Chad</v>
      </c>
      <c r="B102" s="57" t="str">
        <f t="shared" si="3"/>
        <v>Chad Rushlow</v>
      </c>
      <c r="C102" s="57" t="s">
        <v>145</v>
      </c>
      <c r="D102" s="57" t="s">
        <v>146</v>
      </c>
      <c r="E102" s="57" t="s">
        <v>143</v>
      </c>
    </row>
    <row r="103" spans="1:5">
      <c r="A103" s="57" t="str">
        <f t="shared" si="2"/>
        <v>Lynch, Charlene</v>
      </c>
      <c r="B103" s="57" t="str">
        <f t="shared" si="3"/>
        <v>Charlene Lynch</v>
      </c>
      <c r="C103" s="57" t="s">
        <v>350</v>
      </c>
      <c r="D103" s="57" t="s">
        <v>351</v>
      </c>
      <c r="E103" s="57" t="s">
        <v>203</v>
      </c>
    </row>
    <row r="104" spans="1:5">
      <c r="A104" s="57" t="str">
        <f t="shared" si="2"/>
        <v>Berberich, Charles</v>
      </c>
      <c r="B104" s="57" t="str">
        <f t="shared" si="3"/>
        <v>Charles Berberich</v>
      </c>
      <c r="C104" s="57" t="s">
        <v>572</v>
      </c>
      <c r="D104" s="57" t="s">
        <v>573</v>
      </c>
      <c r="E104" s="57" t="s">
        <v>571</v>
      </c>
    </row>
    <row r="105" spans="1:5">
      <c r="A105" s="57" t="str">
        <f t="shared" si="2"/>
        <v>Berberich, Charles</v>
      </c>
      <c r="B105" s="57" t="str">
        <f t="shared" si="3"/>
        <v>Charles Berberich</v>
      </c>
      <c r="C105" s="57" t="s">
        <v>572</v>
      </c>
      <c r="D105" s="57" t="s">
        <v>573</v>
      </c>
      <c r="E105" s="57" t="s">
        <v>571</v>
      </c>
    </row>
    <row r="106" spans="1:5">
      <c r="A106" s="57" t="str">
        <f t="shared" si="2"/>
        <v>Kitchen, Charles</v>
      </c>
      <c r="B106" s="57" t="str">
        <f t="shared" si="3"/>
        <v>Charles Kitchen</v>
      </c>
      <c r="C106" s="57" t="s">
        <v>585</v>
      </c>
      <c r="D106" s="57" t="s">
        <v>573</v>
      </c>
      <c r="E106" s="57" t="s">
        <v>579</v>
      </c>
    </row>
    <row r="107" spans="1:5">
      <c r="A107" s="57" t="str">
        <f t="shared" si="2"/>
        <v>Casselman, Charlie</v>
      </c>
      <c r="B107" s="57" t="str">
        <f t="shared" si="3"/>
        <v>Charlie Casselman</v>
      </c>
      <c r="C107" s="57" t="s">
        <v>622</v>
      </c>
      <c r="D107" s="57" t="s">
        <v>415</v>
      </c>
      <c r="E107" s="57" t="s">
        <v>596</v>
      </c>
    </row>
    <row r="108" spans="1:5">
      <c r="A108" s="57" t="str">
        <f t="shared" si="2"/>
        <v>Stevens, Charlie</v>
      </c>
      <c r="B108" s="57" t="str">
        <f t="shared" si="3"/>
        <v>Charlie Stevens</v>
      </c>
      <c r="C108" s="57" t="s">
        <v>414</v>
      </c>
      <c r="D108" s="57" t="s">
        <v>415</v>
      </c>
      <c r="E108" s="57" t="s">
        <v>203</v>
      </c>
    </row>
    <row r="109" spans="1:5">
      <c r="A109" s="57" t="str">
        <f t="shared" si="2"/>
        <v>Hale, Cherie</v>
      </c>
      <c r="B109" s="57" t="str">
        <f t="shared" si="3"/>
        <v>Cherie Hale</v>
      </c>
      <c r="C109" s="57" t="s">
        <v>508</v>
      </c>
      <c r="D109" s="57" t="s">
        <v>509</v>
      </c>
      <c r="E109" s="57" t="s">
        <v>466</v>
      </c>
    </row>
    <row r="110" spans="1:5">
      <c r="A110" s="57" t="str">
        <f t="shared" si="2"/>
        <v>Muldoon, Cheryl</v>
      </c>
      <c r="B110" s="57" t="str">
        <f t="shared" si="3"/>
        <v>Cheryl Muldoon</v>
      </c>
      <c r="C110" s="57" t="s">
        <v>531</v>
      </c>
      <c r="D110" s="57" t="s">
        <v>532</v>
      </c>
      <c r="E110" s="57" t="s">
        <v>466</v>
      </c>
    </row>
    <row r="111" spans="1:5">
      <c r="A111" s="57" t="str">
        <f t="shared" si="2"/>
        <v>Bellinger, Chip</v>
      </c>
      <c r="B111" s="57" t="str">
        <f t="shared" si="3"/>
        <v>Chip Bellinger</v>
      </c>
      <c r="C111" s="57" t="s">
        <v>470</v>
      </c>
      <c r="D111" s="57" t="s">
        <v>36</v>
      </c>
      <c r="E111" s="57" t="s">
        <v>466</v>
      </c>
    </row>
    <row r="112" spans="1:5">
      <c r="A112" s="57" t="str">
        <f t="shared" si="2"/>
        <v>James, Chip</v>
      </c>
      <c r="B112" s="57" t="str">
        <f t="shared" si="3"/>
        <v>Chip James</v>
      </c>
      <c r="C112" s="57" t="s">
        <v>35</v>
      </c>
      <c r="D112" s="57" t="s">
        <v>36</v>
      </c>
      <c r="E112" s="57" t="s">
        <v>9</v>
      </c>
    </row>
    <row r="113" spans="1:5">
      <c r="A113" s="57" t="str">
        <f t="shared" si="2"/>
        <v>Burkhart, Chris</v>
      </c>
      <c r="B113" s="57" t="str">
        <f t="shared" si="3"/>
        <v>Chris Burkhart</v>
      </c>
      <c r="C113" s="57" t="s">
        <v>241</v>
      </c>
      <c r="D113" s="57" t="s">
        <v>188</v>
      </c>
      <c r="E113" s="57" t="s">
        <v>203</v>
      </c>
    </row>
    <row r="114" spans="1:5">
      <c r="A114" s="57" t="str">
        <f t="shared" si="2"/>
        <v>Byrne, Chris</v>
      </c>
      <c r="B114" s="57" t="str">
        <f t="shared" si="3"/>
        <v>Chris Byrne</v>
      </c>
      <c r="C114" s="57" t="s">
        <v>244</v>
      </c>
      <c r="D114" s="57" t="s">
        <v>188</v>
      </c>
      <c r="E114" s="57" t="s">
        <v>203</v>
      </c>
    </row>
    <row r="115" spans="1:5">
      <c r="A115" s="57" t="str">
        <f t="shared" si="2"/>
        <v>Carpenter, Chris</v>
      </c>
      <c r="B115" s="57" t="str">
        <f t="shared" si="3"/>
        <v>Chris Carpenter</v>
      </c>
      <c r="C115" s="57" t="s">
        <v>84</v>
      </c>
      <c r="D115" s="57" t="s">
        <v>188</v>
      </c>
      <c r="E115" s="57" t="s">
        <v>596</v>
      </c>
    </row>
    <row r="116" spans="1:5">
      <c r="A116" s="57" t="str">
        <f t="shared" si="2"/>
        <v>Cummings, Chris</v>
      </c>
      <c r="B116" s="57" t="str">
        <f t="shared" si="3"/>
        <v>Chris Cummings</v>
      </c>
      <c r="C116" s="57" t="s">
        <v>634</v>
      </c>
      <c r="D116" s="57" t="s">
        <v>188</v>
      </c>
      <c r="E116" s="57" t="s">
        <v>596</v>
      </c>
    </row>
    <row r="117" spans="1:5">
      <c r="A117" s="57" t="str">
        <f t="shared" si="2"/>
        <v>Edwards, Chris</v>
      </c>
      <c r="B117" s="57" t="str">
        <f t="shared" si="3"/>
        <v>Chris Edwards</v>
      </c>
      <c r="C117" s="57" t="s">
        <v>283</v>
      </c>
      <c r="D117" s="57" t="s">
        <v>188</v>
      </c>
      <c r="E117" s="57" t="s">
        <v>203</v>
      </c>
    </row>
    <row r="118" spans="1:5">
      <c r="A118" s="57" t="str">
        <f t="shared" si="2"/>
        <v>Ihrie, Chris</v>
      </c>
      <c r="B118" s="57" t="str">
        <f t="shared" si="3"/>
        <v>Chris Ihrie</v>
      </c>
      <c r="C118" s="57" t="s">
        <v>518</v>
      </c>
      <c r="D118" s="57" t="s">
        <v>188</v>
      </c>
      <c r="E118" s="57" t="s">
        <v>466</v>
      </c>
    </row>
    <row r="119" spans="1:5">
      <c r="A119" s="57" t="str">
        <f t="shared" si="2"/>
        <v>Link, Chris</v>
      </c>
      <c r="B119" s="57" t="str">
        <f t="shared" si="3"/>
        <v>Chris Link</v>
      </c>
      <c r="C119" s="57" t="s">
        <v>701</v>
      </c>
      <c r="D119" s="57" t="s">
        <v>188</v>
      </c>
      <c r="E119" s="57" t="s">
        <v>596</v>
      </c>
    </row>
    <row r="120" spans="1:5">
      <c r="A120" s="57" t="str">
        <f t="shared" si="2"/>
        <v>Long, Chris</v>
      </c>
      <c r="B120" s="57" t="str">
        <f t="shared" si="3"/>
        <v>Chris Long</v>
      </c>
      <c r="C120" s="57" t="s">
        <v>347</v>
      </c>
      <c r="D120" s="57" t="s">
        <v>188</v>
      </c>
      <c r="E120" s="57" t="s">
        <v>466</v>
      </c>
    </row>
    <row r="121" spans="1:5">
      <c r="A121" s="57" t="str">
        <f t="shared" si="2"/>
        <v>Pickett, Chris</v>
      </c>
      <c r="B121" s="57" t="str">
        <f t="shared" si="3"/>
        <v>Chris Pickett</v>
      </c>
      <c r="C121" s="57" t="s">
        <v>390</v>
      </c>
      <c r="D121" s="57" t="s">
        <v>188</v>
      </c>
      <c r="E121" s="57" t="s">
        <v>203</v>
      </c>
    </row>
    <row r="122" spans="1:5">
      <c r="A122" s="57" t="str">
        <f t="shared" si="2"/>
        <v>Rhodes, Chris</v>
      </c>
      <c r="B122" s="57" t="str">
        <f t="shared" si="3"/>
        <v>Chris Rhodes</v>
      </c>
      <c r="C122" s="57" t="s">
        <v>187</v>
      </c>
      <c r="D122" s="57" t="s">
        <v>188</v>
      </c>
      <c r="E122" s="57" t="s">
        <v>148</v>
      </c>
    </row>
    <row r="123" spans="1:5">
      <c r="A123" s="57" t="str">
        <f t="shared" si="2"/>
        <v>Ropp, Chris</v>
      </c>
      <c r="B123" s="57" t="str">
        <f t="shared" si="3"/>
        <v>Chris Ropp</v>
      </c>
      <c r="C123" s="57" t="s">
        <v>545</v>
      </c>
      <c r="D123" s="57" t="s">
        <v>188</v>
      </c>
      <c r="E123" s="57" t="s">
        <v>466</v>
      </c>
    </row>
    <row r="124" spans="1:5">
      <c r="A124" s="57" t="str">
        <f t="shared" si="2"/>
        <v>Turner, Chris</v>
      </c>
      <c r="B124" s="57" t="str">
        <f t="shared" si="3"/>
        <v>Chris Turner</v>
      </c>
      <c r="C124" s="57" t="s">
        <v>428</v>
      </c>
      <c r="D124" s="57" t="s">
        <v>188</v>
      </c>
      <c r="E124" s="57" t="s">
        <v>203</v>
      </c>
    </row>
    <row r="125" spans="1:5">
      <c r="A125" s="57" t="str">
        <f t="shared" si="2"/>
        <v>Vest, Chris</v>
      </c>
      <c r="B125" s="57" t="str">
        <f t="shared" si="3"/>
        <v>Chris Vest</v>
      </c>
      <c r="C125" s="57" t="s">
        <v>561</v>
      </c>
      <c r="D125" s="57" t="s">
        <v>188</v>
      </c>
      <c r="E125" s="57" t="s">
        <v>466</v>
      </c>
    </row>
    <row r="126" spans="1:5">
      <c r="A126" s="57" t="str">
        <f t="shared" si="2"/>
        <v>Aiken, Christopher</v>
      </c>
      <c r="B126" s="57" t="str">
        <f t="shared" si="3"/>
        <v>Christopher Aiken</v>
      </c>
      <c r="C126" s="57" t="s">
        <v>597</v>
      </c>
      <c r="D126" s="57" t="s">
        <v>598</v>
      </c>
      <c r="E126" s="57" t="s">
        <v>596</v>
      </c>
    </row>
    <row r="127" spans="1:5">
      <c r="A127" s="57" t="str">
        <f t="shared" si="2"/>
        <v>Jaquith, Christopher</v>
      </c>
      <c r="B127" s="57" t="str">
        <f t="shared" si="3"/>
        <v>Christopher Jaquith</v>
      </c>
      <c r="C127" s="57" t="s">
        <v>686</v>
      </c>
      <c r="D127" s="57" t="s">
        <v>598</v>
      </c>
      <c r="E127" s="57" t="s">
        <v>596</v>
      </c>
    </row>
    <row r="128" spans="1:5">
      <c r="A128" s="57" t="str">
        <f t="shared" si="2"/>
        <v>Brokak, Christy</v>
      </c>
      <c r="B128" s="57" t="str">
        <f t="shared" si="3"/>
        <v>Christy Brokak</v>
      </c>
      <c r="C128" s="57" t="s">
        <v>236</v>
      </c>
      <c r="D128" s="57" t="s">
        <v>237</v>
      </c>
      <c r="E128" s="57" t="s">
        <v>203</v>
      </c>
    </row>
    <row r="129" spans="1:5">
      <c r="A129" s="57" t="str">
        <f t="shared" si="2"/>
        <v>Tripam, Christyne</v>
      </c>
      <c r="B129" s="57" t="str">
        <f t="shared" si="3"/>
        <v>Christyne Tripam</v>
      </c>
      <c r="C129" s="57" t="s">
        <v>557</v>
      </c>
      <c r="D129" s="57" t="s">
        <v>558</v>
      </c>
      <c r="E129" s="57" t="s">
        <v>466</v>
      </c>
    </row>
    <row r="130" spans="1:5">
      <c r="A130" s="57" t="str">
        <f t="shared" ref="A130:A193" si="4">CONCATENATE(C130,", ",D130)</f>
        <v xml:space="preserve">Burkett II, Chuck </v>
      </c>
      <c r="B130" s="57" t="str">
        <f t="shared" ref="B130:B193" si="5">CONCATENATE(D130&amp;" "&amp;C130)</f>
        <v>Chuck  Burkett II</v>
      </c>
      <c r="C130" s="57" t="s">
        <v>616</v>
      </c>
      <c r="D130" s="57" t="s">
        <v>617</v>
      </c>
      <c r="E130" s="57" t="s">
        <v>596</v>
      </c>
    </row>
    <row r="131" spans="1:5">
      <c r="A131" s="57" t="str">
        <f t="shared" si="4"/>
        <v>Dover , Chuck</v>
      </c>
      <c r="B131" s="57" t="str">
        <f t="shared" si="5"/>
        <v xml:space="preserve">Chuck Dover </v>
      </c>
      <c r="C131" s="57" t="s">
        <v>279</v>
      </c>
      <c r="D131" s="57" t="s">
        <v>280</v>
      </c>
      <c r="E131" s="57" t="s">
        <v>203</v>
      </c>
    </row>
    <row r="132" spans="1:5">
      <c r="A132" s="57" t="str">
        <f t="shared" si="4"/>
        <v>Gaines, Chuck</v>
      </c>
      <c r="B132" s="57" t="str">
        <f t="shared" si="5"/>
        <v>Chuck Gaines</v>
      </c>
      <c r="C132" s="57" t="s">
        <v>504</v>
      </c>
      <c r="D132" s="57" t="s">
        <v>280</v>
      </c>
      <c r="E132" s="57" t="s">
        <v>466</v>
      </c>
    </row>
    <row r="133" spans="1:5">
      <c r="A133" s="57" t="str">
        <f t="shared" si="4"/>
        <v>Ott, Chuck</v>
      </c>
      <c r="B133" s="57" t="str">
        <f t="shared" si="5"/>
        <v>Chuck Ott</v>
      </c>
      <c r="C133" s="57" t="s">
        <v>575</v>
      </c>
      <c r="D133" s="57" t="s">
        <v>280</v>
      </c>
      <c r="E133" s="57" t="s">
        <v>571</v>
      </c>
    </row>
    <row r="134" spans="1:5">
      <c r="A134" s="57" t="str">
        <f t="shared" si="4"/>
        <v>Wickham, Cintrina</v>
      </c>
      <c r="B134" s="57" t="str">
        <f t="shared" si="5"/>
        <v>Cintrina Wickham</v>
      </c>
      <c r="C134" s="57" t="s">
        <v>792</v>
      </c>
      <c r="D134" s="57" t="s">
        <v>793</v>
      </c>
      <c r="E134" s="57" t="s">
        <v>596</v>
      </c>
    </row>
    <row r="135" spans="1:5">
      <c r="A135" s="57" t="str">
        <f t="shared" si="4"/>
        <v>McNeil, Clay</v>
      </c>
      <c r="B135" s="57" t="str">
        <f t="shared" si="5"/>
        <v>Clay McNeil</v>
      </c>
      <c r="C135" s="57" t="s">
        <v>586</v>
      </c>
      <c r="D135" s="57" t="s">
        <v>587</v>
      </c>
      <c r="E135" s="57" t="s">
        <v>579</v>
      </c>
    </row>
    <row r="136" spans="1:5">
      <c r="A136" s="57" t="str">
        <f t="shared" si="4"/>
        <v>McNeill, Clay</v>
      </c>
      <c r="B136" s="57" t="str">
        <f t="shared" si="5"/>
        <v>Clay McNeill</v>
      </c>
      <c r="C136" s="57" t="s">
        <v>588</v>
      </c>
      <c r="D136" s="57" t="s">
        <v>587</v>
      </c>
      <c r="E136" s="57" t="s">
        <v>579</v>
      </c>
    </row>
    <row r="137" spans="1:5">
      <c r="A137" s="57" t="str">
        <f t="shared" si="4"/>
        <v>Reid, Clint</v>
      </c>
      <c r="B137" s="57" t="str">
        <f t="shared" si="5"/>
        <v>Clint Reid</v>
      </c>
      <c r="C137" s="57" t="s">
        <v>395</v>
      </c>
      <c r="D137" s="57" t="s">
        <v>396</v>
      </c>
      <c r="E137" s="57" t="s">
        <v>203</v>
      </c>
    </row>
    <row r="138" spans="1:5">
      <c r="A138" s="57" t="str">
        <f t="shared" si="4"/>
        <v>Reid, Clint</v>
      </c>
      <c r="B138" s="57" t="str">
        <f t="shared" si="5"/>
        <v>Clint Reid</v>
      </c>
      <c r="C138" s="57" t="s">
        <v>395</v>
      </c>
      <c r="D138" s="57" t="s">
        <v>396</v>
      </c>
      <c r="E138" s="57" t="s">
        <v>203</v>
      </c>
    </row>
    <row r="139" spans="1:5">
      <c r="A139" s="57" t="str">
        <f t="shared" si="4"/>
        <v>Ross, Cohen</v>
      </c>
      <c r="B139" s="57" t="str">
        <f t="shared" si="5"/>
        <v>Cohen Ross</v>
      </c>
      <c r="C139" s="57" t="s">
        <v>156</v>
      </c>
      <c r="D139" s="57" t="s">
        <v>155</v>
      </c>
      <c r="E139" s="57" t="s">
        <v>148</v>
      </c>
    </row>
    <row r="140" spans="1:5">
      <c r="A140" s="57" t="str">
        <f t="shared" si="4"/>
        <v>Cockerham, Connie</v>
      </c>
      <c r="B140" s="57" t="str">
        <f t="shared" si="5"/>
        <v>Connie Cockerham</v>
      </c>
      <c r="C140" s="57" t="s">
        <v>22</v>
      </c>
      <c r="D140" s="57" t="s">
        <v>23</v>
      </c>
      <c r="E140" s="57" t="s">
        <v>9</v>
      </c>
    </row>
    <row r="141" spans="1:5">
      <c r="A141" s="57" t="str">
        <f t="shared" si="4"/>
        <v>Jolley, Connie</v>
      </c>
      <c r="B141" s="57" t="str">
        <f t="shared" si="5"/>
        <v>Connie Jolley</v>
      </c>
      <c r="C141" s="57" t="s">
        <v>326</v>
      </c>
      <c r="D141" s="57" t="s">
        <v>23</v>
      </c>
      <c r="E141" s="57" t="s">
        <v>203</v>
      </c>
    </row>
    <row r="142" spans="1:5">
      <c r="A142" s="57" t="str">
        <f t="shared" si="4"/>
        <v>Melton, Connie</v>
      </c>
      <c r="B142" s="57" t="str">
        <f t="shared" si="5"/>
        <v>Connie Melton</v>
      </c>
      <c r="C142" s="57" t="s">
        <v>370</v>
      </c>
      <c r="D142" s="57" t="s">
        <v>23</v>
      </c>
      <c r="E142" s="57" t="s">
        <v>203</v>
      </c>
    </row>
    <row r="143" spans="1:5">
      <c r="A143" s="57" t="str">
        <f t="shared" si="4"/>
        <v>Broome, Corey</v>
      </c>
      <c r="B143" s="57" t="str">
        <f t="shared" si="5"/>
        <v>Corey Broome</v>
      </c>
      <c r="C143" s="57" t="s">
        <v>240</v>
      </c>
      <c r="D143" s="57" t="s">
        <v>153</v>
      </c>
      <c r="E143" s="57" t="s">
        <v>203</v>
      </c>
    </row>
    <row r="144" spans="1:5">
      <c r="A144" s="57" t="str">
        <f t="shared" si="4"/>
        <v>Canipe , Corey</v>
      </c>
      <c r="B144" s="57" t="str">
        <f t="shared" si="5"/>
        <v xml:space="preserve">Corey Canipe </v>
      </c>
      <c r="C144" s="57" t="s">
        <v>152</v>
      </c>
      <c r="D144" s="57" t="s">
        <v>153</v>
      </c>
      <c r="E144" s="57" t="s">
        <v>148</v>
      </c>
    </row>
    <row r="145" spans="1:5">
      <c r="A145" s="57" t="str">
        <f t="shared" si="4"/>
        <v>Mahaffey, Dale</v>
      </c>
      <c r="B145" s="57" t="str">
        <f t="shared" si="5"/>
        <v>Dale Mahaffey</v>
      </c>
      <c r="C145" s="57" t="s">
        <v>352</v>
      </c>
      <c r="D145" s="57" t="s">
        <v>353</v>
      </c>
      <c r="E145" s="57" t="s">
        <v>203</v>
      </c>
    </row>
    <row r="146" spans="1:5">
      <c r="A146" s="57" t="str">
        <f t="shared" si="4"/>
        <v>Hanniban, Damien</v>
      </c>
      <c r="B146" s="57" t="str">
        <f t="shared" si="5"/>
        <v>Damien Hanniban</v>
      </c>
      <c r="C146" s="57" t="s">
        <v>665</v>
      </c>
      <c r="D146" s="57" t="s">
        <v>666</v>
      </c>
      <c r="E146" s="57" t="s">
        <v>596</v>
      </c>
    </row>
    <row r="147" spans="1:5">
      <c r="A147" s="57" t="str">
        <f t="shared" si="4"/>
        <v>Barnes, Dan</v>
      </c>
      <c r="B147" s="57" t="str">
        <f t="shared" si="5"/>
        <v>Dan Barnes</v>
      </c>
      <c r="C147" s="57" t="s">
        <v>219</v>
      </c>
      <c r="D147" s="57" t="s">
        <v>48</v>
      </c>
      <c r="E147" s="57" t="s">
        <v>203</v>
      </c>
    </row>
    <row r="148" spans="1:5">
      <c r="A148" s="57" t="str">
        <f t="shared" si="4"/>
        <v>Davis , Dan</v>
      </c>
      <c r="B148" s="57" t="str">
        <f t="shared" si="5"/>
        <v xml:space="preserve">Dan Davis </v>
      </c>
      <c r="C148" s="57" t="s">
        <v>270</v>
      </c>
      <c r="D148" s="57" t="s">
        <v>48</v>
      </c>
      <c r="E148" s="57" t="s">
        <v>203</v>
      </c>
    </row>
    <row r="149" spans="1:5">
      <c r="A149" s="57" t="str">
        <f t="shared" si="4"/>
        <v>Mays, Dan</v>
      </c>
      <c r="B149" s="57" t="str">
        <f t="shared" si="5"/>
        <v>Dan Mays</v>
      </c>
      <c r="C149" s="57" t="s">
        <v>47</v>
      </c>
      <c r="D149" s="57" t="s">
        <v>48</v>
      </c>
      <c r="E149" s="57" t="s">
        <v>9</v>
      </c>
    </row>
    <row r="150" spans="1:5">
      <c r="A150" s="57" t="str">
        <f t="shared" si="4"/>
        <v>McComas, Dan</v>
      </c>
      <c r="B150" s="57" t="str">
        <f t="shared" si="5"/>
        <v>Dan McComas</v>
      </c>
      <c r="C150" s="57" t="s">
        <v>359</v>
      </c>
      <c r="D150" s="57" t="s">
        <v>48</v>
      </c>
      <c r="E150" s="57" t="s">
        <v>203</v>
      </c>
    </row>
    <row r="151" spans="1:5">
      <c r="A151" s="57" t="str">
        <f t="shared" si="4"/>
        <v>Mccomas, Dan</v>
      </c>
      <c r="B151" s="57" t="str">
        <f t="shared" si="5"/>
        <v>Dan Mccomas</v>
      </c>
      <c r="C151" s="57" t="s">
        <v>360</v>
      </c>
      <c r="D151" s="57" t="s">
        <v>48</v>
      </c>
      <c r="E151" s="57" t="s">
        <v>203</v>
      </c>
    </row>
    <row r="152" spans="1:5">
      <c r="A152" s="57" t="str">
        <f t="shared" si="4"/>
        <v>Wells, Dan</v>
      </c>
      <c r="B152" s="57" t="str">
        <f t="shared" si="5"/>
        <v>Dan Wells</v>
      </c>
      <c r="C152" s="57" t="s">
        <v>789</v>
      </c>
      <c r="D152" s="57" t="s">
        <v>48</v>
      </c>
      <c r="E152" s="57" t="s">
        <v>596</v>
      </c>
    </row>
    <row r="153" spans="1:5">
      <c r="A153" s="57" t="str">
        <f t="shared" si="4"/>
        <v>Mcgraw, Daniel</v>
      </c>
      <c r="B153" s="57" t="str">
        <f t="shared" si="5"/>
        <v>Daniel Mcgraw</v>
      </c>
      <c r="C153" s="57" t="s">
        <v>364</v>
      </c>
      <c r="D153" s="57" t="s">
        <v>62</v>
      </c>
      <c r="E153" s="57" t="s">
        <v>203</v>
      </c>
    </row>
    <row r="154" spans="1:5">
      <c r="A154" s="57" t="str">
        <f t="shared" si="4"/>
        <v>Orren, Daniel</v>
      </c>
      <c r="B154" s="57" t="str">
        <f t="shared" si="5"/>
        <v>Daniel Orren</v>
      </c>
      <c r="C154" s="57" t="s">
        <v>61</v>
      </c>
      <c r="D154" s="57" t="s">
        <v>62</v>
      </c>
      <c r="E154" s="57" t="s">
        <v>9</v>
      </c>
    </row>
    <row r="155" spans="1:5">
      <c r="A155" s="57" t="str">
        <f t="shared" si="4"/>
        <v>Orren, Daniel</v>
      </c>
      <c r="B155" s="57" t="str">
        <f t="shared" si="5"/>
        <v>Daniel Orren</v>
      </c>
      <c r="C155" s="57" t="s">
        <v>61</v>
      </c>
      <c r="D155" s="57" t="s">
        <v>62</v>
      </c>
      <c r="E155" s="57" t="s">
        <v>9</v>
      </c>
    </row>
    <row r="156" spans="1:5">
      <c r="A156" s="57" t="str">
        <f t="shared" si="4"/>
        <v>Smoke, Daniel</v>
      </c>
      <c r="B156" s="57" t="str">
        <f t="shared" si="5"/>
        <v>Daniel Smoke</v>
      </c>
      <c r="C156" s="57" t="s">
        <v>763</v>
      </c>
      <c r="D156" s="57" t="s">
        <v>62</v>
      </c>
      <c r="E156" s="57" t="s">
        <v>596</v>
      </c>
    </row>
    <row r="157" spans="1:5">
      <c r="A157" s="57" t="str">
        <f t="shared" si="4"/>
        <v>Whistant, Daniel</v>
      </c>
      <c r="B157" s="57" t="str">
        <f t="shared" si="5"/>
        <v>Daniel Whistant</v>
      </c>
      <c r="C157" s="57" t="s">
        <v>452</v>
      </c>
      <c r="D157" s="57" t="s">
        <v>62</v>
      </c>
      <c r="E157" s="57" t="s">
        <v>203</v>
      </c>
    </row>
    <row r="158" spans="1:5">
      <c r="A158" s="57" t="str">
        <f t="shared" si="4"/>
        <v>Inge, Danielle</v>
      </c>
      <c r="B158" s="57" t="str">
        <f t="shared" si="5"/>
        <v>Danielle Inge</v>
      </c>
      <c r="C158" s="57" t="s">
        <v>682</v>
      </c>
      <c r="D158" s="57" t="s">
        <v>114</v>
      </c>
      <c r="E158" s="57" t="s">
        <v>596</v>
      </c>
    </row>
    <row r="159" spans="1:5">
      <c r="A159" s="57" t="str">
        <f t="shared" si="4"/>
        <v>Murphy, Danielle</v>
      </c>
      <c r="B159" s="57" t="str">
        <f t="shared" si="5"/>
        <v>Danielle Murphy</v>
      </c>
      <c r="C159" s="57" t="s">
        <v>113</v>
      </c>
      <c r="D159" s="57" t="s">
        <v>114</v>
      </c>
      <c r="E159" s="57" t="s">
        <v>83</v>
      </c>
    </row>
    <row r="160" spans="1:5">
      <c r="A160" s="57" t="str">
        <f t="shared" si="4"/>
        <v>Fertick, Danis</v>
      </c>
      <c r="B160" s="57" t="str">
        <f t="shared" si="5"/>
        <v>Danis Fertick</v>
      </c>
      <c r="C160" s="57" t="s">
        <v>496</v>
      </c>
      <c r="D160" s="57" t="s">
        <v>497</v>
      </c>
      <c r="E160" s="57" t="s">
        <v>466</v>
      </c>
    </row>
    <row r="161" spans="1:5">
      <c r="A161" s="57" t="str">
        <f t="shared" si="4"/>
        <v>Pauley, Darla</v>
      </c>
      <c r="B161" s="57" t="str">
        <f t="shared" si="5"/>
        <v>Darla Pauley</v>
      </c>
      <c r="C161" s="57" t="s">
        <v>65</v>
      </c>
      <c r="D161" s="57" t="s">
        <v>66</v>
      </c>
      <c r="E161" s="57" t="s">
        <v>9</v>
      </c>
    </row>
    <row r="162" spans="1:5">
      <c r="A162" s="57" t="str">
        <f t="shared" si="4"/>
        <v>Hanley, Darren</v>
      </c>
      <c r="B162" s="57" t="str">
        <f t="shared" si="5"/>
        <v>Darren Hanley</v>
      </c>
      <c r="C162" s="57" t="s">
        <v>167</v>
      </c>
      <c r="D162" s="57" t="s">
        <v>168</v>
      </c>
      <c r="E162" s="57" t="s">
        <v>148</v>
      </c>
    </row>
    <row r="163" spans="1:5">
      <c r="A163" s="57" t="str">
        <f t="shared" si="4"/>
        <v>Barber, David</v>
      </c>
      <c r="B163" s="57" t="str">
        <f t="shared" si="5"/>
        <v>David Barber</v>
      </c>
      <c r="C163" s="57" t="s">
        <v>570</v>
      </c>
      <c r="D163" s="57" t="s">
        <v>21</v>
      </c>
      <c r="E163" s="57" t="s">
        <v>571</v>
      </c>
    </row>
    <row r="164" spans="1:5">
      <c r="A164" s="57" t="str">
        <f t="shared" si="4"/>
        <v>Bonner, David</v>
      </c>
      <c r="B164" s="57" t="str">
        <f t="shared" si="5"/>
        <v>David Bonner</v>
      </c>
      <c r="C164" s="57" t="s">
        <v>226</v>
      </c>
      <c r="D164" s="57" t="s">
        <v>21</v>
      </c>
      <c r="E164" s="57" t="s">
        <v>203</v>
      </c>
    </row>
    <row r="165" spans="1:5">
      <c r="A165" s="57" t="str">
        <f t="shared" si="4"/>
        <v>Clodfelter, David</v>
      </c>
      <c r="B165" s="57" t="str">
        <f t="shared" si="5"/>
        <v>David Clodfelter</v>
      </c>
      <c r="C165" s="57" t="s">
        <v>20</v>
      </c>
      <c r="D165" s="57" t="s">
        <v>21</v>
      </c>
      <c r="E165" s="57" t="s">
        <v>9</v>
      </c>
    </row>
    <row r="166" spans="1:5">
      <c r="A166" s="57" t="str">
        <f t="shared" si="4"/>
        <v>Colvin, David</v>
      </c>
      <c r="B166" s="57" t="str">
        <f t="shared" si="5"/>
        <v>David Colvin</v>
      </c>
      <c r="C166" s="57" t="s">
        <v>267</v>
      </c>
      <c r="D166" s="57" t="s">
        <v>21</v>
      </c>
      <c r="E166" s="57" t="s">
        <v>203</v>
      </c>
    </row>
    <row r="167" spans="1:5">
      <c r="A167" s="57" t="str">
        <f t="shared" si="4"/>
        <v>Conlon, David</v>
      </c>
      <c r="B167" s="57" t="str">
        <f t="shared" si="5"/>
        <v>David Conlon</v>
      </c>
      <c r="C167" s="57" t="s">
        <v>24</v>
      </c>
      <c r="D167" s="57" t="s">
        <v>21</v>
      </c>
      <c r="E167" s="57" t="s">
        <v>9</v>
      </c>
    </row>
    <row r="168" spans="1:5">
      <c r="A168" s="57" t="str">
        <f t="shared" si="4"/>
        <v>Griffin, David</v>
      </c>
      <c r="B168" s="57" t="str">
        <f t="shared" si="5"/>
        <v>David Griffin</v>
      </c>
      <c r="C168" s="57" t="s">
        <v>164</v>
      </c>
      <c r="D168" s="57" t="s">
        <v>21</v>
      </c>
      <c r="E168" s="57" t="s">
        <v>203</v>
      </c>
    </row>
    <row r="169" spans="1:5">
      <c r="A169" s="57" t="str">
        <f t="shared" si="4"/>
        <v>Hartman, David</v>
      </c>
      <c r="B169" s="57" t="str">
        <f t="shared" si="5"/>
        <v>David Hartman</v>
      </c>
      <c r="C169" s="57" t="s">
        <v>671</v>
      </c>
      <c r="D169" s="57" t="s">
        <v>21</v>
      </c>
      <c r="E169" s="57" t="s">
        <v>596</v>
      </c>
    </row>
    <row r="170" spans="1:5">
      <c r="A170" s="57" t="str">
        <f t="shared" si="4"/>
        <v>Kennedy, David</v>
      </c>
      <c r="B170" s="57" t="str">
        <f t="shared" si="5"/>
        <v>David Kennedy</v>
      </c>
      <c r="C170" s="57" t="s">
        <v>333</v>
      </c>
      <c r="D170" s="57" t="s">
        <v>21</v>
      </c>
      <c r="E170" s="57" t="s">
        <v>203</v>
      </c>
    </row>
    <row r="171" spans="1:5">
      <c r="A171" s="57" t="str">
        <f t="shared" si="4"/>
        <v>Laroche, David</v>
      </c>
      <c r="B171" s="57" t="str">
        <f t="shared" si="5"/>
        <v>David Laroche</v>
      </c>
      <c r="C171" s="57" t="s">
        <v>697</v>
      </c>
      <c r="D171" s="57" t="s">
        <v>21</v>
      </c>
      <c r="E171" s="57" t="s">
        <v>596</v>
      </c>
    </row>
    <row r="172" spans="1:5">
      <c r="A172" s="57" t="str">
        <f t="shared" si="4"/>
        <v>Lawson, David</v>
      </c>
      <c r="B172" s="57" t="str">
        <f t="shared" si="5"/>
        <v>David Lawson</v>
      </c>
      <c r="C172" s="57" t="s">
        <v>340</v>
      </c>
      <c r="D172" s="57" t="s">
        <v>21</v>
      </c>
      <c r="E172" s="57" t="s">
        <v>203</v>
      </c>
    </row>
    <row r="173" spans="1:5">
      <c r="A173" s="57" t="str">
        <f t="shared" si="4"/>
        <v>Millar, David</v>
      </c>
      <c r="B173" s="57" t="str">
        <f t="shared" si="5"/>
        <v>David Millar</v>
      </c>
      <c r="C173" s="57" t="s">
        <v>529</v>
      </c>
      <c r="D173" s="57" t="s">
        <v>21</v>
      </c>
      <c r="E173" s="57" t="s">
        <v>466</v>
      </c>
    </row>
    <row r="174" spans="1:5">
      <c r="A174" s="57" t="str">
        <f t="shared" si="4"/>
        <v>Quant, David</v>
      </c>
      <c r="B174" s="57" t="str">
        <f t="shared" si="5"/>
        <v>David Quant</v>
      </c>
      <c r="C174" s="57" t="s">
        <v>743</v>
      </c>
      <c r="D174" s="57" t="s">
        <v>21</v>
      </c>
      <c r="E174" s="57" t="s">
        <v>596</v>
      </c>
    </row>
    <row r="175" spans="1:5">
      <c r="A175" s="57" t="str">
        <f t="shared" si="4"/>
        <v>Smeltz, David</v>
      </c>
      <c r="B175" s="57" t="str">
        <f t="shared" si="5"/>
        <v>David Smeltz</v>
      </c>
      <c r="C175" s="57" t="s">
        <v>127</v>
      </c>
      <c r="D175" s="57" t="s">
        <v>21</v>
      </c>
      <c r="E175" s="57" t="s">
        <v>83</v>
      </c>
    </row>
    <row r="176" spans="1:5">
      <c r="A176" s="57" t="str">
        <f t="shared" si="4"/>
        <v>Sweatt, David</v>
      </c>
      <c r="B176" s="57" t="str">
        <f t="shared" si="5"/>
        <v>David Sweatt</v>
      </c>
      <c r="C176" s="57" t="s">
        <v>552</v>
      </c>
      <c r="D176" s="57" t="s">
        <v>21</v>
      </c>
      <c r="E176" s="57" t="s">
        <v>466</v>
      </c>
    </row>
    <row r="177" spans="1:5">
      <c r="A177" s="57" t="str">
        <f t="shared" si="4"/>
        <v>Gowdy, Debra</v>
      </c>
      <c r="B177" s="57" t="str">
        <f t="shared" si="5"/>
        <v>Debra Gowdy</v>
      </c>
      <c r="C177" s="57" t="s">
        <v>660</v>
      </c>
      <c r="D177" s="57" t="s">
        <v>196</v>
      </c>
      <c r="E177" s="57" t="s">
        <v>596</v>
      </c>
    </row>
    <row r="178" spans="1:5">
      <c r="A178" s="57" t="str">
        <f t="shared" si="4"/>
        <v>Shytle, Debra</v>
      </c>
      <c r="B178" s="57" t="str">
        <f t="shared" si="5"/>
        <v>Debra Shytle</v>
      </c>
      <c r="C178" s="57" t="s">
        <v>195</v>
      </c>
      <c r="D178" s="57" t="s">
        <v>196</v>
      </c>
      <c r="E178" s="57" t="s">
        <v>148</v>
      </c>
    </row>
    <row r="179" spans="1:5">
      <c r="A179" s="57" t="str">
        <f t="shared" si="4"/>
        <v>Clark, Deon</v>
      </c>
      <c r="B179" s="57" t="str">
        <f t="shared" si="5"/>
        <v>Deon Clark</v>
      </c>
      <c r="C179" s="57" t="s">
        <v>262</v>
      </c>
      <c r="D179" s="57" t="s">
        <v>263</v>
      </c>
      <c r="E179" s="57" t="s">
        <v>203</v>
      </c>
    </row>
    <row r="180" spans="1:5">
      <c r="A180" s="57" t="str">
        <f t="shared" si="4"/>
        <v>Clap, Derek</v>
      </c>
      <c r="B180" s="57" t="str">
        <f t="shared" si="5"/>
        <v>Derek Clap</v>
      </c>
      <c r="C180" s="57" t="s">
        <v>260</v>
      </c>
      <c r="D180" s="57" t="s">
        <v>261</v>
      </c>
      <c r="E180" s="57" t="s">
        <v>203</v>
      </c>
    </row>
    <row r="181" spans="1:5">
      <c r="A181" s="57" t="str">
        <f t="shared" si="4"/>
        <v>Clary, Derek</v>
      </c>
      <c r="B181" s="57" t="str">
        <f t="shared" si="5"/>
        <v>Derek Clary</v>
      </c>
      <c r="C181" s="57" t="s">
        <v>264</v>
      </c>
      <c r="D181" s="57" t="s">
        <v>261</v>
      </c>
      <c r="E181" s="57" t="s">
        <v>203</v>
      </c>
    </row>
    <row r="182" spans="1:5">
      <c r="A182" s="57" t="str">
        <f t="shared" si="4"/>
        <v>Parrish, Derek</v>
      </c>
      <c r="B182" s="57" t="str">
        <f t="shared" si="5"/>
        <v>Derek Parrish</v>
      </c>
      <c r="C182" s="57" t="s">
        <v>738</v>
      </c>
      <c r="D182" s="57" t="s">
        <v>261</v>
      </c>
      <c r="E182" s="57" t="s">
        <v>596</v>
      </c>
    </row>
    <row r="183" spans="1:5">
      <c r="A183" s="57" t="str">
        <f t="shared" si="4"/>
        <v>Collins, Derrick</v>
      </c>
      <c r="B183" s="57" t="str">
        <f t="shared" si="5"/>
        <v>Derrick Collins</v>
      </c>
      <c r="C183" s="57" t="s">
        <v>265</v>
      </c>
      <c r="D183" s="57" t="s">
        <v>266</v>
      </c>
      <c r="E183" s="57" t="s">
        <v>203</v>
      </c>
    </row>
    <row r="184" spans="1:5">
      <c r="A184" s="57" t="str">
        <f t="shared" si="4"/>
        <v>Gilbert, Diaz</v>
      </c>
      <c r="B184" s="57" t="str">
        <f t="shared" si="5"/>
        <v>Diaz Gilbert</v>
      </c>
      <c r="C184" s="57" t="s">
        <v>658</v>
      </c>
      <c r="D184" s="57" t="s">
        <v>659</v>
      </c>
      <c r="E184" s="57" t="s">
        <v>596</v>
      </c>
    </row>
    <row r="185" spans="1:5">
      <c r="A185" s="57" t="str">
        <f t="shared" si="4"/>
        <v>Ballard, Don</v>
      </c>
      <c r="B185" s="57" t="str">
        <f t="shared" si="5"/>
        <v>Don Ballard</v>
      </c>
      <c r="C185" s="57" t="s">
        <v>600</v>
      </c>
      <c r="D185" s="57" t="s">
        <v>601</v>
      </c>
      <c r="E185" s="57" t="s">
        <v>596</v>
      </c>
    </row>
    <row r="186" spans="1:5">
      <c r="A186" s="57" t="str">
        <f t="shared" si="4"/>
        <v>Raborn, Donald</v>
      </c>
      <c r="B186" s="57" t="str">
        <f t="shared" si="5"/>
        <v>Donald Raborn</v>
      </c>
      <c r="C186" s="57" t="s">
        <v>121</v>
      </c>
      <c r="D186" s="57" t="s">
        <v>122</v>
      </c>
      <c r="E186" s="57" t="s">
        <v>83</v>
      </c>
    </row>
    <row r="187" spans="1:5">
      <c r="A187" s="57" t="str">
        <f t="shared" si="4"/>
        <v>Martin, Donna</v>
      </c>
      <c r="B187" s="57" t="str">
        <f t="shared" si="5"/>
        <v>Donna Martin</v>
      </c>
      <c r="C187" s="57" t="s">
        <v>140</v>
      </c>
      <c r="D187" s="57" t="s">
        <v>354</v>
      </c>
      <c r="E187" s="57" t="s">
        <v>203</v>
      </c>
    </row>
    <row r="188" spans="1:5">
      <c r="A188" s="57" t="str">
        <f t="shared" si="4"/>
        <v>Adkins, Dorothy</v>
      </c>
      <c r="B188" s="57" t="str">
        <f t="shared" si="5"/>
        <v>Dorothy Adkins</v>
      </c>
      <c r="C188" s="57" t="s">
        <v>7</v>
      </c>
      <c r="D188" s="57" t="s">
        <v>82</v>
      </c>
      <c r="E188" s="57" t="s">
        <v>83</v>
      </c>
    </row>
    <row r="189" spans="1:5">
      <c r="A189" s="57" t="str">
        <f t="shared" si="4"/>
        <v>Brooks, Doug</v>
      </c>
      <c r="B189" s="57" t="str">
        <f t="shared" si="5"/>
        <v>Doug Brooks</v>
      </c>
      <c r="C189" s="57" t="s">
        <v>238</v>
      </c>
      <c r="D189" s="57" t="s">
        <v>239</v>
      </c>
      <c r="E189" s="57" t="s">
        <v>203</v>
      </c>
    </row>
    <row r="190" spans="1:5">
      <c r="A190" s="57" t="str">
        <f t="shared" si="4"/>
        <v>Hall, Doug</v>
      </c>
      <c r="B190" s="57" t="str">
        <f t="shared" si="5"/>
        <v>Doug Hall</v>
      </c>
      <c r="C190" s="57" t="s">
        <v>664</v>
      </c>
      <c r="D190" s="57" t="s">
        <v>239</v>
      </c>
      <c r="E190" s="57" t="s">
        <v>596</v>
      </c>
    </row>
    <row r="191" spans="1:5">
      <c r="A191" s="57" t="str">
        <f t="shared" si="4"/>
        <v>Ramsey, Doug</v>
      </c>
      <c r="B191" s="57" t="str">
        <f t="shared" si="5"/>
        <v>Doug Ramsey</v>
      </c>
      <c r="C191" s="57" t="s">
        <v>69</v>
      </c>
      <c r="D191" s="57" t="s">
        <v>239</v>
      </c>
      <c r="E191" s="57" t="s">
        <v>203</v>
      </c>
    </row>
    <row r="192" spans="1:5">
      <c r="A192" s="57" t="str">
        <f t="shared" si="4"/>
        <v>Thompson, Doug</v>
      </c>
      <c r="B192" s="57" t="str">
        <f t="shared" si="5"/>
        <v>Doug Thompson</v>
      </c>
      <c r="C192" s="57" t="s">
        <v>422</v>
      </c>
      <c r="D192" s="57" t="s">
        <v>239</v>
      </c>
      <c r="E192" s="57" t="s">
        <v>203</v>
      </c>
    </row>
    <row r="193" spans="1:5">
      <c r="A193" s="57" t="str">
        <f t="shared" si="4"/>
        <v>Zeigler, Doug</v>
      </c>
      <c r="B193" s="57" t="str">
        <f t="shared" si="5"/>
        <v>Doug Zeigler</v>
      </c>
      <c r="C193" s="57" t="s">
        <v>198</v>
      </c>
      <c r="D193" s="57" t="s">
        <v>239</v>
      </c>
      <c r="E193" s="57" t="s">
        <v>596</v>
      </c>
    </row>
    <row r="194" spans="1:5">
      <c r="A194" s="57" t="str">
        <f t="shared" ref="A194:A257" si="6">CONCATENATE(C194,", ",D194)</f>
        <v>Phelps, Drew</v>
      </c>
      <c r="B194" s="57" t="str">
        <f t="shared" ref="B194:B257" si="7">CONCATENATE(D194&amp;" "&amp;C194)</f>
        <v>Drew Phelps</v>
      </c>
      <c r="C194" s="57" t="s">
        <v>388</v>
      </c>
      <c r="D194" s="57" t="s">
        <v>389</v>
      </c>
      <c r="E194" s="57" t="s">
        <v>203</v>
      </c>
    </row>
    <row r="195" spans="1:5">
      <c r="A195" s="57" t="str">
        <f t="shared" si="6"/>
        <v>Dedman, Dustin</v>
      </c>
      <c r="B195" s="57" t="str">
        <f t="shared" si="7"/>
        <v>Dustin Dedman</v>
      </c>
      <c r="C195" s="57" t="s">
        <v>636</v>
      </c>
      <c r="D195" s="57" t="s">
        <v>200</v>
      </c>
      <c r="E195" s="57" t="s">
        <v>596</v>
      </c>
    </row>
    <row r="196" spans="1:5">
      <c r="A196" s="57" t="str">
        <f t="shared" si="6"/>
        <v>Om, Dustin</v>
      </c>
      <c r="B196" s="57" t="str">
        <f t="shared" si="7"/>
        <v>Dustin Om</v>
      </c>
      <c r="C196" s="57" t="s">
        <v>735</v>
      </c>
      <c r="D196" s="57" t="s">
        <v>200</v>
      </c>
      <c r="E196" s="57" t="s">
        <v>596</v>
      </c>
    </row>
    <row r="197" spans="1:5">
      <c r="A197" s="57" t="str">
        <f t="shared" si="6"/>
        <v>Wanamacher, Dustin</v>
      </c>
      <c r="B197" s="57" t="str">
        <f t="shared" si="7"/>
        <v>Dustin Wanamacher</v>
      </c>
      <c r="C197" s="57" t="s">
        <v>199</v>
      </c>
      <c r="D197" s="57" t="s">
        <v>200</v>
      </c>
      <c r="E197" s="57" t="s">
        <v>148</v>
      </c>
    </row>
    <row r="198" spans="1:5">
      <c r="A198" s="57" t="str">
        <f t="shared" si="6"/>
        <v>Kenyan, Earl</v>
      </c>
      <c r="B198" s="57" t="str">
        <f t="shared" si="7"/>
        <v>Earl Kenyan</v>
      </c>
      <c r="C198" s="57" t="s">
        <v>521</v>
      </c>
      <c r="D198" s="57" t="s">
        <v>522</v>
      </c>
      <c r="E198" s="57" t="s">
        <v>466</v>
      </c>
    </row>
    <row r="199" spans="1:5">
      <c r="A199" s="57" t="str">
        <f t="shared" si="6"/>
        <v>Wiseman, Eddie</v>
      </c>
      <c r="B199" s="57" t="str">
        <f t="shared" si="7"/>
        <v>Eddie Wiseman</v>
      </c>
      <c r="C199" s="57" t="s">
        <v>459</v>
      </c>
      <c r="D199" s="57" t="s">
        <v>460</v>
      </c>
      <c r="E199" s="57" t="s">
        <v>203</v>
      </c>
    </row>
    <row r="200" spans="1:5">
      <c r="A200" s="57" t="str">
        <f t="shared" si="6"/>
        <v>Swinson, Edmund</v>
      </c>
      <c r="B200" s="57" t="str">
        <f t="shared" si="7"/>
        <v>Edmund Swinson</v>
      </c>
      <c r="C200" s="57" t="s">
        <v>416</v>
      </c>
      <c r="D200" s="57" t="s">
        <v>417</v>
      </c>
      <c r="E200" s="57" t="s">
        <v>203</v>
      </c>
    </row>
    <row r="201" spans="1:5">
      <c r="A201" s="57" t="str">
        <f t="shared" si="6"/>
        <v>Hensch, III, Edward</v>
      </c>
      <c r="B201" s="57" t="str">
        <f t="shared" si="7"/>
        <v>Edward Hensch, III</v>
      </c>
      <c r="C201" s="57" t="s">
        <v>674</v>
      </c>
      <c r="D201" s="57" t="s">
        <v>551</v>
      </c>
      <c r="E201" s="57" t="s">
        <v>596</v>
      </c>
    </row>
    <row r="202" spans="1:5">
      <c r="A202" s="57" t="str">
        <f t="shared" si="6"/>
        <v>Sheppard, Edward</v>
      </c>
      <c r="B202" s="57" t="str">
        <f t="shared" si="7"/>
        <v>Edward Sheppard</v>
      </c>
      <c r="C202" s="57" t="s">
        <v>550</v>
      </c>
      <c r="D202" s="57" t="s">
        <v>551</v>
      </c>
      <c r="E202" s="57" t="s">
        <v>466</v>
      </c>
    </row>
    <row r="203" spans="1:5">
      <c r="A203" s="57" t="str">
        <f t="shared" si="6"/>
        <v>Bolton, Eric "Jody"</v>
      </c>
      <c r="B203" s="57" t="str">
        <f t="shared" si="7"/>
        <v>Eric "Jody" Bolton</v>
      </c>
      <c r="C203" s="57" t="s">
        <v>610</v>
      </c>
      <c r="D203" s="57" t="s">
        <v>611</v>
      </c>
      <c r="E203" s="57" t="s">
        <v>596</v>
      </c>
    </row>
    <row r="204" spans="1:5">
      <c r="A204" s="57" t="str">
        <f t="shared" si="6"/>
        <v>Flowers, Eric</v>
      </c>
      <c r="B204" s="57" t="str">
        <f t="shared" si="7"/>
        <v>Eric Flowers</v>
      </c>
      <c r="C204" s="57" t="s">
        <v>292</v>
      </c>
      <c r="D204" s="57" t="s">
        <v>293</v>
      </c>
      <c r="E204" s="57" t="s">
        <v>203</v>
      </c>
    </row>
    <row r="205" spans="1:5">
      <c r="A205" s="57" t="str">
        <f t="shared" si="6"/>
        <v>Holland, Eric</v>
      </c>
      <c r="B205" s="57" t="str">
        <f t="shared" si="7"/>
        <v>Eric Holland</v>
      </c>
      <c r="C205" s="57" t="s">
        <v>315</v>
      </c>
      <c r="D205" s="57" t="s">
        <v>293</v>
      </c>
      <c r="E205" s="57" t="s">
        <v>203</v>
      </c>
    </row>
    <row r="206" spans="1:5">
      <c r="A206" s="57" t="str">
        <f t="shared" si="6"/>
        <v>Powell, Eric</v>
      </c>
      <c r="B206" s="57" t="str">
        <f t="shared" si="7"/>
        <v>Eric Powell</v>
      </c>
      <c r="C206" s="57" t="s">
        <v>119</v>
      </c>
      <c r="D206" s="57" t="s">
        <v>293</v>
      </c>
      <c r="E206" s="57" t="s">
        <v>466</v>
      </c>
    </row>
    <row r="207" spans="1:5">
      <c r="A207" s="57" t="str">
        <f t="shared" si="6"/>
        <v>Arnold, Erik</v>
      </c>
      <c r="B207" s="57" t="str">
        <f t="shared" si="7"/>
        <v>Erik Arnold</v>
      </c>
      <c r="C207" s="57" t="s">
        <v>208</v>
      </c>
      <c r="D207" s="57" t="s">
        <v>150</v>
      </c>
      <c r="E207" s="57" t="s">
        <v>203</v>
      </c>
    </row>
    <row r="208" spans="1:5">
      <c r="A208" s="57" t="str">
        <f t="shared" si="6"/>
        <v>Brown , Erik</v>
      </c>
      <c r="B208" s="57" t="str">
        <f t="shared" si="7"/>
        <v xml:space="preserve">Erik Brown </v>
      </c>
      <c r="C208" s="57" t="s">
        <v>149</v>
      </c>
      <c r="D208" s="57" t="s">
        <v>150</v>
      </c>
      <c r="E208" s="57" t="s">
        <v>148</v>
      </c>
    </row>
    <row r="209" spans="1:5">
      <c r="A209" s="57" t="str">
        <f t="shared" si="6"/>
        <v>Hartley, Erik</v>
      </c>
      <c r="B209" s="57" t="str">
        <f t="shared" si="7"/>
        <v>Erik Hartley</v>
      </c>
      <c r="C209" s="57" t="s">
        <v>169</v>
      </c>
      <c r="D209" s="57" t="s">
        <v>150</v>
      </c>
      <c r="E209" s="57" t="s">
        <v>148</v>
      </c>
    </row>
    <row r="210" spans="1:5">
      <c r="A210" s="57" t="str">
        <f t="shared" si="6"/>
        <v>Williams, Evangella</v>
      </c>
      <c r="B210" s="57" t="str">
        <f t="shared" si="7"/>
        <v>Evangella Williams</v>
      </c>
      <c r="C210" s="57" t="s">
        <v>455</v>
      </c>
      <c r="D210" s="57" t="s">
        <v>796</v>
      </c>
      <c r="E210" s="57" t="s">
        <v>596</v>
      </c>
    </row>
    <row r="211" spans="1:5">
      <c r="A211" s="57" t="str">
        <f t="shared" si="6"/>
        <v>Deridder, Everette</v>
      </c>
      <c r="B211" s="57" t="str">
        <f t="shared" si="7"/>
        <v>Everette Deridder</v>
      </c>
      <c r="C211" s="57" t="s">
        <v>276</v>
      </c>
      <c r="D211" s="57" t="s">
        <v>277</v>
      </c>
      <c r="E211" s="57" t="s">
        <v>203</v>
      </c>
    </row>
    <row r="212" spans="1:5">
      <c r="A212" s="57" t="str">
        <f t="shared" si="6"/>
        <v>Meresh, Felicia</v>
      </c>
      <c r="B212" s="57" t="str">
        <f t="shared" si="7"/>
        <v>Felicia Meresh</v>
      </c>
      <c r="C212" s="57" t="s">
        <v>723</v>
      </c>
      <c r="D212" s="57" t="s">
        <v>436</v>
      </c>
      <c r="E212" s="57" t="s">
        <v>596</v>
      </c>
    </row>
    <row r="213" spans="1:5">
      <c r="A213" s="57" t="str">
        <f t="shared" si="6"/>
        <v>Vickers, Felicia</v>
      </c>
      <c r="B213" s="57" t="str">
        <f t="shared" si="7"/>
        <v>Felicia Vickers</v>
      </c>
      <c r="C213" s="59" t="s">
        <v>435</v>
      </c>
      <c r="D213" s="59" t="s">
        <v>436</v>
      </c>
      <c r="E213" s="57" t="s">
        <v>203</v>
      </c>
    </row>
    <row r="214" spans="1:5">
      <c r="A214" s="57" t="str">
        <f t="shared" si="6"/>
        <v>Landing, Frank</v>
      </c>
      <c r="B214" s="57" t="str">
        <f t="shared" si="7"/>
        <v>Frank Landing</v>
      </c>
      <c r="C214" s="57" t="s">
        <v>336</v>
      </c>
      <c r="D214" s="57" t="s">
        <v>337</v>
      </c>
      <c r="E214" s="57" t="s">
        <v>203</v>
      </c>
    </row>
    <row r="215" spans="1:5">
      <c r="A215" s="57" t="str">
        <f t="shared" si="6"/>
        <v>Truluck, Frank</v>
      </c>
      <c r="B215" s="57" t="str">
        <f t="shared" si="7"/>
        <v>Frank Truluck</v>
      </c>
      <c r="C215" s="57" t="s">
        <v>425</v>
      </c>
      <c r="D215" s="57" t="s">
        <v>337</v>
      </c>
      <c r="E215" s="57" t="s">
        <v>203</v>
      </c>
    </row>
    <row r="216" spans="1:5">
      <c r="A216" s="57" t="str">
        <f t="shared" si="6"/>
        <v>Taylor, Ga?</v>
      </c>
      <c r="B216" s="57" t="str">
        <f t="shared" si="7"/>
        <v>Ga? Taylor</v>
      </c>
      <c r="C216" s="57" t="s">
        <v>768</v>
      </c>
      <c r="D216" s="57" t="s">
        <v>769</v>
      </c>
      <c r="E216" s="57" t="s">
        <v>596</v>
      </c>
    </row>
    <row r="217" spans="1:5">
      <c r="A217" s="57" t="str">
        <f t="shared" si="6"/>
        <v>Norris, Gabe</v>
      </c>
      <c r="B217" s="57" t="str">
        <f t="shared" si="7"/>
        <v>Gabe Norris</v>
      </c>
      <c r="C217" s="57" t="s">
        <v>731</v>
      </c>
      <c r="D217" s="57" t="s">
        <v>732</v>
      </c>
      <c r="E217" s="57" t="s">
        <v>596</v>
      </c>
    </row>
    <row r="218" spans="1:5">
      <c r="A218" s="57" t="str">
        <f t="shared" si="6"/>
        <v>Benton, Gary</v>
      </c>
      <c r="B218" s="57" t="str">
        <f t="shared" si="7"/>
        <v>Gary Benton</v>
      </c>
      <c r="C218" s="57" t="s">
        <v>222</v>
      </c>
      <c r="D218" s="57" t="s">
        <v>223</v>
      </c>
      <c r="E218" s="57" t="s">
        <v>203</v>
      </c>
    </row>
    <row r="219" spans="1:5">
      <c r="A219" s="57" t="str">
        <f t="shared" si="6"/>
        <v>Fulker, Gary</v>
      </c>
      <c r="B219" s="57" t="str">
        <f t="shared" si="7"/>
        <v>Gary Fulker</v>
      </c>
      <c r="C219" s="57" t="s">
        <v>302</v>
      </c>
      <c r="D219" s="57" t="s">
        <v>223</v>
      </c>
      <c r="E219" s="57" t="s">
        <v>203</v>
      </c>
    </row>
    <row r="220" spans="1:5">
      <c r="A220" s="57" t="str">
        <f t="shared" si="6"/>
        <v>Coley, Gavin</v>
      </c>
      <c r="B220" s="57" t="str">
        <f t="shared" si="7"/>
        <v>Gavin Coley</v>
      </c>
      <c r="C220" s="57" t="s">
        <v>628</v>
      </c>
      <c r="D220" s="57" t="s">
        <v>629</v>
      </c>
      <c r="E220" s="57" t="s">
        <v>596</v>
      </c>
    </row>
    <row r="221" spans="1:5">
      <c r="A221" s="57" t="str">
        <f t="shared" si="6"/>
        <v>Wasik, Gayle</v>
      </c>
      <c r="B221" s="57" t="str">
        <f t="shared" si="7"/>
        <v>Gayle Wasik</v>
      </c>
      <c r="C221" s="57" t="s">
        <v>785</v>
      </c>
      <c r="D221" s="57" t="s">
        <v>786</v>
      </c>
      <c r="E221" s="57" t="s">
        <v>596</v>
      </c>
    </row>
    <row r="222" spans="1:5">
      <c r="A222" s="57" t="str">
        <f t="shared" si="6"/>
        <v>Rhea, George</v>
      </c>
      <c r="B222" s="57" t="str">
        <f t="shared" si="7"/>
        <v>George Rhea</v>
      </c>
      <c r="C222" s="57" t="s">
        <v>123</v>
      </c>
      <c r="D222" s="57" t="s">
        <v>124</v>
      </c>
      <c r="E222" s="57" t="s">
        <v>83</v>
      </c>
    </row>
    <row r="223" spans="1:5">
      <c r="A223" s="57" t="str">
        <f t="shared" si="6"/>
        <v>Calloway, Georgia</v>
      </c>
      <c r="B223" s="57" t="str">
        <f t="shared" si="7"/>
        <v>Georgia Calloway</v>
      </c>
      <c r="C223" s="57" t="s">
        <v>245</v>
      </c>
      <c r="D223" s="57" t="s">
        <v>246</v>
      </c>
      <c r="E223" s="57" t="s">
        <v>203</v>
      </c>
    </row>
    <row r="224" spans="1:5">
      <c r="A224" s="57" t="str">
        <f t="shared" si="6"/>
        <v>Paine, Ginny</v>
      </c>
      <c r="B224" s="57" t="str">
        <f t="shared" si="7"/>
        <v>Ginny Paine</v>
      </c>
      <c r="C224" s="57" t="s">
        <v>63</v>
      </c>
      <c r="D224" s="57" t="s">
        <v>64</v>
      </c>
      <c r="E224" s="57" t="s">
        <v>9</v>
      </c>
    </row>
    <row r="225" spans="1:7">
      <c r="A225" s="57" t="str">
        <f t="shared" si="6"/>
        <v>Greer, Glenn</v>
      </c>
      <c r="B225" s="57" t="str">
        <f t="shared" si="7"/>
        <v>Glenn Greer</v>
      </c>
      <c r="C225" s="57" t="s">
        <v>31</v>
      </c>
      <c r="D225" s="57" t="s">
        <v>32</v>
      </c>
      <c r="E225" s="57" t="s">
        <v>9</v>
      </c>
    </row>
    <row r="226" spans="1:7">
      <c r="A226" s="57" t="str">
        <f t="shared" si="6"/>
        <v>Hayes, Glenn</v>
      </c>
      <c r="B226" s="57" t="str">
        <f t="shared" si="7"/>
        <v>Glenn Hayes</v>
      </c>
      <c r="C226" s="57" t="s">
        <v>511</v>
      </c>
      <c r="D226" s="57" t="s">
        <v>32</v>
      </c>
      <c r="E226" s="57" t="s">
        <v>466</v>
      </c>
    </row>
    <row r="227" spans="1:7">
      <c r="A227" s="57" t="str">
        <f t="shared" si="6"/>
        <v>Donald, Gloria</v>
      </c>
      <c r="B227" s="57" t="str">
        <f t="shared" si="7"/>
        <v>Gloria Donald</v>
      </c>
      <c r="C227" s="57" t="s">
        <v>122</v>
      </c>
      <c r="D227" s="57" t="s">
        <v>638</v>
      </c>
      <c r="E227" s="57" t="s">
        <v>596</v>
      </c>
    </row>
    <row r="228" spans="1:7">
      <c r="A228" s="57" t="str">
        <f t="shared" si="6"/>
        <v>Kent, Greg</v>
      </c>
      <c r="B228" s="57" t="str">
        <f t="shared" si="7"/>
        <v>Greg Kent</v>
      </c>
      <c r="C228" s="57" t="s">
        <v>252</v>
      </c>
      <c r="D228" s="57" t="s">
        <v>694</v>
      </c>
      <c r="E228" s="57" t="s">
        <v>596</v>
      </c>
    </row>
    <row r="229" spans="1:7">
      <c r="A229" s="57" t="str">
        <f t="shared" si="6"/>
        <v>Maybin, Greg</v>
      </c>
      <c r="B229" s="57" t="str">
        <f t="shared" si="7"/>
        <v>Greg Maybin</v>
      </c>
      <c r="C229" s="57" t="s">
        <v>714</v>
      </c>
      <c r="D229" s="57" t="s">
        <v>694</v>
      </c>
      <c r="E229" s="57" t="s">
        <v>596</v>
      </c>
    </row>
    <row r="230" spans="1:7">
      <c r="A230" s="57" t="str">
        <f t="shared" si="6"/>
        <v>Taylor, Gregory</v>
      </c>
      <c r="B230" s="57" t="str">
        <f t="shared" si="7"/>
        <v>Gregory Taylor</v>
      </c>
      <c r="C230" s="57" t="s">
        <v>768</v>
      </c>
      <c r="D230" s="57" t="s">
        <v>770</v>
      </c>
      <c r="E230" s="57" t="s">
        <v>596</v>
      </c>
    </row>
    <row r="231" spans="1:7">
      <c r="A231" s="57" t="str">
        <f t="shared" si="6"/>
        <v>Hermanson, Gus</v>
      </c>
      <c r="B231" s="57" t="str">
        <f t="shared" si="7"/>
        <v>Gus Hermanson</v>
      </c>
      <c r="C231" s="57" t="s">
        <v>675</v>
      </c>
      <c r="D231" s="57" t="s">
        <v>676</v>
      </c>
      <c r="E231" s="57" t="s">
        <v>596</v>
      </c>
    </row>
    <row r="232" spans="1:7">
      <c r="A232" s="57" t="str">
        <f t="shared" si="6"/>
        <v>Walser, Harrison</v>
      </c>
      <c r="B232" s="57" t="str">
        <f t="shared" si="7"/>
        <v>Harrison Walser</v>
      </c>
      <c r="C232" s="57" t="s">
        <v>444</v>
      </c>
      <c r="D232" s="57" t="s">
        <v>445</v>
      </c>
      <c r="E232" s="57" t="s">
        <v>203</v>
      </c>
    </row>
    <row r="233" spans="1:7">
      <c r="A233" s="57" t="str">
        <f t="shared" si="6"/>
        <v>Young, Harry</v>
      </c>
      <c r="B233" s="57" t="str">
        <f t="shared" si="7"/>
        <v>Harry Young</v>
      </c>
      <c r="C233" s="57" t="s">
        <v>799</v>
      </c>
      <c r="D233" s="57" t="s">
        <v>800</v>
      </c>
      <c r="E233" s="57" t="s">
        <v>596</v>
      </c>
    </row>
    <row r="234" spans="1:7">
      <c r="A234" s="57" t="str">
        <f t="shared" si="6"/>
        <v>McDonald, Heath</v>
      </c>
      <c r="B234" s="57" t="str">
        <f t="shared" si="7"/>
        <v>Heath McDonald</v>
      </c>
      <c r="C234" s="57" t="s">
        <v>361</v>
      </c>
      <c r="D234" s="57" t="s">
        <v>362</v>
      </c>
      <c r="E234" s="57" t="s">
        <v>203</v>
      </c>
    </row>
    <row r="235" spans="1:7">
      <c r="A235" s="57" t="str">
        <f t="shared" si="6"/>
        <v>Mcdonald, Heath</v>
      </c>
      <c r="B235" s="57" t="str">
        <f t="shared" si="7"/>
        <v>Heath Mcdonald</v>
      </c>
      <c r="C235" s="57" t="s">
        <v>363</v>
      </c>
      <c r="D235" s="57" t="s">
        <v>362</v>
      </c>
      <c r="E235" s="57" t="s">
        <v>203</v>
      </c>
    </row>
    <row r="236" spans="1:7">
      <c r="A236" s="57" t="str">
        <f t="shared" si="6"/>
        <v>Abercrombie, Heather</v>
      </c>
      <c r="B236" s="57" t="str">
        <f t="shared" si="7"/>
        <v>Heather Abercrombie</v>
      </c>
      <c r="C236" s="57" t="s">
        <v>595</v>
      </c>
      <c r="D236" s="57" t="s">
        <v>158</v>
      </c>
      <c r="E236" s="57" t="s">
        <v>596</v>
      </c>
    </row>
    <row r="237" spans="1:7">
      <c r="A237" s="57" t="str">
        <f t="shared" si="6"/>
        <v>Dotson, Heather</v>
      </c>
      <c r="B237" s="57" t="str">
        <f t="shared" si="7"/>
        <v>Heather Dotson</v>
      </c>
      <c r="C237" s="57" t="s">
        <v>157</v>
      </c>
      <c r="D237" s="57" t="s">
        <v>158</v>
      </c>
      <c r="E237" s="57" t="s">
        <v>148</v>
      </c>
    </row>
    <row r="238" spans="1:7">
      <c r="A238" s="57" t="str">
        <f t="shared" si="6"/>
        <v>Early, Heather</v>
      </c>
      <c r="B238" s="57" t="str">
        <f t="shared" si="7"/>
        <v>Heather Early</v>
      </c>
      <c r="C238" s="57" t="s">
        <v>281</v>
      </c>
      <c r="D238" s="57" t="s">
        <v>158</v>
      </c>
      <c r="E238" s="57" t="s">
        <v>203</v>
      </c>
    </row>
    <row r="239" spans="1:7">
      <c r="A239" s="57" t="str">
        <f t="shared" si="6"/>
        <v>Liberia, Heather</v>
      </c>
      <c r="B239" s="57" t="str">
        <f t="shared" si="7"/>
        <v>Heather Liberia</v>
      </c>
      <c r="C239" s="57" t="s">
        <v>343</v>
      </c>
      <c r="D239" s="57" t="s">
        <v>158</v>
      </c>
      <c r="E239" s="57" t="s">
        <v>203</v>
      </c>
    </row>
    <row r="240" spans="1:7">
      <c r="A240" s="57" t="str">
        <f t="shared" si="6"/>
        <v>Yancy, Helen</v>
      </c>
      <c r="B240" s="57" t="str">
        <f t="shared" si="7"/>
        <v>Helen Yancy</v>
      </c>
      <c r="C240" s="57" t="s">
        <v>463</v>
      </c>
      <c r="D240" s="57" t="s">
        <v>464</v>
      </c>
      <c r="E240" s="57" t="s">
        <v>203</v>
      </c>
      <c r="G240" s="58" t="s">
        <v>376</v>
      </c>
    </row>
    <row r="241" spans="1:5">
      <c r="A241" s="57" t="str">
        <f t="shared" si="6"/>
        <v>Lawrence, Henry</v>
      </c>
      <c r="B241" s="57" t="str">
        <f t="shared" si="7"/>
        <v>Henry Lawrence</v>
      </c>
      <c r="C241" s="57" t="s">
        <v>338</v>
      </c>
      <c r="D241" s="57" t="s">
        <v>339</v>
      </c>
      <c r="E241" s="57" t="s">
        <v>203</v>
      </c>
    </row>
    <row r="242" spans="1:5">
      <c r="A242" s="57" t="str">
        <f t="shared" si="6"/>
        <v>Garrity, Holly</v>
      </c>
      <c r="B242" s="57" t="str">
        <f t="shared" si="7"/>
        <v>Holly Garrity</v>
      </c>
      <c r="C242" s="57" t="s">
        <v>303</v>
      </c>
      <c r="D242" s="57" t="s">
        <v>304</v>
      </c>
      <c r="E242" s="57" t="s">
        <v>203</v>
      </c>
    </row>
    <row r="243" spans="1:5">
      <c r="A243" s="57" t="str">
        <f t="shared" si="6"/>
        <v>Watson, Horace</v>
      </c>
      <c r="B243" s="57" t="str">
        <f t="shared" si="7"/>
        <v>Horace Watson</v>
      </c>
      <c r="C243" s="57" t="s">
        <v>447</v>
      </c>
      <c r="D243" s="57" t="s">
        <v>448</v>
      </c>
      <c r="E243" s="57" t="s">
        <v>203</v>
      </c>
    </row>
    <row r="244" spans="1:5">
      <c r="A244" s="57" t="str">
        <f t="shared" si="6"/>
        <v>Wilerson?, Jack</v>
      </c>
      <c r="B244" s="57" t="str">
        <f t="shared" si="7"/>
        <v>Jack Wilerson?</v>
      </c>
      <c r="C244" s="57" t="s">
        <v>794</v>
      </c>
      <c r="D244" s="57" t="s">
        <v>795</v>
      </c>
      <c r="E244" s="57" t="s">
        <v>596</v>
      </c>
    </row>
    <row r="245" spans="1:5">
      <c r="A245" s="57" t="str">
        <f t="shared" si="6"/>
        <v>Lovorn, James</v>
      </c>
      <c r="B245" s="57" t="str">
        <f t="shared" si="7"/>
        <v>James Lovorn</v>
      </c>
      <c r="C245" s="57" t="s">
        <v>705</v>
      </c>
      <c r="D245" s="57" t="s">
        <v>35</v>
      </c>
      <c r="E245" s="57" t="s">
        <v>596</v>
      </c>
    </row>
    <row r="246" spans="1:5">
      <c r="A246" s="57" t="str">
        <f t="shared" si="6"/>
        <v>McPheeters, James</v>
      </c>
      <c r="B246" s="57" t="str">
        <f t="shared" si="7"/>
        <v>James McPheeters</v>
      </c>
      <c r="C246" s="57" t="s">
        <v>722</v>
      </c>
      <c r="D246" s="57" t="s">
        <v>35</v>
      </c>
      <c r="E246" s="57" t="s">
        <v>596</v>
      </c>
    </row>
    <row r="247" spans="1:5">
      <c r="A247" s="57" t="str">
        <f t="shared" si="6"/>
        <v>Phifer, James</v>
      </c>
      <c r="B247" s="57" t="str">
        <f t="shared" si="7"/>
        <v>James Phifer</v>
      </c>
      <c r="C247" s="57" t="s">
        <v>185</v>
      </c>
      <c r="D247" s="57" t="s">
        <v>35</v>
      </c>
      <c r="E247" s="57" t="s">
        <v>203</v>
      </c>
    </row>
    <row r="248" spans="1:5">
      <c r="A248" s="57" t="str">
        <f t="shared" si="6"/>
        <v>Reese, James</v>
      </c>
      <c r="B248" s="57" t="str">
        <f t="shared" si="7"/>
        <v>James Reese</v>
      </c>
      <c r="C248" s="57" t="s">
        <v>746</v>
      </c>
      <c r="D248" s="57" t="s">
        <v>35</v>
      </c>
      <c r="E248" s="57" t="s">
        <v>596</v>
      </c>
    </row>
    <row r="249" spans="1:5">
      <c r="A249" s="57" t="str">
        <f t="shared" si="6"/>
        <v>Smartnick, James</v>
      </c>
      <c r="B249" s="57" t="str">
        <f t="shared" si="7"/>
        <v>James Smartnick</v>
      </c>
      <c r="C249" s="57" t="s">
        <v>409</v>
      </c>
      <c r="D249" s="57" t="s">
        <v>35</v>
      </c>
      <c r="E249" s="57" t="s">
        <v>203</v>
      </c>
    </row>
    <row r="250" spans="1:5">
      <c r="A250" s="57" t="str">
        <f t="shared" si="6"/>
        <v>Starrette, James</v>
      </c>
      <c r="B250" s="57" t="str">
        <f t="shared" si="7"/>
        <v>James Starrette</v>
      </c>
      <c r="C250" s="57" t="s">
        <v>413</v>
      </c>
      <c r="D250" s="57" t="s">
        <v>35</v>
      </c>
      <c r="E250" s="57" t="s">
        <v>203</v>
      </c>
    </row>
    <row r="251" spans="1:5">
      <c r="A251" s="57" t="str">
        <f t="shared" si="6"/>
        <v>Tidwell, James</v>
      </c>
      <c r="B251" s="57" t="str">
        <f t="shared" si="7"/>
        <v>James Tidwell</v>
      </c>
      <c r="C251" s="57" t="s">
        <v>424</v>
      </c>
      <c r="D251" s="57" t="s">
        <v>35</v>
      </c>
      <c r="E251" s="57" t="s">
        <v>203</v>
      </c>
    </row>
    <row r="252" spans="1:5">
      <c r="A252" s="57" t="str">
        <f t="shared" si="6"/>
        <v>Martinez, Jamie</v>
      </c>
      <c r="B252" s="57" t="str">
        <f t="shared" si="7"/>
        <v>Jamie Martinez</v>
      </c>
      <c r="C252" s="57" t="s">
        <v>355</v>
      </c>
      <c r="D252" s="57" t="s">
        <v>356</v>
      </c>
      <c r="E252" s="57" t="s">
        <v>203</v>
      </c>
    </row>
    <row r="253" spans="1:5">
      <c r="A253" s="57" t="str">
        <f t="shared" si="6"/>
        <v>Clark, Janet</v>
      </c>
      <c r="B253" s="57" t="str">
        <f t="shared" si="7"/>
        <v>Janet Clark</v>
      </c>
      <c r="C253" s="57" t="s">
        <v>262</v>
      </c>
      <c r="D253" s="57" t="s">
        <v>627</v>
      </c>
      <c r="E253" s="57" t="s">
        <v>596</v>
      </c>
    </row>
    <row r="254" spans="1:5">
      <c r="A254" s="57" t="str">
        <f t="shared" si="6"/>
        <v>Jackson, Jarrett</v>
      </c>
      <c r="B254" s="57" t="str">
        <f t="shared" si="7"/>
        <v>Jarrett Jackson</v>
      </c>
      <c r="C254" s="57" t="s">
        <v>108</v>
      </c>
      <c r="D254" s="57" t="s">
        <v>109</v>
      </c>
      <c r="E254" s="57" t="s">
        <v>83</v>
      </c>
    </row>
    <row r="255" spans="1:5">
      <c r="A255" s="57" t="str">
        <f t="shared" si="6"/>
        <v>Clutts, Jasen</v>
      </c>
      <c r="B255" s="57" t="str">
        <f t="shared" si="7"/>
        <v>Jasen Clutts</v>
      </c>
      <c r="C255" s="57" t="s">
        <v>481</v>
      </c>
      <c r="D255" s="57" t="s">
        <v>482</v>
      </c>
      <c r="E255" s="57" t="s">
        <v>466</v>
      </c>
    </row>
    <row r="256" spans="1:5">
      <c r="A256" s="57" t="str">
        <f t="shared" si="6"/>
        <v>DeHart, Jason</v>
      </c>
      <c r="B256" s="57" t="str">
        <f t="shared" si="7"/>
        <v>Jason DeHart</v>
      </c>
      <c r="C256" s="57" t="s">
        <v>275</v>
      </c>
      <c r="D256" s="57" t="s">
        <v>98</v>
      </c>
      <c r="E256" s="57" t="s">
        <v>203</v>
      </c>
    </row>
    <row r="257" spans="1:5">
      <c r="A257" s="57" t="str">
        <f t="shared" si="6"/>
        <v>Flowe, Jason</v>
      </c>
      <c r="B257" s="57" t="str">
        <f t="shared" si="7"/>
        <v>Jason Flowe</v>
      </c>
      <c r="C257" s="57" t="s">
        <v>97</v>
      </c>
      <c r="D257" s="57" t="s">
        <v>98</v>
      </c>
      <c r="E257" s="57" t="s">
        <v>83</v>
      </c>
    </row>
    <row r="258" spans="1:5">
      <c r="A258" s="57" t="str">
        <f t="shared" ref="A258:A321" si="8">CONCATENATE(C258,", ",D258)</f>
        <v>Fulmer, Jason</v>
      </c>
      <c r="B258" s="57" t="str">
        <f t="shared" ref="B258:B321" si="9">CONCATENATE(D258&amp;" "&amp;C258)</f>
        <v>Jason Fulmer</v>
      </c>
      <c r="C258" s="57" t="s">
        <v>650</v>
      </c>
      <c r="D258" s="57" t="s">
        <v>98</v>
      </c>
      <c r="E258" s="57" t="s">
        <v>596</v>
      </c>
    </row>
    <row r="259" spans="1:5">
      <c r="A259" s="57" t="str">
        <f t="shared" si="8"/>
        <v>Hite, Jason</v>
      </c>
      <c r="B259" s="57" t="str">
        <f t="shared" si="9"/>
        <v>Jason Hite</v>
      </c>
      <c r="C259" s="57" t="s">
        <v>680</v>
      </c>
      <c r="D259" s="57" t="s">
        <v>98</v>
      </c>
      <c r="E259" s="57" t="s">
        <v>596</v>
      </c>
    </row>
    <row r="260" spans="1:5">
      <c r="A260" s="57" t="str">
        <f t="shared" si="8"/>
        <v>Minchew, Jason</v>
      </c>
      <c r="B260" s="57" t="str">
        <f t="shared" si="9"/>
        <v>Jason Minchew</v>
      </c>
      <c r="C260" s="57" t="s">
        <v>372</v>
      </c>
      <c r="D260" s="57" t="s">
        <v>98</v>
      </c>
      <c r="E260" s="57" t="s">
        <v>203</v>
      </c>
    </row>
    <row r="261" spans="1:5">
      <c r="A261" s="57" t="str">
        <f t="shared" si="8"/>
        <v>Smith, Jason</v>
      </c>
      <c r="B261" s="57" t="str">
        <f t="shared" si="9"/>
        <v>Jason Smith</v>
      </c>
      <c r="C261" s="57" t="s">
        <v>128</v>
      </c>
      <c r="D261" s="57" t="s">
        <v>98</v>
      </c>
      <c r="E261" s="57" t="s">
        <v>83</v>
      </c>
    </row>
    <row r="262" spans="1:5">
      <c r="A262" s="57" t="str">
        <f t="shared" si="8"/>
        <v>Vandiver, Jason</v>
      </c>
      <c r="B262" s="57" t="str">
        <f t="shared" si="9"/>
        <v>Jason Vandiver</v>
      </c>
      <c r="C262" s="57" t="s">
        <v>432</v>
      </c>
      <c r="D262" s="57" t="s">
        <v>98</v>
      </c>
      <c r="E262" s="57" t="s">
        <v>203</v>
      </c>
    </row>
    <row r="263" spans="1:5">
      <c r="A263" s="57" t="str">
        <f t="shared" si="8"/>
        <v>Vines, Jason</v>
      </c>
      <c r="B263" s="57" t="str">
        <f t="shared" si="9"/>
        <v>Jason Vines</v>
      </c>
      <c r="C263" s="57" t="s">
        <v>783</v>
      </c>
      <c r="D263" s="57" t="s">
        <v>98</v>
      </c>
      <c r="E263" s="57" t="s">
        <v>596</v>
      </c>
    </row>
    <row r="264" spans="1:5">
      <c r="A264" s="57" t="str">
        <f t="shared" si="8"/>
        <v>Vanburskirk, Jay</v>
      </c>
      <c r="B264" s="57" t="str">
        <f t="shared" si="9"/>
        <v>Jay Vanburskirk</v>
      </c>
      <c r="C264" s="57" t="s">
        <v>430</v>
      </c>
      <c r="D264" s="57" t="s">
        <v>431</v>
      </c>
      <c r="E264" s="57" t="s">
        <v>203</v>
      </c>
    </row>
    <row r="265" spans="1:5">
      <c r="A265" s="57" t="str">
        <f t="shared" si="8"/>
        <v>Austin, Jeff</v>
      </c>
      <c r="B265" s="57" t="str">
        <f t="shared" si="9"/>
        <v>Jeff Austin</v>
      </c>
      <c r="C265" s="57" t="s">
        <v>28</v>
      </c>
      <c r="D265" s="57" t="s">
        <v>173</v>
      </c>
      <c r="E265" s="57" t="s">
        <v>203</v>
      </c>
    </row>
    <row r="266" spans="1:5">
      <c r="A266" s="57" t="str">
        <f t="shared" si="8"/>
        <v>Hutchinson, Jeff</v>
      </c>
      <c r="B266" s="57" t="str">
        <f t="shared" si="9"/>
        <v>Jeff Hutchinson</v>
      </c>
      <c r="C266" s="57" t="s">
        <v>172</v>
      </c>
      <c r="D266" s="57" t="s">
        <v>173</v>
      </c>
      <c r="E266" s="57" t="s">
        <v>148</v>
      </c>
    </row>
    <row r="267" spans="1:5">
      <c r="A267" s="57" t="str">
        <f t="shared" si="8"/>
        <v>Martin, Jeff</v>
      </c>
      <c r="B267" s="57" t="str">
        <f t="shared" si="9"/>
        <v>Jeff Martin</v>
      </c>
      <c r="C267" s="57" t="s">
        <v>140</v>
      </c>
      <c r="D267" s="57" t="s">
        <v>173</v>
      </c>
      <c r="E267" s="57" t="s">
        <v>203</v>
      </c>
    </row>
    <row r="268" spans="1:5">
      <c r="A268" s="57" t="str">
        <f t="shared" si="8"/>
        <v>Odams, Jeff</v>
      </c>
      <c r="B268" s="57" t="str">
        <f t="shared" si="9"/>
        <v>Jeff Odams</v>
      </c>
      <c r="C268" s="57" t="s">
        <v>733</v>
      </c>
      <c r="D268" s="57" t="s">
        <v>173</v>
      </c>
      <c r="E268" s="57" t="s">
        <v>596</v>
      </c>
    </row>
    <row r="269" spans="1:5">
      <c r="A269" s="57" t="str">
        <f t="shared" si="8"/>
        <v>Willard, Jeff</v>
      </c>
      <c r="B269" s="57" t="str">
        <f t="shared" si="9"/>
        <v>Jeff Willard</v>
      </c>
      <c r="C269" s="57" t="s">
        <v>454</v>
      </c>
      <c r="D269" s="57" t="s">
        <v>173</v>
      </c>
      <c r="E269" s="57" t="s">
        <v>203</v>
      </c>
    </row>
    <row r="270" spans="1:5">
      <c r="A270" s="57" t="str">
        <f t="shared" si="8"/>
        <v>Kellum, Jennifer</v>
      </c>
      <c r="B270" s="57" t="str">
        <f t="shared" si="9"/>
        <v>Jennifer Kellum</v>
      </c>
      <c r="C270" s="57" t="s">
        <v>329</v>
      </c>
      <c r="D270" s="57" t="s">
        <v>330</v>
      </c>
      <c r="E270" s="57" t="s">
        <v>203</v>
      </c>
    </row>
    <row r="271" spans="1:5">
      <c r="A271" s="57" t="str">
        <f t="shared" si="8"/>
        <v>Bailey, Jeremy</v>
      </c>
      <c r="B271" s="57" t="str">
        <f t="shared" si="9"/>
        <v>Jeremy Bailey</v>
      </c>
      <c r="C271" s="57" t="s">
        <v>214</v>
      </c>
      <c r="D271" s="57" t="s">
        <v>215</v>
      </c>
      <c r="E271" s="57" t="s">
        <v>203</v>
      </c>
    </row>
    <row r="272" spans="1:5">
      <c r="A272" s="57" t="str">
        <f t="shared" si="8"/>
        <v>Vaughn, Jeremy</v>
      </c>
      <c r="B272" s="57" t="str">
        <f t="shared" si="9"/>
        <v>Jeremy Vaughn</v>
      </c>
      <c r="C272" s="57" t="s">
        <v>434</v>
      </c>
      <c r="D272" s="57" t="s">
        <v>215</v>
      </c>
      <c r="E272" s="57" t="s">
        <v>203</v>
      </c>
    </row>
    <row r="273" spans="1:5">
      <c r="A273" s="57" t="str">
        <f t="shared" si="8"/>
        <v>Ray, Jerry</v>
      </c>
      <c r="B273" s="57" t="str">
        <f t="shared" si="9"/>
        <v>Jerry Ray</v>
      </c>
      <c r="C273" s="57" t="s">
        <v>232</v>
      </c>
      <c r="D273" s="57" t="s">
        <v>541</v>
      </c>
      <c r="E273" s="57" t="s">
        <v>466</v>
      </c>
    </row>
    <row r="274" spans="1:5">
      <c r="A274" s="57" t="str">
        <f t="shared" si="8"/>
        <v>Carve, Jhm?</v>
      </c>
      <c r="B274" s="57" t="str">
        <f t="shared" si="9"/>
        <v>Jhm? Carve</v>
      </c>
      <c r="C274" s="57" t="s">
        <v>620</v>
      </c>
      <c r="D274" s="57" t="s">
        <v>621</v>
      </c>
      <c r="E274" s="57" t="s">
        <v>596</v>
      </c>
    </row>
    <row r="275" spans="1:5">
      <c r="A275" s="57" t="str">
        <f t="shared" si="8"/>
        <v>Aydelette, Jim</v>
      </c>
      <c r="B275" s="57" t="str">
        <f t="shared" si="9"/>
        <v>Jim Aydelette</v>
      </c>
      <c r="C275" s="57" t="s">
        <v>213</v>
      </c>
      <c r="D275" s="57" t="s">
        <v>14</v>
      </c>
      <c r="E275" s="57" t="s">
        <v>203</v>
      </c>
    </row>
    <row r="276" spans="1:5">
      <c r="A276" s="57" t="str">
        <f t="shared" si="8"/>
        <v>Bronn, Jim</v>
      </c>
      <c r="B276" s="57" t="str">
        <f t="shared" si="9"/>
        <v>Jim Bronn</v>
      </c>
      <c r="C276" s="57" t="s">
        <v>13</v>
      </c>
      <c r="D276" s="57" t="s">
        <v>14</v>
      </c>
      <c r="E276" s="57" t="s">
        <v>9</v>
      </c>
    </row>
    <row r="277" spans="1:5">
      <c r="A277" s="57" t="str">
        <f t="shared" si="8"/>
        <v>Calhoun, Jim</v>
      </c>
      <c r="B277" s="57" t="str">
        <f t="shared" si="9"/>
        <v>Jim Calhoun</v>
      </c>
      <c r="C277" s="57" t="s">
        <v>151</v>
      </c>
      <c r="D277" s="57" t="s">
        <v>14</v>
      </c>
      <c r="E277" s="57" t="s">
        <v>148</v>
      </c>
    </row>
    <row r="278" spans="1:5">
      <c r="A278" s="57" t="str">
        <f t="shared" si="8"/>
        <v>Callahan, Jim</v>
      </c>
      <c r="B278" s="57" t="str">
        <f t="shared" si="9"/>
        <v>Jim Callahan</v>
      </c>
      <c r="C278" s="57" t="s">
        <v>16</v>
      </c>
      <c r="D278" s="57" t="s">
        <v>14</v>
      </c>
      <c r="E278" s="57" t="s">
        <v>9</v>
      </c>
    </row>
    <row r="279" spans="1:5">
      <c r="A279" s="57" t="str">
        <f t="shared" si="8"/>
        <v>Causey, Jim</v>
      </c>
      <c r="B279" s="57" t="str">
        <f t="shared" si="9"/>
        <v>Jim Causey</v>
      </c>
      <c r="C279" s="57" t="s">
        <v>624</v>
      </c>
      <c r="D279" s="57" t="s">
        <v>14</v>
      </c>
      <c r="E279" s="57" t="s">
        <v>596</v>
      </c>
    </row>
    <row r="280" spans="1:5">
      <c r="A280" s="57" t="str">
        <f t="shared" si="8"/>
        <v>Finnegan, Jim</v>
      </c>
      <c r="B280" s="57" t="str">
        <f t="shared" si="9"/>
        <v>Jim Finnegan</v>
      </c>
      <c r="C280" s="57" t="s">
        <v>159</v>
      </c>
      <c r="D280" s="57" t="s">
        <v>14</v>
      </c>
      <c r="E280" s="57" t="s">
        <v>148</v>
      </c>
    </row>
    <row r="281" spans="1:5">
      <c r="A281" s="57" t="str">
        <f t="shared" si="8"/>
        <v>Mclawhon, Jim</v>
      </c>
      <c r="B281" s="57" t="str">
        <f t="shared" si="9"/>
        <v>Jim Mclawhon</v>
      </c>
      <c r="C281" s="57" t="s">
        <v>367</v>
      </c>
      <c r="D281" s="57" t="s">
        <v>14</v>
      </c>
      <c r="E281" s="57" t="s">
        <v>203</v>
      </c>
    </row>
    <row r="282" spans="1:5">
      <c r="A282" s="57" t="str">
        <f t="shared" si="8"/>
        <v>Viscounti, Jim</v>
      </c>
      <c r="B282" s="57" t="str">
        <f t="shared" si="9"/>
        <v>Jim Viscounti</v>
      </c>
      <c r="C282" s="57" t="s">
        <v>784</v>
      </c>
      <c r="D282" s="57" t="s">
        <v>14</v>
      </c>
      <c r="E282" s="57" t="s">
        <v>596</v>
      </c>
    </row>
    <row r="283" spans="1:5">
      <c r="A283" s="57" t="str">
        <f t="shared" si="8"/>
        <v>Luong, Jimmy</v>
      </c>
      <c r="B283" s="57" t="str">
        <f t="shared" si="9"/>
        <v>Jimmy Luong</v>
      </c>
      <c r="C283" s="57" t="s">
        <v>708</v>
      </c>
      <c r="D283" s="57" t="s">
        <v>134</v>
      </c>
      <c r="E283" s="57" t="s">
        <v>596</v>
      </c>
    </row>
    <row r="284" spans="1:5">
      <c r="A284" s="57" t="str">
        <f t="shared" si="8"/>
        <v>Webb, Jimmy</v>
      </c>
      <c r="B284" s="57" t="str">
        <f t="shared" si="9"/>
        <v>Jimmy Webb</v>
      </c>
      <c r="C284" s="57" t="s">
        <v>133</v>
      </c>
      <c r="D284" s="57" t="s">
        <v>134</v>
      </c>
      <c r="E284" s="57" t="s">
        <v>83</v>
      </c>
    </row>
    <row r="285" spans="1:5">
      <c r="A285" s="57" t="str">
        <f t="shared" si="8"/>
        <v>Parker, Jody</v>
      </c>
      <c r="B285" s="57" t="str">
        <f t="shared" si="9"/>
        <v>Jody Parker</v>
      </c>
      <c r="C285" s="57" t="s">
        <v>144</v>
      </c>
      <c r="D285" s="57" t="s">
        <v>536</v>
      </c>
      <c r="E285" s="57" t="s">
        <v>466</v>
      </c>
    </row>
    <row r="286" spans="1:5">
      <c r="A286" s="57" t="str">
        <f t="shared" si="8"/>
        <v>Barrett, Joe</v>
      </c>
      <c r="B286" s="57" t="str">
        <f t="shared" si="9"/>
        <v>Joe Barrett</v>
      </c>
      <c r="C286" s="57" t="s">
        <v>465</v>
      </c>
      <c r="D286" s="57" t="s">
        <v>111</v>
      </c>
      <c r="E286" s="57" t="s">
        <v>466</v>
      </c>
    </row>
    <row r="287" spans="1:5">
      <c r="A287" s="57" t="str">
        <f t="shared" si="8"/>
        <v>Croft, Joe</v>
      </c>
      <c r="B287" s="57" t="str">
        <f t="shared" si="9"/>
        <v>Joe Croft</v>
      </c>
      <c r="C287" s="57" t="s">
        <v>483</v>
      </c>
      <c r="D287" s="57" t="s">
        <v>111</v>
      </c>
      <c r="E287" s="57" t="s">
        <v>466</v>
      </c>
    </row>
    <row r="288" spans="1:5">
      <c r="A288" s="57" t="str">
        <f t="shared" si="8"/>
        <v>Johnson, Joe</v>
      </c>
      <c r="B288" s="57" t="str">
        <f t="shared" si="9"/>
        <v>Joe Johnson</v>
      </c>
      <c r="C288" s="57" t="s">
        <v>110</v>
      </c>
      <c r="D288" s="57" t="s">
        <v>111</v>
      </c>
      <c r="E288" s="57" t="s">
        <v>83</v>
      </c>
    </row>
    <row r="289" spans="1:5">
      <c r="A289" s="57" t="str">
        <f t="shared" si="8"/>
        <v>Martin, Joe</v>
      </c>
      <c r="B289" s="57" t="str">
        <f t="shared" si="9"/>
        <v>Joe Martin</v>
      </c>
      <c r="C289" s="57" t="s">
        <v>140</v>
      </c>
      <c r="D289" s="57" t="s">
        <v>111</v>
      </c>
      <c r="E289" s="57" t="s">
        <v>203</v>
      </c>
    </row>
    <row r="290" spans="1:5">
      <c r="A290" s="57" t="str">
        <f t="shared" si="8"/>
        <v>Livingood, Joel</v>
      </c>
      <c r="B290" s="57" t="str">
        <f t="shared" si="9"/>
        <v>Joel Livingood</v>
      </c>
      <c r="C290" s="57" t="s">
        <v>703</v>
      </c>
      <c r="D290" s="57" t="s">
        <v>704</v>
      </c>
      <c r="E290" s="57" t="s">
        <v>596</v>
      </c>
    </row>
    <row r="291" spans="1:5">
      <c r="A291" s="57" t="str">
        <f t="shared" si="8"/>
        <v>Hoyle, Joey</v>
      </c>
      <c r="B291" s="57" t="str">
        <f t="shared" si="9"/>
        <v>Joey Hoyle</v>
      </c>
      <c r="C291" s="57" t="s">
        <v>321</v>
      </c>
      <c r="D291" s="57" t="s">
        <v>322</v>
      </c>
      <c r="E291" s="57" t="s">
        <v>203</v>
      </c>
    </row>
    <row r="292" spans="1:5">
      <c r="A292" s="57" t="str">
        <f t="shared" si="8"/>
        <v>Wood, Joey</v>
      </c>
      <c r="B292" s="57" t="str">
        <f t="shared" si="9"/>
        <v>Joey Wood</v>
      </c>
      <c r="C292" s="57" t="s">
        <v>461</v>
      </c>
      <c r="D292" s="57" t="s">
        <v>322</v>
      </c>
      <c r="E292" s="57" t="s">
        <v>203</v>
      </c>
    </row>
    <row r="293" spans="1:5">
      <c r="A293" s="57" t="str">
        <f t="shared" si="8"/>
        <v>Altman, John</v>
      </c>
      <c r="B293" s="57" t="str">
        <f t="shared" si="9"/>
        <v>John Altman</v>
      </c>
      <c r="C293" s="57" t="s">
        <v>599</v>
      </c>
      <c r="D293" s="57" t="s">
        <v>38</v>
      </c>
      <c r="E293" s="57" t="s">
        <v>596</v>
      </c>
    </row>
    <row r="294" spans="1:5">
      <c r="A294" s="57" t="str">
        <f t="shared" si="8"/>
        <v>Booth, John</v>
      </c>
      <c r="B294" s="57" t="str">
        <f t="shared" si="9"/>
        <v>John Booth</v>
      </c>
      <c r="C294" s="57" t="s">
        <v>473</v>
      </c>
      <c r="D294" s="57" t="s">
        <v>38</v>
      </c>
      <c r="E294" s="57" t="s">
        <v>466</v>
      </c>
    </row>
    <row r="295" spans="1:5">
      <c r="A295" s="57" t="str">
        <f t="shared" si="8"/>
        <v>Davis, John</v>
      </c>
      <c r="B295" s="57" t="str">
        <f t="shared" si="9"/>
        <v>John Davis</v>
      </c>
      <c r="C295" s="57" t="s">
        <v>485</v>
      </c>
      <c r="D295" s="57" t="s">
        <v>38</v>
      </c>
      <c r="E295" s="57" t="s">
        <v>596</v>
      </c>
    </row>
    <row r="296" spans="1:5">
      <c r="A296" s="57" t="str">
        <f t="shared" si="8"/>
        <v>Dix, John</v>
      </c>
      <c r="B296" s="57" t="str">
        <f t="shared" si="9"/>
        <v>John Dix</v>
      </c>
      <c r="C296" s="57" t="s">
        <v>278</v>
      </c>
      <c r="D296" s="57" t="s">
        <v>38</v>
      </c>
      <c r="E296" s="57" t="s">
        <v>203</v>
      </c>
    </row>
    <row r="297" spans="1:5">
      <c r="A297" s="57" t="str">
        <f t="shared" si="8"/>
        <v>Felder, John</v>
      </c>
      <c r="B297" s="57" t="str">
        <f t="shared" si="9"/>
        <v>John Felder</v>
      </c>
      <c r="C297" s="57" t="s">
        <v>495</v>
      </c>
      <c r="D297" s="57" t="s">
        <v>38</v>
      </c>
      <c r="E297" s="57" t="s">
        <v>466</v>
      </c>
    </row>
    <row r="298" spans="1:5">
      <c r="A298" s="57" t="str">
        <f t="shared" si="8"/>
        <v>Kamstra, John</v>
      </c>
      <c r="B298" s="57" t="str">
        <f t="shared" si="9"/>
        <v>John Kamstra</v>
      </c>
      <c r="C298" s="57" t="s">
        <v>693</v>
      </c>
      <c r="D298" s="57" t="s">
        <v>38</v>
      </c>
      <c r="E298" s="57" t="s">
        <v>596</v>
      </c>
    </row>
    <row r="299" spans="1:5">
      <c r="A299" s="57" t="str">
        <f t="shared" si="8"/>
        <v>Kay, John</v>
      </c>
      <c r="B299" s="57" t="str">
        <f t="shared" si="9"/>
        <v>John Kay</v>
      </c>
      <c r="C299" s="57" t="s">
        <v>37</v>
      </c>
      <c r="D299" s="57" t="s">
        <v>38</v>
      </c>
      <c r="E299" s="57" t="s">
        <v>9</v>
      </c>
    </row>
    <row r="300" spans="1:5">
      <c r="A300" s="57" t="str">
        <f t="shared" si="8"/>
        <v>Lanning, John</v>
      </c>
      <c r="B300" s="57" t="str">
        <f t="shared" si="9"/>
        <v>John Lanning</v>
      </c>
      <c r="C300" s="57" t="s">
        <v>696</v>
      </c>
      <c r="D300" s="57" t="s">
        <v>38</v>
      </c>
      <c r="E300" s="57" t="s">
        <v>596</v>
      </c>
    </row>
    <row r="301" spans="1:5">
      <c r="A301" s="57" t="str">
        <f t="shared" si="8"/>
        <v>Long , John</v>
      </c>
      <c r="B301" s="57" t="str">
        <f t="shared" si="9"/>
        <v xml:space="preserve">John Long </v>
      </c>
      <c r="C301" s="57" t="s">
        <v>346</v>
      </c>
      <c r="D301" s="57" t="s">
        <v>38</v>
      </c>
      <c r="E301" s="57" t="s">
        <v>203</v>
      </c>
    </row>
    <row r="302" spans="1:5">
      <c r="A302" s="57" t="str">
        <f t="shared" si="8"/>
        <v>McCann, John</v>
      </c>
      <c r="B302" s="57" t="str">
        <f t="shared" si="9"/>
        <v>John McCann</v>
      </c>
      <c r="C302" s="57" t="s">
        <v>358</v>
      </c>
      <c r="D302" s="57" t="s">
        <v>38</v>
      </c>
      <c r="E302" s="57" t="s">
        <v>203</v>
      </c>
    </row>
    <row r="303" spans="1:5">
      <c r="A303" s="57" t="str">
        <f t="shared" si="8"/>
        <v>McLauchin, John</v>
      </c>
      <c r="B303" s="57" t="str">
        <f t="shared" si="9"/>
        <v>John McLauchin</v>
      </c>
      <c r="C303" s="57" t="s">
        <v>721</v>
      </c>
      <c r="D303" s="57" t="s">
        <v>38</v>
      </c>
      <c r="E303" s="57" t="s">
        <v>596</v>
      </c>
    </row>
    <row r="304" spans="1:5">
      <c r="A304" s="57" t="str">
        <f t="shared" si="8"/>
        <v>Nichols, John</v>
      </c>
      <c r="B304" s="57" t="str">
        <f t="shared" si="9"/>
        <v>John Nichols</v>
      </c>
      <c r="C304" s="57" t="s">
        <v>58</v>
      </c>
      <c r="D304" s="57" t="s">
        <v>38</v>
      </c>
      <c r="E304" s="57" t="s">
        <v>9</v>
      </c>
    </row>
    <row r="305" spans="1:5">
      <c r="A305" s="57" t="str">
        <f t="shared" si="8"/>
        <v>Matthews, Johnny</v>
      </c>
      <c r="B305" s="57" t="str">
        <f t="shared" si="9"/>
        <v>Johnny Matthews</v>
      </c>
      <c r="C305" s="57" t="s">
        <v>527</v>
      </c>
      <c r="D305" s="57" t="s">
        <v>528</v>
      </c>
      <c r="E305" s="57" t="s">
        <v>466</v>
      </c>
    </row>
    <row r="306" spans="1:5">
      <c r="A306" s="57" t="str">
        <f t="shared" si="8"/>
        <v>Hess, Jon</v>
      </c>
      <c r="B306" s="57" t="str">
        <f t="shared" si="9"/>
        <v>Jon Hess</v>
      </c>
      <c r="C306" s="57" t="s">
        <v>310</v>
      </c>
      <c r="D306" s="57" t="s">
        <v>311</v>
      </c>
      <c r="E306" s="57" t="s">
        <v>203</v>
      </c>
    </row>
    <row r="307" spans="1:5">
      <c r="A307" s="57" t="str">
        <f t="shared" si="8"/>
        <v>Oliver, Jon</v>
      </c>
      <c r="B307" s="57" t="str">
        <f t="shared" si="9"/>
        <v>Jon Oliver</v>
      </c>
      <c r="C307" s="57" t="s">
        <v>734</v>
      </c>
      <c r="D307" s="57" t="s">
        <v>311</v>
      </c>
      <c r="E307" s="57" t="s">
        <v>596</v>
      </c>
    </row>
    <row r="308" spans="1:5">
      <c r="A308" s="57" t="str">
        <f t="shared" si="8"/>
        <v>Angrove, Jonathan</v>
      </c>
      <c r="B308" s="57" t="str">
        <f t="shared" si="9"/>
        <v>Jonathan Angrove</v>
      </c>
      <c r="C308" s="57" t="s">
        <v>204</v>
      </c>
      <c r="D308" s="57" t="s">
        <v>205</v>
      </c>
      <c r="E308" s="57" t="s">
        <v>203</v>
      </c>
    </row>
    <row r="309" spans="1:5">
      <c r="A309" s="57" t="str">
        <f t="shared" si="8"/>
        <v>Byers, Jonathan</v>
      </c>
      <c r="B309" s="57" t="str">
        <f t="shared" si="9"/>
        <v>Jonathan Byers</v>
      </c>
      <c r="C309" s="57" t="s">
        <v>618</v>
      </c>
      <c r="D309" s="57" t="s">
        <v>205</v>
      </c>
      <c r="E309" s="57" t="s">
        <v>596</v>
      </c>
    </row>
    <row r="310" spans="1:5">
      <c r="A310" s="57" t="str">
        <f t="shared" si="8"/>
        <v>DeAngrove, Jonathan</v>
      </c>
      <c r="B310" s="57" t="str">
        <f t="shared" si="9"/>
        <v>Jonathan DeAngrove</v>
      </c>
      <c r="C310" s="57" t="s">
        <v>274</v>
      </c>
      <c r="D310" s="57" t="s">
        <v>205</v>
      </c>
      <c r="E310" s="57" t="s">
        <v>203</v>
      </c>
    </row>
    <row r="311" spans="1:5">
      <c r="A311" s="57" t="str">
        <f t="shared" si="8"/>
        <v>Graham, Jonathan</v>
      </c>
      <c r="B311" s="57" t="str">
        <f t="shared" si="9"/>
        <v>Jonathan Graham</v>
      </c>
      <c r="C311" s="57" t="s">
        <v>507</v>
      </c>
      <c r="D311" s="57" t="s">
        <v>205</v>
      </c>
      <c r="E311" s="57" t="s">
        <v>466</v>
      </c>
    </row>
    <row r="312" spans="1:5">
      <c r="A312" s="57" t="str">
        <f t="shared" si="8"/>
        <v>Monk, Jonathan</v>
      </c>
      <c r="B312" s="57" t="str">
        <f t="shared" si="9"/>
        <v>Jonathan Monk</v>
      </c>
      <c r="C312" s="57" t="s">
        <v>726</v>
      </c>
      <c r="D312" s="57" t="s">
        <v>205</v>
      </c>
      <c r="E312" s="57" t="s">
        <v>596</v>
      </c>
    </row>
    <row r="313" spans="1:5">
      <c r="A313" s="57" t="str">
        <f t="shared" si="8"/>
        <v>Porterfield, Jonathan</v>
      </c>
      <c r="B313" s="57" t="str">
        <f t="shared" si="9"/>
        <v>Jonathan Porterfield</v>
      </c>
      <c r="C313" s="57" t="s">
        <v>741</v>
      </c>
      <c r="D313" s="57" t="s">
        <v>205</v>
      </c>
      <c r="E313" s="57" t="s">
        <v>596</v>
      </c>
    </row>
    <row r="314" spans="1:5">
      <c r="A314" s="57" t="str">
        <f t="shared" si="8"/>
        <v>Porterfield, Jonathon</v>
      </c>
      <c r="B314" s="57" t="str">
        <f t="shared" si="9"/>
        <v>Jonathon Porterfield</v>
      </c>
      <c r="C314" s="57" t="s">
        <v>741</v>
      </c>
      <c r="D314" s="57" t="s">
        <v>742</v>
      </c>
      <c r="E314" s="57" t="s">
        <v>596</v>
      </c>
    </row>
    <row r="315" spans="1:5">
      <c r="A315" s="57" t="str">
        <f t="shared" si="8"/>
        <v>Lutz, Jordan</v>
      </c>
      <c r="B315" s="57" t="str">
        <f t="shared" si="9"/>
        <v>Jordan Lutz</v>
      </c>
      <c r="C315" s="57" t="s">
        <v>709</v>
      </c>
      <c r="D315" s="57" t="s">
        <v>710</v>
      </c>
      <c r="E315" s="57" t="s">
        <v>596</v>
      </c>
    </row>
    <row r="316" spans="1:5">
      <c r="A316" s="57" t="str">
        <f t="shared" si="8"/>
        <v>Ross, Joseph</v>
      </c>
      <c r="B316" s="57" t="str">
        <f t="shared" si="9"/>
        <v>Joseph Ross</v>
      </c>
      <c r="C316" s="57" t="s">
        <v>156</v>
      </c>
      <c r="D316" s="57" t="s">
        <v>750</v>
      </c>
      <c r="E316" s="57" t="s">
        <v>596</v>
      </c>
    </row>
    <row r="317" spans="1:5">
      <c r="A317" s="57" t="str">
        <f t="shared" si="8"/>
        <v>Hester, Josh</v>
      </c>
      <c r="B317" s="57" t="str">
        <f t="shared" si="9"/>
        <v>Josh Hester</v>
      </c>
      <c r="C317" s="57" t="s">
        <v>312</v>
      </c>
      <c r="D317" s="57" t="s">
        <v>171</v>
      </c>
      <c r="E317" s="57" t="s">
        <v>203</v>
      </c>
    </row>
    <row r="318" spans="1:5">
      <c r="A318" s="57" t="str">
        <f t="shared" si="8"/>
        <v>Hughes, Josh</v>
      </c>
      <c r="B318" s="57" t="str">
        <f t="shared" si="9"/>
        <v>Josh Hughes</v>
      </c>
      <c r="C318" s="57" t="s">
        <v>170</v>
      </c>
      <c r="D318" s="57" t="s">
        <v>171</v>
      </c>
      <c r="E318" s="57" t="s">
        <v>148</v>
      </c>
    </row>
    <row r="319" spans="1:5">
      <c r="A319" s="57" t="str">
        <f t="shared" si="8"/>
        <v>Overcash, Josh</v>
      </c>
      <c r="B319" s="57" t="str">
        <f t="shared" si="9"/>
        <v>Josh Overcash</v>
      </c>
      <c r="C319" s="57" t="s">
        <v>385</v>
      </c>
      <c r="D319" s="57" t="s">
        <v>171</v>
      </c>
      <c r="E319" s="57" t="s">
        <v>203</v>
      </c>
    </row>
    <row r="320" spans="1:5">
      <c r="A320" s="57" t="str">
        <f t="shared" si="8"/>
        <v>Hopper, Joshua</v>
      </c>
      <c r="B320" s="57" t="str">
        <f t="shared" si="9"/>
        <v>Joshua Hopper</v>
      </c>
      <c r="C320" s="57" t="s">
        <v>318</v>
      </c>
      <c r="D320" s="57" t="s">
        <v>319</v>
      </c>
      <c r="E320" s="57" t="s">
        <v>203</v>
      </c>
    </row>
    <row r="321" spans="1:5">
      <c r="A321" s="57" t="str">
        <f t="shared" si="8"/>
        <v>Hoyle, Joy</v>
      </c>
      <c r="B321" s="57" t="str">
        <f t="shared" si="9"/>
        <v>Joy Hoyle</v>
      </c>
      <c r="C321" s="57" t="s">
        <v>321</v>
      </c>
      <c r="D321" s="57" t="s">
        <v>323</v>
      </c>
      <c r="E321" s="57" t="s">
        <v>203</v>
      </c>
    </row>
    <row r="322" spans="1:5">
      <c r="A322" s="57" t="str">
        <f t="shared" ref="A322:A385" si="10">CONCATENATE(C322,", ",D322)</f>
        <v>Waddell, Juerita</v>
      </c>
      <c r="B322" s="57" t="str">
        <f t="shared" ref="B322:B385" si="11">CONCATENATE(D322&amp;" "&amp;C322)</f>
        <v>Juerita Waddell</v>
      </c>
      <c r="C322" s="57" t="s">
        <v>437</v>
      </c>
      <c r="D322" s="57" t="s">
        <v>438</v>
      </c>
      <c r="E322" s="57" t="s">
        <v>203</v>
      </c>
    </row>
    <row r="323" spans="1:5">
      <c r="A323" s="57" t="str">
        <f t="shared" si="10"/>
        <v>Bowen, Julie</v>
      </c>
      <c r="B323" s="57" t="str">
        <f t="shared" si="11"/>
        <v>Julie Bowen</v>
      </c>
      <c r="C323" s="57" t="s">
        <v>229</v>
      </c>
      <c r="D323" s="57" t="s">
        <v>230</v>
      </c>
      <c r="E323" s="57" t="s">
        <v>203</v>
      </c>
    </row>
    <row r="324" spans="1:5">
      <c r="A324" s="57" t="str">
        <f t="shared" si="10"/>
        <v>McHugh, Julie</v>
      </c>
      <c r="B324" s="57" t="str">
        <f t="shared" si="11"/>
        <v>Julie McHugh</v>
      </c>
      <c r="C324" s="57" t="s">
        <v>365</v>
      </c>
      <c r="D324" s="57" t="s">
        <v>230</v>
      </c>
      <c r="E324" s="57" t="s">
        <v>203</v>
      </c>
    </row>
    <row r="325" spans="1:5">
      <c r="A325" s="57" t="str">
        <f t="shared" si="10"/>
        <v>Frazie, K</v>
      </c>
      <c r="B325" s="57" t="str">
        <f t="shared" si="11"/>
        <v>K Frazie</v>
      </c>
      <c r="C325" s="57" t="s">
        <v>647</v>
      </c>
      <c r="D325" s="57" t="s">
        <v>648</v>
      </c>
      <c r="E325" s="57" t="s">
        <v>596</v>
      </c>
    </row>
    <row r="326" spans="1:5">
      <c r="A326" s="57" t="str">
        <f t="shared" si="10"/>
        <v>Rudd, Karen</v>
      </c>
      <c r="B326" s="57" t="str">
        <f t="shared" si="11"/>
        <v>Karen Rudd</v>
      </c>
      <c r="C326" s="57" t="s">
        <v>547</v>
      </c>
      <c r="D326" s="57" t="s">
        <v>548</v>
      </c>
      <c r="E326" s="57" t="s">
        <v>466</v>
      </c>
    </row>
    <row r="327" spans="1:5">
      <c r="A327" s="57" t="str">
        <f t="shared" si="10"/>
        <v>Fortenberry, Karyn</v>
      </c>
      <c r="B327" s="57" t="str">
        <f t="shared" si="11"/>
        <v>Karyn Fortenberry</v>
      </c>
      <c r="C327" s="57" t="s">
        <v>296</v>
      </c>
      <c r="D327" s="57" t="s">
        <v>297</v>
      </c>
      <c r="E327" s="57" t="s">
        <v>203</v>
      </c>
    </row>
    <row r="328" spans="1:5">
      <c r="A328" s="57" t="str">
        <f t="shared" si="10"/>
        <v>Farrell, Kathy</v>
      </c>
      <c r="B328" s="57" t="str">
        <f t="shared" si="11"/>
        <v>Kathy Farrell</v>
      </c>
      <c r="C328" s="57" t="s">
        <v>643</v>
      </c>
      <c r="D328" s="57" t="s">
        <v>644</v>
      </c>
      <c r="E328" s="57" t="s">
        <v>596</v>
      </c>
    </row>
    <row r="329" spans="1:5">
      <c r="A329" s="57" t="str">
        <f t="shared" si="10"/>
        <v>Reid, Katie</v>
      </c>
      <c r="B329" s="57" t="str">
        <f t="shared" si="11"/>
        <v>Katie Reid</v>
      </c>
      <c r="C329" s="57" t="s">
        <v>395</v>
      </c>
      <c r="D329" s="57" t="s">
        <v>747</v>
      </c>
      <c r="E329" s="57" t="s">
        <v>596</v>
      </c>
    </row>
    <row r="330" spans="1:5">
      <c r="A330" s="57" t="str">
        <f t="shared" si="10"/>
        <v>Lee, Keith</v>
      </c>
      <c r="B330" s="57" t="str">
        <f t="shared" si="11"/>
        <v>Keith Lee</v>
      </c>
      <c r="C330" s="57" t="s">
        <v>202</v>
      </c>
      <c r="D330" s="57" t="s">
        <v>341</v>
      </c>
      <c r="E330" s="57" t="s">
        <v>203</v>
      </c>
    </row>
    <row r="331" spans="1:5">
      <c r="A331" s="57" t="str">
        <f t="shared" si="10"/>
        <v>Phillips, Kelly</v>
      </c>
      <c r="B331" s="57" t="str">
        <f t="shared" si="11"/>
        <v>Kelly Phillips</v>
      </c>
      <c r="C331" s="57" t="s">
        <v>537</v>
      </c>
      <c r="D331" s="57" t="s">
        <v>74</v>
      </c>
      <c r="E331" s="57" t="s">
        <v>466</v>
      </c>
    </row>
    <row r="332" spans="1:5">
      <c r="A332" s="57" t="str">
        <f t="shared" si="10"/>
        <v>Rowe, Kelly</v>
      </c>
      <c r="B332" s="57" t="str">
        <f t="shared" si="11"/>
        <v>Kelly Rowe</v>
      </c>
      <c r="C332" s="57" t="s">
        <v>73</v>
      </c>
      <c r="D332" s="57" t="s">
        <v>74</v>
      </c>
      <c r="E332" s="57" t="s">
        <v>9</v>
      </c>
    </row>
    <row r="333" spans="1:5">
      <c r="A333" s="57" t="str">
        <f t="shared" si="10"/>
        <v>Hinley, Ken</v>
      </c>
      <c r="B333" s="57" t="str">
        <f t="shared" si="11"/>
        <v>Ken Hinley</v>
      </c>
      <c r="C333" s="57" t="s">
        <v>677</v>
      </c>
      <c r="D333" s="57" t="s">
        <v>179</v>
      </c>
      <c r="E333" s="57" t="s">
        <v>596</v>
      </c>
    </row>
    <row r="334" spans="1:5">
      <c r="A334" s="57" t="str">
        <f t="shared" si="10"/>
        <v>Little, Ken</v>
      </c>
      <c r="B334" s="57" t="str">
        <f t="shared" si="11"/>
        <v>Ken Little</v>
      </c>
      <c r="C334" s="57" t="s">
        <v>178</v>
      </c>
      <c r="D334" s="57" t="s">
        <v>179</v>
      </c>
      <c r="E334" s="57" t="s">
        <v>148</v>
      </c>
    </row>
    <row r="335" spans="1:5">
      <c r="A335" s="57" t="str">
        <f t="shared" si="10"/>
        <v>Cenna, Kenneth</v>
      </c>
      <c r="B335" s="57" t="str">
        <f t="shared" si="11"/>
        <v>Kenneth Cenna</v>
      </c>
      <c r="C335" s="57" t="s">
        <v>625</v>
      </c>
      <c r="D335" s="57" t="s">
        <v>94</v>
      </c>
      <c r="E335" s="57" t="s">
        <v>596</v>
      </c>
    </row>
    <row r="336" spans="1:5">
      <c r="A336" s="57" t="str">
        <f t="shared" si="10"/>
        <v>Fann, Kenneth</v>
      </c>
      <c r="B336" s="57" t="str">
        <f t="shared" si="11"/>
        <v>Kenneth Fann</v>
      </c>
      <c r="C336" s="57" t="s">
        <v>93</v>
      </c>
      <c r="D336" s="57" t="s">
        <v>94</v>
      </c>
      <c r="E336" s="57" t="s">
        <v>83</v>
      </c>
    </row>
    <row r="337" spans="1:5">
      <c r="A337" s="57" t="str">
        <f t="shared" si="10"/>
        <v>Pierson, Kenneth</v>
      </c>
      <c r="B337" s="57" t="str">
        <f t="shared" si="11"/>
        <v>Kenneth Pierson</v>
      </c>
      <c r="C337" s="57" t="s">
        <v>118</v>
      </c>
      <c r="D337" s="57" t="s">
        <v>94</v>
      </c>
      <c r="E337" s="57" t="s">
        <v>83</v>
      </c>
    </row>
    <row r="338" spans="1:5">
      <c r="A338" s="57" t="str">
        <f t="shared" si="10"/>
        <v>Childers, Kent</v>
      </c>
      <c r="B338" s="57" t="str">
        <f t="shared" si="11"/>
        <v>Kent Childers</v>
      </c>
      <c r="C338" s="57" t="s">
        <v>251</v>
      </c>
      <c r="D338" s="57" t="s">
        <v>252</v>
      </c>
      <c r="E338" s="57" t="s">
        <v>203</v>
      </c>
    </row>
    <row r="339" spans="1:5">
      <c r="A339" s="57" t="str">
        <f t="shared" si="10"/>
        <v>Vance, Kenyetta</v>
      </c>
      <c r="B339" s="57" t="str">
        <f t="shared" si="11"/>
        <v>Kenyetta Vance</v>
      </c>
      <c r="C339" s="57" t="s">
        <v>779</v>
      </c>
      <c r="D339" s="57" t="s">
        <v>780</v>
      </c>
      <c r="E339" s="57" t="s">
        <v>596</v>
      </c>
    </row>
    <row r="340" spans="1:5">
      <c r="A340" s="57" t="str">
        <f t="shared" si="10"/>
        <v>Forcum, Kesley</v>
      </c>
      <c r="B340" s="57" t="str">
        <f t="shared" si="11"/>
        <v>Kesley Forcum</v>
      </c>
      <c r="C340" s="57" t="s">
        <v>294</v>
      </c>
      <c r="D340" s="57" t="s">
        <v>295</v>
      </c>
      <c r="E340" s="57" t="s">
        <v>203</v>
      </c>
    </row>
    <row r="341" spans="1:5">
      <c r="A341" s="57" t="str">
        <f t="shared" si="10"/>
        <v>Churchill , Kevin</v>
      </c>
      <c r="B341" s="57" t="str">
        <f t="shared" si="11"/>
        <v xml:space="preserve">Kevin Churchill </v>
      </c>
      <c r="C341" s="57" t="s">
        <v>258</v>
      </c>
      <c r="D341" s="57" t="s">
        <v>259</v>
      </c>
      <c r="E341" s="57" t="s">
        <v>203</v>
      </c>
    </row>
    <row r="342" spans="1:5">
      <c r="A342" s="57" t="str">
        <f t="shared" si="10"/>
        <v>McClure, Kevin</v>
      </c>
      <c r="B342" s="57" t="str">
        <f t="shared" si="11"/>
        <v>Kevin McClure</v>
      </c>
      <c r="C342" s="57" t="s">
        <v>717</v>
      </c>
      <c r="D342" s="57" t="s">
        <v>259</v>
      </c>
      <c r="E342" s="57" t="s">
        <v>596</v>
      </c>
    </row>
    <row r="343" spans="1:5">
      <c r="A343" s="57" t="str">
        <f t="shared" si="10"/>
        <v>Moser, Kevin</v>
      </c>
      <c r="B343" s="57" t="str">
        <f t="shared" si="11"/>
        <v>Kevin Moser</v>
      </c>
      <c r="C343" s="57" t="s">
        <v>375</v>
      </c>
      <c r="D343" s="57" t="s">
        <v>259</v>
      </c>
      <c r="E343" s="57" t="s">
        <v>203</v>
      </c>
    </row>
    <row r="344" spans="1:5">
      <c r="A344" s="57" t="str">
        <f t="shared" si="10"/>
        <v>Mullinax, Kevin</v>
      </c>
      <c r="B344" s="57" t="str">
        <f t="shared" si="11"/>
        <v>Kevin Mullinax</v>
      </c>
      <c r="C344" s="57" t="s">
        <v>729</v>
      </c>
      <c r="D344" s="57" t="s">
        <v>259</v>
      </c>
      <c r="E344" s="57" t="s">
        <v>596</v>
      </c>
    </row>
    <row r="345" spans="1:5">
      <c r="A345" s="57" t="str">
        <f t="shared" si="10"/>
        <v>Whitener, Kevin</v>
      </c>
      <c r="B345" s="57" t="str">
        <f t="shared" si="11"/>
        <v>Kevin Whitener</v>
      </c>
      <c r="C345" s="57" t="s">
        <v>791</v>
      </c>
      <c r="D345" s="57" t="s">
        <v>259</v>
      </c>
      <c r="E345" s="57" t="s">
        <v>596</v>
      </c>
    </row>
    <row r="346" spans="1:5">
      <c r="A346" s="57" t="str">
        <f t="shared" si="10"/>
        <v>Bain, Kim</v>
      </c>
      <c r="B346" s="57" t="str">
        <f t="shared" si="11"/>
        <v>Kim Bain</v>
      </c>
      <c r="C346" s="57" t="s">
        <v>216</v>
      </c>
      <c r="D346" s="57" t="s">
        <v>217</v>
      </c>
      <c r="E346" s="57" t="s">
        <v>203</v>
      </c>
    </row>
    <row r="347" spans="1:5">
      <c r="A347" s="57" t="str">
        <f t="shared" si="10"/>
        <v>Majchrzak, Kimberly</v>
      </c>
      <c r="B347" s="57" t="str">
        <f t="shared" si="11"/>
        <v>Kimberly Majchrzak</v>
      </c>
      <c r="C347" s="57" t="s">
        <v>711</v>
      </c>
      <c r="D347" s="57" t="s">
        <v>712</v>
      </c>
      <c r="E347" s="57" t="s">
        <v>596</v>
      </c>
    </row>
    <row r="348" spans="1:5">
      <c r="A348" s="57" t="str">
        <f t="shared" si="10"/>
        <v>Ferguson, Kirk</v>
      </c>
      <c r="B348" s="57" t="str">
        <f t="shared" si="11"/>
        <v>Kirk Ferguson</v>
      </c>
      <c r="C348" s="57" t="s">
        <v>95</v>
      </c>
      <c r="D348" s="57" t="s">
        <v>96</v>
      </c>
      <c r="E348" s="57" t="s">
        <v>83</v>
      </c>
    </row>
    <row r="349" spans="1:5">
      <c r="A349" s="57" t="str">
        <f t="shared" si="10"/>
        <v>Barrs, Kori</v>
      </c>
      <c r="B349" s="57" t="str">
        <f t="shared" si="11"/>
        <v>Kori Barrs</v>
      </c>
      <c r="C349" s="57" t="s">
        <v>603</v>
      </c>
      <c r="D349" s="57" t="s">
        <v>604</v>
      </c>
      <c r="E349" s="57" t="s">
        <v>596</v>
      </c>
    </row>
    <row r="350" spans="1:5">
      <c r="A350" s="57" t="str">
        <f t="shared" si="10"/>
        <v>Van Slightenhorst, Krissy</v>
      </c>
      <c r="B350" s="57" t="str">
        <f t="shared" si="11"/>
        <v>Krissy Van Slightenhorst</v>
      </c>
      <c r="C350" s="57" t="s">
        <v>777</v>
      </c>
      <c r="D350" s="57" t="s">
        <v>778</v>
      </c>
      <c r="E350" s="57" t="s">
        <v>596</v>
      </c>
    </row>
    <row r="351" spans="1:5">
      <c r="A351" s="57" t="str">
        <f t="shared" si="10"/>
        <v>Toler, Kristofer</v>
      </c>
      <c r="B351" s="57" t="str">
        <f t="shared" si="11"/>
        <v>Kristofer Toler</v>
      </c>
      <c r="C351" s="57" t="s">
        <v>772</v>
      </c>
      <c r="D351" s="57" t="s">
        <v>773</v>
      </c>
      <c r="E351" s="57" t="s">
        <v>596</v>
      </c>
    </row>
    <row r="352" spans="1:5">
      <c r="A352" s="57" t="str">
        <f t="shared" si="10"/>
        <v>Brannock, Kristy</v>
      </c>
      <c r="B352" s="57" t="str">
        <f t="shared" si="11"/>
        <v>Kristy Brannock</v>
      </c>
      <c r="C352" s="57" t="s">
        <v>10</v>
      </c>
      <c r="D352" s="57" t="s">
        <v>11</v>
      </c>
      <c r="E352" s="57" t="s">
        <v>9</v>
      </c>
    </row>
    <row r="353" spans="1:5">
      <c r="A353" s="57" t="str">
        <f t="shared" si="10"/>
        <v>Hayman, Kyle</v>
      </c>
      <c r="B353" s="57" t="str">
        <f t="shared" si="11"/>
        <v>Kyle Hayman</v>
      </c>
      <c r="C353" s="57" t="s">
        <v>308</v>
      </c>
      <c r="D353" s="57" t="s">
        <v>309</v>
      </c>
      <c r="E353" s="57" t="s">
        <v>203</v>
      </c>
    </row>
    <row r="354" spans="1:5">
      <c r="A354" s="57" t="str">
        <f t="shared" si="10"/>
        <v>Robertson, Lane</v>
      </c>
      <c r="B354" s="57" t="str">
        <f t="shared" si="11"/>
        <v>Lane Robertson</v>
      </c>
      <c r="C354" s="57" t="s">
        <v>401</v>
      </c>
      <c r="D354" s="57" t="s">
        <v>402</v>
      </c>
      <c r="E354" s="57" t="s">
        <v>203</v>
      </c>
    </row>
    <row r="355" spans="1:5">
      <c r="A355" s="57" t="str">
        <f t="shared" si="10"/>
        <v>Hinsley, Larry</v>
      </c>
      <c r="B355" s="57" t="str">
        <f t="shared" si="11"/>
        <v>Larry Hinsley</v>
      </c>
      <c r="C355" s="57" t="s">
        <v>678</v>
      </c>
      <c r="D355" s="57" t="s">
        <v>679</v>
      </c>
      <c r="E355" s="57" t="s">
        <v>596</v>
      </c>
    </row>
    <row r="356" spans="1:5">
      <c r="A356" s="57" t="str">
        <f t="shared" si="10"/>
        <v>Gandy, Laura</v>
      </c>
      <c r="B356" s="57" t="str">
        <f t="shared" si="11"/>
        <v>Laura Gandy</v>
      </c>
      <c r="C356" s="57" t="s">
        <v>651</v>
      </c>
      <c r="D356" s="57" t="s">
        <v>652</v>
      </c>
      <c r="E356" s="57" t="s">
        <v>596</v>
      </c>
    </row>
    <row r="357" spans="1:5">
      <c r="A357" s="57" t="str">
        <f t="shared" si="10"/>
        <v>Shell, Laura</v>
      </c>
      <c r="B357" s="57" t="str">
        <f t="shared" si="11"/>
        <v>Laura Shell</v>
      </c>
      <c r="C357" s="57" t="s">
        <v>757</v>
      </c>
      <c r="D357" s="57" t="s">
        <v>652</v>
      </c>
      <c r="E357" s="57" t="s">
        <v>596</v>
      </c>
    </row>
    <row r="358" spans="1:5">
      <c r="A358" s="57" t="str">
        <f t="shared" si="10"/>
        <v>Tibbetts, Lawrence</v>
      </c>
      <c r="B358" s="57" t="str">
        <f t="shared" si="11"/>
        <v>Lawrence Tibbetts</v>
      </c>
      <c r="C358" s="57" t="s">
        <v>423</v>
      </c>
      <c r="D358" s="57" t="s">
        <v>338</v>
      </c>
      <c r="E358" s="57" t="s">
        <v>203</v>
      </c>
    </row>
    <row r="359" spans="1:5">
      <c r="A359" s="57" t="str">
        <f t="shared" si="10"/>
        <v>Charles, Leah</v>
      </c>
      <c r="B359" s="57" t="str">
        <f t="shared" si="11"/>
        <v>Leah Charles</v>
      </c>
      <c r="C359" s="57" t="s">
        <v>573</v>
      </c>
      <c r="D359" s="57" t="s">
        <v>626</v>
      </c>
      <c r="E359" s="57" t="s">
        <v>596</v>
      </c>
    </row>
    <row r="360" spans="1:5">
      <c r="A360" s="57" t="str">
        <f t="shared" si="10"/>
        <v>Charles, Leah</v>
      </c>
      <c r="B360" s="57" t="str">
        <f t="shared" si="11"/>
        <v>Leah Charles</v>
      </c>
      <c r="C360" s="57" t="s">
        <v>573</v>
      </c>
      <c r="D360" s="57" t="s">
        <v>626</v>
      </c>
      <c r="E360" s="57" t="s">
        <v>596</v>
      </c>
    </row>
    <row r="361" spans="1:5">
      <c r="A361" s="57" t="str">
        <f t="shared" si="10"/>
        <v>Ryan, Leben</v>
      </c>
      <c r="B361" s="57" t="str">
        <f t="shared" si="11"/>
        <v>Leben Ryan</v>
      </c>
      <c r="C361" s="57" t="s">
        <v>189</v>
      </c>
      <c r="D361" s="57" t="s">
        <v>190</v>
      </c>
      <c r="E361" s="57" t="s">
        <v>148</v>
      </c>
    </row>
    <row r="362" spans="1:5">
      <c r="A362" s="57" t="str">
        <f t="shared" si="10"/>
        <v>Adams, Lee</v>
      </c>
      <c r="B362" s="57" t="str">
        <f t="shared" si="11"/>
        <v>Lee Adams</v>
      </c>
      <c r="C362" s="57" t="s">
        <v>201</v>
      </c>
      <c r="D362" s="57" t="s">
        <v>202</v>
      </c>
      <c r="E362" s="57" t="s">
        <v>203</v>
      </c>
    </row>
    <row r="363" spans="1:5">
      <c r="A363" s="57" t="str">
        <f t="shared" si="10"/>
        <v>Harbor, Lee</v>
      </c>
      <c r="B363" s="57" t="str">
        <f t="shared" si="11"/>
        <v>Lee Harbor</v>
      </c>
      <c r="C363" s="57" t="s">
        <v>510</v>
      </c>
      <c r="D363" s="57" t="s">
        <v>202</v>
      </c>
      <c r="E363" s="57" t="s">
        <v>466</v>
      </c>
    </row>
    <row r="364" spans="1:5">
      <c r="A364" s="57" t="str">
        <f t="shared" si="10"/>
        <v>Hudgens, Lee</v>
      </c>
      <c r="B364" s="57" t="str">
        <f t="shared" si="11"/>
        <v>Lee Hudgens</v>
      </c>
      <c r="C364" s="57" t="s">
        <v>324</v>
      </c>
      <c r="D364" s="57" t="s">
        <v>202</v>
      </c>
      <c r="E364" s="57" t="s">
        <v>203</v>
      </c>
    </row>
    <row r="365" spans="1:5">
      <c r="A365" s="57" t="str">
        <f t="shared" si="10"/>
        <v>Sheom, Lee</v>
      </c>
      <c r="B365" s="57" t="str">
        <f t="shared" si="11"/>
        <v>Lee Sheom</v>
      </c>
      <c r="C365" s="57" t="s">
        <v>758</v>
      </c>
      <c r="D365" s="57" t="s">
        <v>202</v>
      </c>
      <c r="E365" s="57" t="s">
        <v>596</v>
      </c>
    </row>
    <row r="366" spans="1:5">
      <c r="A366" s="57" t="str">
        <f t="shared" si="10"/>
        <v>Walker, Lee</v>
      </c>
      <c r="B366" s="57" t="str">
        <f t="shared" si="11"/>
        <v>Lee Walker</v>
      </c>
      <c r="C366" s="57" t="s">
        <v>441</v>
      </c>
      <c r="D366" s="57" t="s">
        <v>202</v>
      </c>
      <c r="E366" s="57" t="s">
        <v>203</v>
      </c>
    </row>
    <row r="367" spans="1:5">
      <c r="A367" s="57" t="str">
        <f t="shared" si="10"/>
        <v>Walker, Lee</v>
      </c>
      <c r="B367" s="57" t="str">
        <f t="shared" si="11"/>
        <v>Lee Walker</v>
      </c>
      <c r="C367" s="57" t="s">
        <v>441</v>
      </c>
      <c r="D367" s="57" t="s">
        <v>202</v>
      </c>
      <c r="E367" s="57" t="s">
        <v>203</v>
      </c>
    </row>
    <row r="368" spans="1:5">
      <c r="A368" s="57" t="str">
        <f t="shared" si="10"/>
        <v>Turner, Leon</v>
      </c>
      <c r="B368" s="57" t="str">
        <f t="shared" si="11"/>
        <v>Leon Turner</v>
      </c>
      <c r="C368" s="57" t="s">
        <v>428</v>
      </c>
      <c r="D368" s="57" t="s">
        <v>429</v>
      </c>
      <c r="E368" s="57" t="s">
        <v>203</v>
      </c>
    </row>
    <row r="369" spans="1:5">
      <c r="A369" s="57" t="str">
        <f t="shared" si="10"/>
        <v>Leamons, Les</v>
      </c>
      <c r="B369" s="57" t="str">
        <f t="shared" si="11"/>
        <v>Les Leamons</v>
      </c>
      <c r="C369" s="57" t="s">
        <v>698</v>
      </c>
      <c r="D369" s="57" t="s">
        <v>699</v>
      </c>
      <c r="E369" s="57" t="s">
        <v>596</v>
      </c>
    </row>
    <row r="370" spans="1:5">
      <c r="A370" s="57" t="str">
        <f t="shared" si="10"/>
        <v>Weisman, Leslie</v>
      </c>
      <c r="B370" s="57" t="str">
        <f t="shared" si="11"/>
        <v>Leslie Weisman</v>
      </c>
      <c r="C370" s="57" t="s">
        <v>594</v>
      </c>
      <c r="D370" s="57" t="s">
        <v>458</v>
      </c>
      <c r="E370" s="57" t="s">
        <v>579</v>
      </c>
    </row>
    <row r="371" spans="1:5">
      <c r="A371" s="57" t="str">
        <f t="shared" si="10"/>
        <v>Wilson, Leslie</v>
      </c>
      <c r="B371" s="57" t="str">
        <f t="shared" si="11"/>
        <v>Leslie Wilson</v>
      </c>
      <c r="C371" s="57" t="s">
        <v>139</v>
      </c>
      <c r="D371" s="57" t="s">
        <v>458</v>
      </c>
      <c r="E371" s="57" t="s">
        <v>203</v>
      </c>
    </row>
    <row r="372" spans="1:5">
      <c r="A372" s="57" t="str">
        <f t="shared" si="10"/>
        <v>Vaught, Linda</v>
      </c>
      <c r="B372" s="57" t="str">
        <f t="shared" si="11"/>
        <v>Linda Vaught</v>
      </c>
      <c r="C372" s="57" t="s">
        <v>781</v>
      </c>
      <c r="D372" s="57" t="s">
        <v>782</v>
      </c>
      <c r="E372" s="57" t="s">
        <v>596</v>
      </c>
    </row>
    <row r="373" spans="1:5">
      <c r="A373" s="57" t="str">
        <f t="shared" si="10"/>
        <v>Ballard, Lindsey</v>
      </c>
      <c r="B373" s="57" t="str">
        <f t="shared" si="11"/>
        <v>Lindsey Ballard</v>
      </c>
      <c r="C373" s="57" t="s">
        <v>600</v>
      </c>
      <c r="D373" s="57" t="s">
        <v>602</v>
      </c>
      <c r="E373" s="57" t="s">
        <v>596</v>
      </c>
    </row>
    <row r="374" spans="1:5">
      <c r="A374" s="57" t="str">
        <f t="shared" si="10"/>
        <v xml:space="preserve">Williams, Linel (Lee) </v>
      </c>
      <c r="B374" s="57" t="str">
        <f t="shared" si="11"/>
        <v>Linel (Lee)  Williams</v>
      </c>
      <c r="C374" s="57" t="s">
        <v>455</v>
      </c>
      <c r="D374" s="57" t="s">
        <v>797</v>
      </c>
      <c r="E374" s="57" t="s">
        <v>596</v>
      </c>
    </row>
    <row r="375" spans="1:5">
      <c r="A375" s="57" t="str">
        <f t="shared" si="10"/>
        <v>Moore, Lisa</v>
      </c>
      <c r="B375" s="57" t="str">
        <f t="shared" si="11"/>
        <v>Lisa Moore</v>
      </c>
      <c r="C375" s="57" t="s">
        <v>727</v>
      </c>
      <c r="D375" s="57" t="s">
        <v>728</v>
      </c>
      <c r="E375" s="57" t="s">
        <v>596</v>
      </c>
    </row>
    <row r="376" spans="1:5">
      <c r="A376" s="57" t="str">
        <f t="shared" si="10"/>
        <v>Doty, Locke</v>
      </c>
      <c r="B376" s="57" t="str">
        <f t="shared" si="11"/>
        <v>Locke Doty</v>
      </c>
      <c r="C376" s="57" t="s">
        <v>29</v>
      </c>
      <c r="D376" s="57" t="s">
        <v>30</v>
      </c>
      <c r="E376" s="57" t="s">
        <v>9</v>
      </c>
    </row>
    <row r="377" spans="1:5">
      <c r="A377" s="57" t="str">
        <f t="shared" si="10"/>
        <v>Merchant, Lorrie</v>
      </c>
      <c r="B377" s="57" t="str">
        <f t="shared" si="11"/>
        <v>Lorrie Merchant</v>
      </c>
      <c r="C377" s="57" t="s">
        <v>589</v>
      </c>
      <c r="D377" s="57" t="s">
        <v>590</v>
      </c>
      <c r="E377" s="57" t="s">
        <v>579</v>
      </c>
    </row>
    <row r="378" spans="1:5">
      <c r="A378" s="57" t="str">
        <f t="shared" si="10"/>
        <v>Mitcham, Louie</v>
      </c>
      <c r="B378" s="57" t="str">
        <f t="shared" si="11"/>
        <v>Louie Mitcham</v>
      </c>
      <c r="C378" s="57" t="s">
        <v>724</v>
      </c>
      <c r="D378" s="57" t="s">
        <v>725</v>
      </c>
      <c r="E378" s="57" t="s">
        <v>596</v>
      </c>
    </row>
    <row r="379" spans="1:5">
      <c r="A379" s="57" t="str">
        <f t="shared" si="10"/>
        <v>Mccarver, Mac</v>
      </c>
      <c r="B379" s="57" t="str">
        <f t="shared" si="11"/>
        <v>Mac Mccarver</v>
      </c>
      <c r="C379" s="57" t="s">
        <v>715</v>
      </c>
      <c r="D379" s="57" t="s">
        <v>716</v>
      </c>
      <c r="E379" s="57" t="s">
        <v>596</v>
      </c>
    </row>
    <row r="380" spans="1:5">
      <c r="A380" s="57" t="str">
        <f t="shared" si="10"/>
        <v>Inge, Malcolm</v>
      </c>
      <c r="B380" s="57" t="str">
        <f t="shared" si="11"/>
        <v>Malcolm Inge</v>
      </c>
      <c r="C380" s="57" t="s">
        <v>682</v>
      </c>
      <c r="D380" s="57" t="s">
        <v>683</v>
      </c>
      <c r="E380" s="57" t="s">
        <v>596</v>
      </c>
    </row>
    <row r="381" spans="1:5">
      <c r="A381" s="57" t="str">
        <f t="shared" si="10"/>
        <v>Cruz, Manuel</v>
      </c>
      <c r="B381" s="57" t="str">
        <f t="shared" si="11"/>
        <v>Manuel Cruz</v>
      </c>
      <c r="C381" s="57" t="s">
        <v>88</v>
      </c>
      <c r="D381" s="57" t="s">
        <v>89</v>
      </c>
      <c r="E381" s="57" t="s">
        <v>83</v>
      </c>
    </row>
    <row r="382" spans="1:5">
      <c r="A382" s="57" t="str">
        <f t="shared" si="10"/>
        <v>Holz, Marc</v>
      </c>
      <c r="B382" s="57" t="str">
        <f t="shared" si="11"/>
        <v>Marc Holz</v>
      </c>
      <c r="C382" s="57" t="s">
        <v>316</v>
      </c>
      <c r="D382" s="57" t="s">
        <v>317</v>
      </c>
      <c r="E382" s="57" t="s">
        <v>203</v>
      </c>
    </row>
    <row r="383" spans="1:5">
      <c r="A383" s="57" t="str">
        <f t="shared" si="10"/>
        <v>Watkins, Marcine</v>
      </c>
      <c r="B383" s="57" t="str">
        <f t="shared" si="11"/>
        <v>Marcine Watkins</v>
      </c>
      <c r="C383" s="57" t="s">
        <v>592</v>
      </c>
      <c r="D383" s="57" t="s">
        <v>593</v>
      </c>
      <c r="E383" s="57" t="s">
        <v>579</v>
      </c>
    </row>
    <row r="384" spans="1:5">
      <c r="A384" s="57" t="str">
        <f t="shared" si="10"/>
        <v>Moss, Marcus</v>
      </c>
      <c r="B384" s="57" t="str">
        <f t="shared" si="11"/>
        <v>Marcus Moss</v>
      </c>
      <c r="C384" s="57" t="s">
        <v>141</v>
      </c>
      <c r="D384" s="57" t="s">
        <v>142</v>
      </c>
      <c r="E384" s="57" t="s">
        <v>143</v>
      </c>
    </row>
    <row r="385" spans="1:5">
      <c r="A385" s="57" t="str">
        <f t="shared" si="10"/>
        <v>Walters, Marcus</v>
      </c>
      <c r="B385" s="57" t="str">
        <f t="shared" si="11"/>
        <v>Marcus Walters</v>
      </c>
      <c r="C385" s="57" t="s">
        <v>446</v>
      </c>
      <c r="D385" s="57" t="s">
        <v>142</v>
      </c>
      <c r="E385" s="57" t="s">
        <v>203</v>
      </c>
    </row>
    <row r="386" spans="1:5">
      <c r="A386" s="57" t="str">
        <f t="shared" ref="A386:A449" si="12">CONCATENATE(C386,", ",D386)</f>
        <v>Fleming, Margaret</v>
      </c>
      <c r="B386" s="57" t="str">
        <f t="shared" ref="B386:B449" si="13">CONCATENATE(D386&amp;" "&amp;C386)</f>
        <v>Margaret Fleming</v>
      </c>
      <c r="C386" s="57" t="s">
        <v>498</v>
      </c>
      <c r="D386" s="57" t="s">
        <v>499</v>
      </c>
      <c r="E386" s="57" t="s">
        <v>466</v>
      </c>
    </row>
    <row r="387" spans="1:5">
      <c r="A387" s="57" t="str">
        <f t="shared" si="12"/>
        <v>Edgerton, Mark</v>
      </c>
      <c r="B387" s="57" t="str">
        <f t="shared" si="13"/>
        <v>Mark Edgerton</v>
      </c>
      <c r="C387" s="57" t="s">
        <v>282</v>
      </c>
      <c r="D387" s="57" t="s">
        <v>181</v>
      </c>
      <c r="E387" s="57" t="s">
        <v>203</v>
      </c>
    </row>
    <row r="388" spans="1:5">
      <c r="A388" s="57" t="str">
        <f t="shared" si="12"/>
        <v>Gore, Mark</v>
      </c>
      <c r="B388" s="57" t="str">
        <f t="shared" si="13"/>
        <v>Mark Gore</v>
      </c>
      <c r="C388" s="57" t="s">
        <v>506</v>
      </c>
      <c r="D388" s="57" t="s">
        <v>181</v>
      </c>
      <c r="E388" s="57" t="s">
        <v>466</v>
      </c>
    </row>
    <row r="389" spans="1:5">
      <c r="A389" s="57" t="str">
        <f t="shared" si="12"/>
        <v>Knaake, Mark</v>
      </c>
      <c r="B389" s="57" t="str">
        <f t="shared" si="13"/>
        <v>Mark Knaake</v>
      </c>
      <c r="C389" s="57" t="s">
        <v>574</v>
      </c>
      <c r="D389" s="57" t="s">
        <v>181</v>
      </c>
      <c r="E389" s="57" t="s">
        <v>571</v>
      </c>
    </row>
    <row r="390" spans="1:5">
      <c r="A390" s="57" t="str">
        <f t="shared" si="12"/>
        <v>Misenhiem, Mark</v>
      </c>
      <c r="B390" s="57" t="str">
        <f t="shared" si="13"/>
        <v>Mark Misenhiem</v>
      </c>
      <c r="C390" s="57" t="s">
        <v>180</v>
      </c>
      <c r="D390" s="57" t="s">
        <v>181</v>
      </c>
      <c r="E390" s="57" t="s">
        <v>148</v>
      </c>
    </row>
    <row r="391" spans="1:5">
      <c r="A391" s="57" t="str">
        <f t="shared" si="12"/>
        <v>Owens, Mark</v>
      </c>
      <c r="B391" s="57" t="str">
        <f t="shared" si="13"/>
        <v>Mark Owens</v>
      </c>
      <c r="C391" s="57" t="s">
        <v>182</v>
      </c>
      <c r="D391" s="57" t="s">
        <v>181</v>
      </c>
      <c r="E391" s="57" t="s">
        <v>148</v>
      </c>
    </row>
    <row r="392" spans="1:5">
      <c r="A392" s="57" t="str">
        <f t="shared" si="12"/>
        <v>Poteat, Mark</v>
      </c>
      <c r="B392" s="57" t="str">
        <f t="shared" si="13"/>
        <v>Mark Poteat</v>
      </c>
      <c r="C392" s="57" t="s">
        <v>538</v>
      </c>
      <c r="D392" s="57" t="s">
        <v>181</v>
      </c>
      <c r="E392" s="57" t="s">
        <v>466</v>
      </c>
    </row>
    <row r="393" spans="1:5">
      <c r="A393" s="57" t="str">
        <f t="shared" si="12"/>
        <v>Vallesky, Mark</v>
      </c>
      <c r="B393" s="57" t="str">
        <f t="shared" si="13"/>
        <v>Mark Vallesky</v>
      </c>
      <c r="C393" s="57" t="s">
        <v>776</v>
      </c>
      <c r="D393" s="57" t="s">
        <v>181</v>
      </c>
      <c r="E393" s="57" t="s">
        <v>596</v>
      </c>
    </row>
    <row r="394" spans="1:5">
      <c r="A394" s="57" t="str">
        <f t="shared" si="12"/>
        <v>Williams, Mark</v>
      </c>
      <c r="B394" s="57" t="str">
        <f t="shared" si="13"/>
        <v>Mark Williams</v>
      </c>
      <c r="C394" s="57" t="s">
        <v>455</v>
      </c>
      <c r="D394" s="57" t="s">
        <v>181</v>
      </c>
      <c r="E394" s="57" t="s">
        <v>571</v>
      </c>
    </row>
    <row r="395" spans="1:5">
      <c r="A395" s="57" t="str">
        <f t="shared" si="12"/>
        <v>Braswell, Martin</v>
      </c>
      <c r="B395" s="57" t="str">
        <f t="shared" si="13"/>
        <v>Martin Braswell</v>
      </c>
      <c r="C395" s="57" t="s">
        <v>233</v>
      </c>
      <c r="D395" s="57" t="s">
        <v>140</v>
      </c>
      <c r="E395" s="57" t="s">
        <v>203</v>
      </c>
    </row>
    <row r="396" spans="1:5">
      <c r="A396" s="57" t="str">
        <f t="shared" si="12"/>
        <v>Sain, Martin</v>
      </c>
      <c r="B396" s="57" t="str">
        <f t="shared" si="13"/>
        <v>Martin Sain</v>
      </c>
      <c r="C396" s="57" t="s">
        <v>403</v>
      </c>
      <c r="D396" s="57" t="s">
        <v>140</v>
      </c>
      <c r="E396" s="57" t="s">
        <v>203</v>
      </c>
    </row>
    <row r="397" spans="1:5">
      <c r="A397" s="57" t="str">
        <f t="shared" si="12"/>
        <v>Terry , Martin</v>
      </c>
      <c r="B397" s="57" t="str">
        <f t="shared" si="13"/>
        <v xml:space="preserve">Martin Terry </v>
      </c>
      <c r="C397" s="57" t="s">
        <v>420</v>
      </c>
      <c r="D397" s="57" t="s">
        <v>140</v>
      </c>
      <c r="E397" s="57" t="s">
        <v>203</v>
      </c>
    </row>
    <row r="398" spans="1:5">
      <c r="A398" s="57" t="str">
        <f t="shared" si="12"/>
        <v>Wilson, Martin</v>
      </c>
      <c r="B398" s="57" t="str">
        <f t="shared" si="13"/>
        <v>Martin Wilson</v>
      </c>
      <c r="C398" s="57" t="s">
        <v>139</v>
      </c>
      <c r="D398" s="57" t="s">
        <v>140</v>
      </c>
      <c r="E398" s="57" t="s">
        <v>83</v>
      </c>
    </row>
    <row r="399" spans="1:5">
      <c r="A399" s="57" t="str">
        <f t="shared" si="12"/>
        <v>Noble, Marty</v>
      </c>
      <c r="B399" s="57" t="str">
        <f t="shared" si="13"/>
        <v>Marty Noble</v>
      </c>
      <c r="C399" s="57" t="s">
        <v>381</v>
      </c>
      <c r="D399" s="57" t="s">
        <v>382</v>
      </c>
      <c r="E399" s="57" t="s">
        <v>203</v>
      </c>
    </row>
    <row r="400" spans="1:5">
      <c r="A400" s="57" t="str">
        <f t="shared" si="12"/>
        <v>Noble, Marty</v>
      </c>
      <c r="B400" s="57" t="str">
        <f t="shared" si="13"/>
        <v>Marty Noble</v>
      </c>
      <c r="C400" s="57" t="s">
        <v>381</v>
      </c>
      <c r="D400" s="57" t="s">
        <v>382</v>
      </c>
      <c r="E400" s="57" t="s">
        <v>203</v>
      </c>
    </row>
    <row r="401" spans="1:6">
      <c r="A401" s="57" t="str">
        <f t="shared" si="12"/>
        <v>Terry , Marty</v>
      </c>
      <c r="B401" s="57" t="str">
        <f t="shared" si="13"/>
        <v xml:space="preserve">Marty Terry </v>
      </c>
      <c r="C401" s="57" t="s">
        <v>420</v>
      </c>
      <c r="D401" s="57" t="s">
        <v>382</v>
      </c>
      <c r="E401" s="57" t="s">
        <v>203</v>
      </c>
    </row>
    <row r="402" spans="1:6">
      <c r="A402" s="57" t="str">
        <f t="shared" si="12"/>
        <v>Campbell, Mary</v>
      </c>
      <c r="B402" s="57" t="str">
        <f t="shared" si="13"/>
        <v>Mary Campbell</v>
      </c>
      <c r="C402" s="57" t="s">
        <v>247</v>
      </c>
      <c r="D402" s="57" t="s">
        <v>248</v>
      </c>
      <c r="E402" s="57" t="s">
        <v>203</v>
      </c>
    </row>
    <row r="403" spans="1:6">
      <c r="A403" s="57" t="str">
        <f t="shared" si="12"/>
        <v>Caton, Matt</v>
      </c>
      <c r="B403" s="57" t="str">
        <f t="shared" si="13"/>
        <v>Matt Caton</v>
      </c>
      <c r="C403" s="57" t="s">
        <v>623</v>
      </c>
      <c r="D403" s="57" t="s">
        <v>42</v>
      </c>
      <c r="E403" s="57" t="s">
        <v>596</v>
      </c>
    </row>
    <row r="404" spans="1:6">
      <c r="A404" s="57" t="str">
        <f t="shared" si="12"/>
        <v>Garrard, Matt</v>
      </c>
      <c r="B404" s="57" t="str">
        <f t="shared" si="13"/>
        <v>Matt Garrard</v>
      </c>
      <c r="C404" s="57" t="s">
        <v>161</v>
      </c>
      <c r="D404" s="57" t="s">
        <v>42</v>
      </c>
      <c r="E404" s="57" t="s">
        <v>148</v>
      </c>
    </row>
    <row r="405" spans="1:6">
      <c r="A405" s="57" t="str">
        <f t="shared" si="12"/>
        <v>Johnson, Matt</v>
      </c>
      <c r="B405" s="57" t="str">
        <f t="shared" si="13"/>
        <v>Matt Johnson</v>
      </c>
      <c r="C405" s="57" t="s">
        <v>110</v>
      </c>
      <c r="D405" s="57" t="s">
        <v>42</v>
      </c>
      <c r="E405" s="57" t="s">
        <v>596</v>
      </c>
      <c r="F405" s="62">
        <v>200</v>
      </c>
    </row>
    <row r="406" spans="1:6">
      <c r="A406" s="57" t="str">
        <f t="shared" si="12"/>
        <v>Koch, Matt</v>
      </c>
      <c r="B406" s="57" t="str">
        <f t="shared" si="13"/>
        <v>Matt Koch</v>
      </c>
      <c r="C406" s="57" t="s">
        <v>41</v>
      </c>
      <c r="D406" s="57" t="s">
        <v>42</v>
      </c>
      <c r="E406" s="57" t="s">
        <v>9</v>
      </c>
      <c r="F406" s="62">
        <v>200</v>
      </c>
    </row>
    <row r="407" spans="1:6">
      <c r="A407" s="57" t="str">
        <f t="shared" si="12"/>
        <v>Ray, Matt</v>
      </c>
      <c r="B407" s="57" t="str">
        <f t="shared" si="13"/>
        <v>Matt Ray</v>
      </c>
      <c r="C407" s="57" t="s">
        <v>232</v>
      </c>
      <c r="D407" s="57" t="s">
        <v>42</v>
      </c>
      <c r="E407" s="57" t="s">
        <v>466</v>
      </c>
      <c r="F407" s="62">
        <v>200</v>
      </c>
    </row>
    <row r="408" spans="1:6">
      <c r="A408" s="57" t="str">
        <f t="shared" si="12"/>
        <v>Young, Matt</v>
      </c>
      <c r="B408" s="57" t="str">
        <f t="shared" si="13"/>
        <v>Matt Young</v>
      </c>
      <c r="C408" s="57" t="s">
        <v>799</v>
      </c>
      <c r="D408" s="57" t="s">
        <v>42</v>
      </c>
      <c r="E408" s="57" t="s">
        <v>596</v>
      </c>
      <c r="F408" s="62">
        <v>200</v>
      </c>
    </row>
    <row r="409" spans="1:6">
      <c r="A409" s="57" t="str">
        <f t="shared" si="12"/>
        <v>Ingham, Matthew</v>
      </c>
      <c r="B409" s="57" t="str">
        <f t="shared" si="13"/>
        <v>Matthew Ingham</v>
      </c>
      <c r="C409" s="57" t="s">
        <v>684</v>
      </c>
      <c r="D409" s="57" t="s">
        <v>116</v>
      </c>
      <c r="E409" s="57" t="s">
        <v>596</v>
      </c>
      <c r="F409" s="62">
        <v>200</v>
      </c>
    </row>
    <row r="410" spans="1:6">
      <c r="A410" s="57" t="str">
        <f t="shared" si="12"/>
        <v>Lilienthal, Matthew</v>
      </c>
      <c r="B410" s="57" t="str">
        <f t="shared" si="13"/>
        <v>Matthew Lilienthal</v>
      </c>
      <c r="C410" s="57" t="s">
        <v>525</v>
      </c>
      <c r="D410" s="57" t="s">
        <v>116</v>
      </c>
      <c r="E410" s="57" t="s">
        <v>466</v>
      </c>
      <c r="F410" s="62">
        <v>200</v>
      </c>
    </row>
    <row r="411" spans="1:6">
      <c r="A411" s="57" t="str">
        <f t="shared" si="12"/>
        <v>Olsen, Matthew</v>
      </c>
      <c r="B411" s="57" t="str">
        <f t="shared" si="13"/>
        <v>Matthew Olsen</v>
      </c>
      <c r="C411" s="57" t="s">
        <v>115</v>
      </c>
      <c r="D411" s="57" t="s">
        <v>116</v>
      </c>
      <c r="E411" s="57" t="s">
        <v>83</v>
      </c>
      <c r="F411" s="62">
        <v>200</v>
      </c>
    </row>
    <row r="412" spans="1:6">
      <c r="A412" s="57" t="str">
        <f t="shared" si="12"/>
        <v>Parker, Matthew</v>
      </c>
      <c r="B412" s="57" t="str">
        <f t="shared" si="13"/>
        <v>Matthew Parker</v>
      </c>
      <c r="C412" s="57" t="s">
        <v>144</v>
      </c>
      <c r="D412" s="57" t="s">
        <v>116</v>
      </c>
      <c r="E412" s="57" t="s">
        <v>143</v>
      </c>
      <c r="F412" s="62">
        <v>200</v>
      </c>
    </row>
    <row r="413" spans="1:6">
      <c r="A413" s="57" t="str">
        <f t="shared" si="12"/>
        <v>Thompson, Matthew</v>
      </c>
      <c r="B413" s="57" t="str">
        <f t="shared" si="13"/>
        <v>Matthew Thompson</v>
      </c>
      <c r="C413" s="57" t="s">
        <v>422</v>
      </c>
      <c r="D413" s="57" t="s">
        <v>116</v>
      </c>
      <c r="E413" s="57" t="s">
        <v>596</v>
      </c>
      <c r="F413" s="62">
        <v>200</v>
      </c>
    </row>
    <row r="414" spans="1:6">
      <c r="A414" s="57" t="str">
        <f t="shared" si="12"/>
        <v>Pegram, Melissa</v>
      </c>
      <c r="B414" s="57" t="str">
        <f t="shared" si="13"/>
        <v>Melissa Pegram</v>
      </c>
      <c r="C414" s="57" t="s">
        <v>386</v>
      </c>
      <c r="D414" s="57" t="s">
        <v>387</v>
      </c>
      <c r="E414" s="57" t="s">
        <v>203</v>
      </c>
      <c r="F414" s="62">
        <v>200</v>
      </c>
    </row>
    <row r="415" spans="1:6">
      <c r="A415" s="57" t="str">
        <f t="shared" si="12"/>
        <v>Watford, Melissa</v>
      </c>
      <c r="B415" s="57" t="str">
        <f t="shared" si="13"/>
        <v>Melissa Watford</v>
      </c>
      <c r="C415" s="60" t="s">
        <v>563</v>
      </c>
      <c r="D415" s="60" t="s">
        <v>387</v>
      </c>
      <c r="E415" s="57" t="s">
        <v>466</v>
      </c>
      <c r="F415" s="62">
        <v>200</v>
      </c>
    </row>
    <row r="416" spans="1:6">
      <c r="A416" s="57" t="str">
        <f t="shared" si="12"/>
        <v>Cultrera, Michael</v>
      </c>
      <c r="B416" s="57" t="str">
        <f t="shared" si="13"/>
        <v>Michael Cultrera</v>
      </c>
      <c r="C416" s="60" t="s">
        <v>25</v>
      </c>
      <c r="D416" s="60" t="s">
        <v>26</v>
      </c>
      <c r="E416" s="57" t="s">
        <v>9</v>
      </c>
      <c r="F416" s="62">
        <v>200</v>
      </c>
    </row>
    <row r="417" spans="1:6">
      <c r="A417" s="57" t="str">
        <f t="shared" si="12"/>
        <v>Lukach, Michael</v>
      </c>
      <c r="B417" s="57" t="str">
        <f t="shared" si="13"/>
        <v>Michael Lukach</v>
      </c>
      <c r="C417" s="60" t="s">
        <v>349</v>
      </c>
      <c r="D417" s="60" t="s">
        <v>26</v>
      </c>
      <c r="E417" s="57" t="s">
        <v>203</v>
      </c>
      <c r="F417" s="62">
        <v>200</v>
      </c>
    </row>
    <row r="418" spans="1:6">
      <c r="A418" s="57" t="str">
        <f t="shared" si="12"/>
        <v>Mockovciak, Michael</v>
      </c>
      <c r="B418" s="57" t="str">
        <f t="shared" si="13"/>
        <v>Michael Mockovciak</v>
      </c>
      <c r="C418" s="60" t="s">
        <v>112</v>
      </c>
      <c r="D418" s="60" t="s">
        <v>26</v>
      </c>
      <c r="E418" s="57" t="s">
        <v>83</v>
      </c>
      <c r="F418" s="62">
        <v>175</v>
      </c>
    </row>
    <row r="419" spans="1:6">
      <c r="A419" s="57" t="str">
        <f t="shared" si="12"/>
        <v>Smith, Michael</v>
      </c>
      <c r="B419" s="57" t="str">
        <f t="shared" si="13"/>
        <v>Michael Smith</v>
      </c>
      <c r="C419" s="60" t="s">
        <v>128</v>
      </c>
      <c r="D419" s="60" t="s">
        <v>26</v>
      </c>
      <c r="E419" s="57" t="s">
        <v>596</v>
      </c>
      <c r="F419" s="62">
        <v>175</v>
      </c>
    </row>
    <row r="420" spans="1:6">
      <c r="A420" s="57" t="str">
        <f t="shared" si="12"/>
        <v>Walker, Michael</v>
      </c>
      <c r="B420" s="57" t="str">
        <f t="shared" si="13"/>
        <v>Michael Walker</v>
      </c>
      <c r="C420" s="60" t="s">
        <v>441</v>
      </c>
      <c r="D420" s="60" t="s">
        <v>26</v>
      </c>
      <c r="E420" s="57" t="s">
        <v>203</v>
      </c>
      <c r="F420" s="62">
        <v>175</v>
      </c>
    </row>
    <row r="421" spans="1:6">
      <c r="A421" s="57" t="str">
        <f t="shared" si="12"/>
        <v>Wilson , Michael</v>
      </c>
      <c r="B421" s="57" t="str">
        <f t="shared" si="13"/>
        <v xml:space="preserve">Michael Wilson </v>
      </c>
      <c r="C421" s="60" t="s">
        <v>457</v>
      </c>
      <c r="D421" s="60" t="s">
        <v>26</v>
      </c>
      <c r="E421" s="57" t="s">
        <v>203</v>
      </c>
      <c r="F421" s="62">
        <v>175</v>
      </c>
    </row>
    <row r="422" spans="1:6">
      <c r="A422" s="57" t="str">
        <f t="shared" si="12"/>
        <v>Grant, Michelle</v>
      </c>
      <c r="B422" s="57" t="str">
        <f t="shared" si="13"/>
        <v>Michelle Grant</v>
      </c>
      <c r="C422" s="60" t="s">
        <v>661</v>
      </c>
      <c r="D422" s="60" t="s">
        <v>132</v>
      </c>
      <c r="E422" s="57" t="s">
        <v>596</v>
      </c>
      <c r="F422" s="62">
        <v>175</v>
      </c>
    </row>
    <row r="423" spans="1:6">
      <c r="A423" s="57" t="str">
        <f t="shared" si="12"/>
        <v>Simpson, Michelle</v>
      </c>
      <c r="B423" s="57" t="str">
        <f t="shared" si="13"/>
        <v>Michelle Simpson</v>
      </c>
      <c r="C423" s="60" t="s">
        <v>761</v>
      </c>
      <c r="D423" s="60" t="s">
        <v>132</v>
      </c>
      <c r="E423" s="57" t="s">
        <v>596</v>
      </c>
      <c r="F423" s="62">
        <v>175</v>
      </c>
    </row>
    <row r="424" spans="1:6">
      <c r="A424" s="57" t="str">
        <f t="shared" si="12"/>
        <v>Stewart, Michelle</v>
      </c>
      <c r="B424" s="57" t="str">
        <f t="shared" si="13"/>
        <v>Michelle Stewart</v>
      </c>
      <c r="C424" s="60" t="s">
        <v>131</v>
      </c>
      <c r="D424" s="60" t="s">
        <v>132</v>
      </c>
      <c r="E424" s="57" t="s">
        <v>83</v>
      </c>
      <c r="F424" s="62">
        <v>175</v>
      </c>
    </row>
    <row r="425" spans="1:6">
      <c r="A425" s="57" t="str">
        <f t="shared" si="12"/>
        <v>Edmonds, Mickey</v>
      </c>
      <c r="B425" s="57" t="str">
        <f t="shared" si="13"/>
        <v>Mickey Edmonds</v>
      </c>
      <c r="C425" s="60" t="s">
        <v>493</v>
      </c>
      <c r="D425" s="60" t="s">
        <v>494</v>
      </c>
      <c r="E425" s="57" t="s">
        <v>466</v>
      </c>
      <c r="F425" s="62">
        <v>175</v>
      </c>
    </row>
    <row r="426" spans="1:6">
      <c r="A426" s="57" t="str">
        <f t="shared" si="12"/>
        <v>Griffin, Mike</v>
      </c>
      <c r="B426" s="57" t="str">
        <f t="shared" si="13"/>
        <v>Mike Griffin</v>
      </c>
      <c r="C426" s="60" t="s">
        <v>164</v>
      </c>
      <c r="D426" s="60" t="s">
        <v>165</v>
      </c>
      <c r="E426" s="57" t="s">
        <v>148</v>
      </c>
      <c r="F426" s="62">
        <v>175</v>
      </c>
    </row>
    <row r="427" spans="1:6">
      <c r="A427" s="57" t="str">
        <f t="shared" si="12"/>
        <v>Griffin, Mike</v>
      </c>
      <c r="B427" s="57" t="str">
        <f t="shared" si="13"/>
        <v>Mike Griffin</v>
      </c>
      <c r="C427" s="60" t="s">
        <v>164</v>
      </c>
      <c r="D427" s="60" t="s">
        <v>165</v>
      </c>
      <c r="E427" s="57" t="s">
        <v>203</v>
      </c>
      <c r="F427" s="62">
        <v>175</v>
      </c>
    </row>
    <row r="428" spans="1:6">
      <c r="A428" s="57" t="str">
        <f t="shared" si="12"/>
        <v>Hooks, Mike</v>
      </c>
      <c r="B428" s="57" t="str">
        <f t="shared" si="13"/>
        <v>Mike Hooks</v>
      </c>
      <c r="C428" s="60" t="s">
        <v>515</v>
      </c>
      <c r="D428" s="60" t="s">
        <v>165</v>
      </c>
      <c r="E428" s="57" t="s">
        <v>466</v>
      </c>
      <c r="F428" s="62">
        <v>175</v>
      </c>
    </row>
    <row r="429" spans="1:6">
      <c r="A429" s="57" t="str">
        <f t="shared" si="12"/>
        <v>Rogers, Mike</v>
      </c>
      <c r="B429" s="57" t="str">
        <f t="shared" si="13"/>
        <v>Mike Rogers</v>
      </c>
      <c r="C429" s="60" t="s">
        <v>544</v>
      </c>
      <c r="D429" s="60" t="s">
        <v>165</v>
      </c>
      <c r="E429" s="57" t="s">
        <v>466</v>
      </c>
      <c r="F429" s="62">
        <v>175</v>
      </c>
    </row>
    <row r="430" spans="1:6">
      <c r="A430" s="57" t="str">
        <f t="shared" si="12"/>
        <v>Rusher, Mike</v>
      </c>
      <c r="B430" s="57" t="str">
        <f t="shared" si="13"/>
        <v>Mike Rusher</v>
      </c>
      <c r="C430" s="60" t="s">
        <v>751</v>
      </c>
      <c r="D430" s="60" t="s">
        <v>165</v>
      </c>
      <c r="E430" s="57" t="s">
        <v>596</v>
      </c>
      <c r="F430" s="62">
        <v>175</v>
      </c>
    </row>
    <row r="431" spans="1:6">
      <c r="A431" s="57" t="str">
        <f t="shared" si="12"/>
        <v>Sell, Mike</v>
      </c>
      <c r="B431" s="57" t="str">
        <f t="shared" si="13"/>
        <v>Mike Sell</v>
      </c>
      <c r="C431" s="60" t="s">
        <v>406</v>
      </c>
      <c r="D431" s="60" t="s">
        <v>165</v>
      </c>
      <c r="E431" s="57" t="s">
        <v>203</v>
      </c>
      <c r="F431" s="62">
        <v>175</v>
      </c>
    </row>
    <row r="432" spans="1:6">
      <c r="A432" s="57" t="str">
        <f t="shared" si="12"/>
        <v>Weeks, Mike</v>
      </c>
      <c r="B432" s="57" t="str">
        <f t="shared" si="13"/>
        <v>Mike Weeks</v>
      </c>
      <c r="C432" s="60" t="s">
        <v>450</v>
      </c>
      <c r="D432" s="60" t="s">
        <v>165</v>
      </c>
      <c r="E432" s="57" t="s">
        <v>203</v>
      </c>
      <c r="F432" s="62">
        <v>175</v>
      </c>
    </row>
    <row r="433" spans="1:6">
      <c r="A433" s="57" t="str">
        <f t="shared" si="12"/>
        <v>Ziefert, Mike</v>
      </c>
      <c r="B433" s="57" t="str">
        <f t="shared" si="13"/>
        <v>Mike Ziefert</v>
      </c>
      <c r="C433" s="60" t="s">
        <v>802</v>
      </c>
      <c r="D433" s="60" t="s">
        <v>165</v>
      </c>
      <c r="E433" s="57" t="s">
        <v>596</v>
      </c>
      <c r="F433" s="62">
        <v>175</v>
      </c>
    </row>
    <row r="434" spans="1:6">
      <c r="A434" s="57" t="str">
        <f t="shared" si="12"/>
        <v>Zymantas, Mike</v>
      </c>
      <c r="B434" s="57" t="str">
        <f t="shared" si="13"/>
        <v>Mike Zymantas</v>
      </c>
      <c r="C434" s="60" t="s">
        <v>803</v>
      </c>
      <c r="D434" s="60" t="s">
        <v>165</v>
      </c>
      <c r="E434" s="57" t="s">
        <v>596</v>
      </c>
      <c r="F434" s="62">
        <v>175</v>
      </c>
    </row>
    <row r="435" spans="1:6">
      <c r="A435" s="57" t="str">
        <f t="shared" si="12"/>
        <v>Seigler, Mindy</v>
      </c>
      <c r="B435" s="57" t="str">
        <f t="shared" si="13"/>
        <v>Mindy Seigler</v>
      </c>
      <c r="C435" s="60" t="s">
        <v>193</v>
      </c>
      <c r="D435" s="60" t="s">
        <v>194</v>
      </c>
      <c r="E435" s="57" t="s">
        <v>148</v>
      </c>
      <c r="F435" s="62">
        <v>175</v>
      </c>
    </row>
    <row r="436" spans="1:6">
      <c r="A436" s="57" t="str">
        <f t="shared" si="12"/>
        <v>Hinton, Morris</v>
      </c>
      <c r="B436" s="57" t="str">
        <f t="shared" si="13"/>
        <v>Morris Hinton</v>
      </c>
      <c r="C436" s="60" t="s">
        <v>33</v>
      </c>
      <c r="D436" s="60" t="s">
        <v>34</v>
      </c>
      <c r="E436" s="57" t="s">
        <v>9</v>
      </c>
      <c r="F436" s="62">
        <v>175</v>
      </c>
    </row>
    <row r="437" spans="1:6">
      <c r="A437" s="57" t="str">
        <f t="shared" si="12"/>
        <v>Schell, Nate</v>
      </c>
      <c r="B437" s="57" t="str">
        <f t="shared" si="13"/>
        <v>Nate Schell</v>
      </c>
      <c r="C437" s="60" t="s">
        <v>755</v>
      </c>
      <c r="D437" s="60" t="s">
        <v>756</v>
      </c>
      <c r="E437" s="57" t="s">
        <v>596</v>
      </c>
      <c r="F437" s="62">
        <v>175</v>
      </c>
    </row>
    <row r="438" spans="1:6">
      <c r="A438" s="57" t="str">
        <f t="shared" si="12"/>
        <v>Phelps, Nathan</v>
      </c>
      <c r="B438" s="57" t="str">
        <f t="shared" si="13"/>
        <v>Nathan Phelps</v>
      </c>
      <c r="C438" s="60" t="s">
        <v>388</v>
      </c>
      <c r="D438" s="60" t="s">
        <v>739</v>
      </c>
      <c r="E438" s="57" t="s">
        <v>596</v>
      </c>
      <c r="F438" s="62">
        <v>175</v>
      </c>
    </row>
    <row r="439" spans="1:6">
      <c r="A439" s="57" t="str">
        <f t="shared" si="12"/>
        <v>Anderson, Nic</v>
      </c>
      <c r="B439" s="57" t="str">
        <f t="shared" si="13"/>
        <v>Nic Anderson</v>
      </c>
      <c r="C439" s="60" t="s">
        <v>577</v>
      </c>
      <c r="D439" s="60" t="s">
        <v>578</v>
      </c>
      <c r="E439" s="57" t="s">
        <v>579</v>
      </c>
      <c r="F439" s="62">
        <v>175</v>
      </c>
    </row>
    <row r="440" spans="1:6">
      <c r="A440" s="57" t="str">
        <f t="shared" si="12"/>
        <v>Lee, Nick</v>
      </c>
      <c r="B440" s="57" t="str">
        <f t="shared" si="13"/>
        <v>Nick Lee</v>
      </c>
      <c r="C440" s="60" t="s">
        <v>202</v>
      </c>
      <c r="D440" s="60" t="s">
        <v>342</v>
      </c>
      <c r="E440" s="57" t="s">
        <v>203</v>
      </c>
      <c r="F440" s="62">
        <v>175</v>
      </c>
    </row>
    <row r="441" spans="1:6">
      <c r="A441" s="57" t="str">
        <f t="shared" si="12"/>
        <v>Walker, Nick</v>
      </c>
      <c r="B441" s="57" t="str">
        <f t="shared" si="13"/>
        <v>Nick Walker</v>
      </c>
      <c r="C441" s="60" t="s">
        <v>441</v>
      </c>
      <c r="D441" s="60" t="s">
        <v>342</v>
      </c>
      <c r="E441" s="57" t="s">
        <v>203</v>
      </c>
      <c r="F441" s="62">
        <v>175</v>
      </c>
    </row>
    <row r="442" spans="1:6">
      <c r="A442" s="57" t="str">
        <f t="shared" si="12"/>
        <v>Glenn, Nicole</v>
      </c>
      <c r="B442" s="57" t="str">
        <f t="shared" si="13"/>
        <v>Nicole Glenn</v>
      </c>
      <c r="C442" s="60" t="s">
        <v>32</v>
      </c>
      <c r="D442" s="60" t="s">
        <v>103</v>
      </c>
      <c r="E442" s="57" t="s">
        <v>83</v>
      </c>
      <c r="F442" s="62">
        <v>175</v>
      </c>
    </row>
    <row r="443" spans="1:6">
      <c r="A443" s="57" t="str">
        <f t="shared" si="12"/>
        <v>Pepicello, Nicole</v>
      </c>
      <c r="B443" s="57" t="str">
        <f t="shared" si="13"/>
        <v>Nicole Pepicello</v>
      </c>
      <c r="C443" s="60" t="s">
        <v>117</v>
      </c>
      <c r="D443" s="60" t="s">
        <v>103</v>
      </c>
      <c r="E443" s="57" t="s">
        <v>83</v>
      </c>
      <c r="F443" s="62">
        <v>175</v>
      </c>
    </row>
    <row r="444" spans="1:6">
      <c r="A444" s="57" t="str">
        <f t="shared" si="12"/>
        <v>Pepicello, Nicole</v>
      </c>
      <c r="B444" s="57" t="str">
        <f t="shared" si="13"/>
        <v>Nicole Pepicello</v>
      </c>
      <c r="C444" s="60" t="s">
        <v>117</v>
      </c>
      <c r="D444" s="60" t="s">
        <v>103</v>
      </c>
      <c r="E444" s="57" t="s">
        <v>83</v>
      </c>
      <c r="F444" s="62">
        <v>175</v>
      </c>
    </row>
    <row r="445" spans="1:6">
      <c r="A445" s="57" t="str">
        <f t="shared" si="12"/>
        <v>Wilson, Pamela</v>
      </c>
      <c r="B445" s="57" t="str">
        <f t="shared" si="13"/>
        <v>Pamela Wilson</v>
      </c>
      <c r="C445" s="60" t="s">
        <v>139</v>
      </c>
      <c r="D445" s="60" t="s">
        <v>569</v>
      </c>
      <c r="E445" s="57" t="s">
        <v>466</v>
      </c>
      <c r="F445" s="62">
        <v>175</v>
      </c>
    </row>
    <row r="446" spans="1:6">
      <c r="A446" s="57" t="str">
        <f t="shared" si="12"/>
        <v>Britton, Patrick</v>
      </c>
      <c r="B446" s="57" t="str">
        <f t="shared" si="13"/>
        <v>Patrick Britton</v>
      </c>
      <c r="C446" s="60" t="s">
        <v>613</v>
      </c>
      <c r="D446" s="60" t="s">
        <v>584</v>
      </c>
      <c r="E446" s="57" t="s">
        <v>596</v>
      </c>
      <c r="F446" s="62">
        <v>175</v>
      </c>
    </row>
    <row r="447" spans="1:6">
      <c r="A447" s="57" t="str">
        <f t="shared" si="12"/>
        <v>Haynes, Patrick</v>
      </c>
      <c r="B447" s="57" t="str">
        <f t="shared" si="13"/>
        <v>Patrick Haynes</v>
      </c>
      <c r="C447" s="60" t="s">
        <v>583</v>
      </c>
      <c r="D447" s="60" t="s">
        <v>584</v>
      </c>
      <c r="E447" s="57" t="s">
        <v>579</v>
      </c>
      <c r="F447" s="62">
        <v>175</v>
      </c>
    </row>
    <row r="448" spans="1:6">
      <c r="A448" s="57" t="str">
        <f t="shared" si="12"/>
        <v>Barnes, Paul</v>
      </c>
      <c r="B448" s="57" t="str">
        <f t="shared" si="13"/>
        <v>Paul Barnes</v>
      </c>
      <c r="C448" s="60" t="s">
        <v>219</v>
      </c>
      <c r="D448" s="60" t="s">
        <v>91</v>
      </c>
      <c r="E448" s="57" t="s">
        <v>203</v>
      </c>
      <c r="F448" s="62">
        <v>175</v>
      </c>
    </row>
    <row r="449" spans="1:6">
      <c r="A449" s="57" t="str">
        <f t="shared" si="12"/>
        <v>Boucher, Paul</v>
      </c>
      <c r="B449" s="57" t="str">
        <f t="shared" si="13"/>
        <v>Paul Boucher</v>
      </c>
      <c r="C449" s="60" t="s">
        <v>612</v>
      </c>
      <c r="D449" s="60" t="s">
        <v>91</v>
      </c>
      <c r="E449" s="57" t="s">
        <v>596</v>
      </c>
      <c r="F449" s="62">
        <v>175</v>
      </c>
    </row>
    <row r="450" spans="1:6">
      <c r="A450" s="57" t="str">
        <f t="shared" ref="A450:A513" si="14">CONCATENATE(C450,", ",D450)</f>
        <v>Dempsey, Paul</v>
      </c>
      <c r="B450" s="57" t="str">
        <f t="shared" ref="B450:B513" si="15">CONCATENATE(D450&amp;" "&amp;C450)</f>
        <v>Paul Dempsey</v>
      </c>
      <c r="C450" s="60" t="s">
        <v>90</v>
      </c>
      <c r="D450" s="60" t="s">
        <v>91</v>
      </c>
      <c r="E450" s="57" t="s">
        <v>83</v>
      </c>
      <c r="F450" s="62">
        <v>175</v>
      </c>
    </row>
    <row r="451" spans="1:6">
      <c r="A451" s="57" t="str">
        <f t="shared" si="14"/>
        <v>Stevens, Paul</v>
      </c>
      <c r="B451" s="57" t="str">
        <f t="shared" si="15"/>
        <v>Paul Stevens</v>
      </c>
      <c r="C451" s="60" t="s">
        <v>414</v>
      </c>
      <c r="D451" s="60" t="s">
        <v>91</v>
      </c>
      <c r="E451" s="57" t="s">
        <v>596</v>
      </c>
      <c r="F451" s="62">
        <v>175</v>
      </c>
    </row>
    <row r="452" spans="1:6">
      <c r="A452" s="57" t="str">
        <f t="shared" si="14"/>
        <v>Wiggins, Paul</v>
      </c>
      <c r="B452" s="57" t="str">
        <f t="shared" si="15"/>
        <v>Paul Wiggins</v>
      </c>
      <c r="C452" s="60" t="s">
        <v>566</v>
      </c>
      <c r="D452" s="60" t="s">
        <v>91</v>
      </c>
      <c r="E452" s="57" t="s">
        <v>466</v>
      </c>
      <c r="F452" s="62">
        <v>175</v>
      </c>
    </row>
    <row r="453" spans="1:6">
      <c r="A453" s="57" t="str">
        <f t="shared" si="14"/>
        <v>Eckert, Pete</v>
      </c>
      <c r="B453" s="57" t="str">
        <f t="shared" si="15"/>
        <v>Pete Eckert</v>
      </c>
      <c r="C453" s="60" t="s">
        <v>491</v>
      </c>
      <c r="D453" s="60" t="s">
        <v>492</v>
      </c>
      <c r="E453" s="57" t="s">
        <v>466</v>
      </c>
      <c r="F453" s="62">
        <v>175</v>
      </c>
    </row>
    <row r="454" spans="1:6">
      <c r="A454" s="57" t="str">
        <f t="shared" si="14"/>
        <v>Reeves, Phil</v>
      </c>
      <c r="B454" s="57" t="str">
        <f t="shared" si="15"/>
        <v>Phil Reeves</v>
      </c>
      <c r="C454" s="60" t="s">
        <v>71</v>
      </c>
      <c r="D454" s="60" t="s">
        <v>72</v>
      </c>
      <c r="E454" s="57" t="s">
        <v>9</v>
      </c>
      <c r="F454" s="62">
        <v>175</v>
      </c>
    </row>
    <row r="455" spans="1:6">
      <c r="A455" s="57" t="str">
        <f t="shared" si="14"/>
        <v>Hughes, Phillip</v>
      </c>
      <c r="B455" s="57" t="str">
        <f t="shared" si="15"/>
        <v>Phillip Hughes</v>
      </c>
      <c r="C455" s="60" t="s">
        <v>170</v>
      </c>
      <c r="D455" s="60" t="s">
        <v>325</v>
      </c>
      <c r="E455" s="57" t="s">
        <v>203</v>
      </c>
      <c r="F455" s="62">
        <v>175</v>
      </c>
    </row>
    <row r="456" spans="1:6">
      <c r="A456" s="57" t="str">
        <f t="shared" si="14"/>
        <v>Baylor, Pierre</v>
      </c>
      <c r="B456" s="57" t="str">
        <f t="shared" si="15"/>
        <v>Pierre Baylor</v>
      </c>
      <c r="C456" s="60" t="s">
        <v>605</v>
      </c>
      <c r="D456" s="60" t="s">
        <v>606</v>
      </c>
      <c r="E456" s="57" t="s">
        <v>596</v>
      </c>
      <c r="F456" s="62">
        <v>175</v>
      </c>
    </row>
    <row r="457" spans="1:6">
      <c r="A457" s="57" t="str">
        <f t="shared" si="14"/>
        <v>Nance, Quintin</v>
      </c>
      <c r="B457" s="57" t="str">
        <f t="shared" si="15"/>
        <v>Quintin Nance</v>
      </c>
      <c r="C457" s="60" t="s">
        <v>379</v>
      </c>
      <c r="D457" s="60" t="s">
        <v>380</v>
      </c>
      <c r="E457" s="57" t="s">
        <v>203</v>
      </c>
      <c r="F457" s="62">
        <v>175</v>
      </c>
    </row>
    <row r="458" spans="1:6">
      <c r="A458" s="57" t="str">
        <f t="shared" si="14"/>
        <v>Cooke, Quinton</v>
      </c>
      <c r="B458" s="57" t="str">
        <f t="shared" si="15"/>
        <v>Quinton Cooke</v>
      </c>
      <c r="C458" s="60" t="s">
        <v>268</v>
      </c>
      <c r="D458" s="60" t="s">
        <v>269</v>
      </c>
      <c r="E458" s="57" t="s">
        <v>203</v>
      </c>
      <c r="F458" s="62">
        <v>175</v>
      </c>
    </row>
    <row r="459" spans="1:6">
      <c r="A459" s="57" t="str">
        <f t="shared" si="14"/>
        <v>Southall, Ralph</v>
      </c>
      <c r="B459" s="57" t="str">
        <f t="shared" si="15"/>
        <v>Ralph Southall</v>
      </c>
      <c r="C459" s="60" t="s">
        <v>129</v>
      </c>
      <c r="D459" s="60" t="s">
        <v>130</v>
      </c>
      <c r="E459" s="57" t="s">
        <v>83</v>
      </c>
      <c r="F459" s="62">
        <v>175</v>
      </c>
    </row>
    <row r="460" spans="1:6">
      <c r="A460" s="57" t="str">
        <f t="shared" si="14"/>
        <v>Martin, Ramon</v>
      </c>
      <c r="B460" s="57" t="str">
        <f t="shared" si="15"/>
        <v>Ramon Martin</v>
      </c>
      <c r="C460" s="60" t="s">
        <v>140</v>
      </c>
      <c r="D460" s="60" t="s">
        <v>713</v>
      </c>
      <c r="E460" s="57" t="s">
        <v>596</v>
      </c>
      <c r="F460" s="62">
        <v>175</v>
      </c>
    </row>
    <row r="461" spans="1:6">
      <c r="A461" s="57" t="str">
        <f t="shared" si="14"/>
        <v>Christianson, Randall</v>
      </c>
      <c r="B461" s="57" t="str">
        <f t="shared" si="15"/>
        <v>Randall Christianson</v>
      </c>
      <c r="C461" s="60" t="s">
        <v>479</v>
      </c>
      <c r="D461" s="60" t="s">
        <v>480</v>
      </c>
      <c r="E461" s="57" t="s">
        <v>466</v>
      </c>
      <c r="F461" s="62">
        <v>175</v>
      </c>
    </row>
    <row r="462" spans="1:6">
      <c r="A462" s="57" t="str">
        <f t="shared" si="14"/>
        <v>Lowman, Randy</v>
      </c>
      <c r="B462" s="57" t="str">
        <f t="shared" si="15"/>
        <v>Randy Lowman</v>
      </c>
      <c r="C462" s="60" t="s">
        <v>706</v>
      </c>
      <c r="D462" s="60" t="s">
        <v>560</v>
      </c>
      <c r="E462" s="57" t="s">
        <v>596</v>
      </c>
      <c r="F462" s="62">
        <v>175</v>
      </c>
    </row>
    <row r="463" spans="1:6">
      <c r="A463" s="57" t="str">
        <f t="shared" si="14"/>
        <v>Turney, Randy</v>
      </c>
      <c r="B463" s="57" t="str">
        <f t="shared" si="15"/>
        <v>Randy Turney</v>
      </c>
      <c r="C463" s="60" t="s">
        <v>559</v>
      </c>
      <c r="D463" s="60" t="s">
        <v>560</v>
      </c>
      <c r="E463" s="57" t="s">
        <v>466</v>
      </c>
      <c r="F463" s="62">
        <v>175</v>
      </c>
    </row>
    <row r="464" spans="1:6">
      <c r="A464" s="57" t="str">
        <f t="shared" si="14"/>
        <v>Welch, Randy</v>
      </c>
      <c r="B464" s="57" t="str">
        <f t="shared" si="15"/>
        <v>Randy Welch</v>
      </c>
      <c r="C464" s="60" t="s">
        <v>564</v>
      </c>
      <c r="D464" s="60" t="s">
        <v>560</v>
      </c>
      <c r="E464" s="57" t="s">
        <v>466</v>
      </c>
      <c r="F464" s="62">
        <v>175</v>
      </c>
    </row>
    <row r="465" spans="1:6">
      <c r="A465" s="57" t="str">
        <f t="shared" si="14"/>
        <v>Boykin, Ray</v>
      </c>
      <c r="B465" s="57" t="str">
        <f t="shared" si="15"/>
        <v>Ray Boykin</v>
      </c>
      <c r="C465" s="60" t="s">
        <v>231</v>
      </c>
      <c r="D465" s="60" t="s">
        <v>232</v>
      </c>
      <c r="E465" s="57" t="s">
        <v>203</v>
      </c>
      <c r="F465" s="62">
        <v>175</v>
      </c>
    </row>
    <row r="466" spans="1:6">
      <c r="A466" s="57" t="str">
        <f t="shared" si="14"/>
        <v>Kalista, Rayshawn</v>
      </c>
      <c r="B466" s="57" t="str">
        <f t="shared" si="15"/>
        <v>Rayshawn Kalista</v>
      </c>
      <c r="C466" s="60" t="s">
        <v>691</v>
      </c>
      <c r="D466" s="60" t="s">
        <v>692</v>
      </c>
      <c r="E466" s="57" t="s">
        <v>596</v>
      </c>
      <c r="F466" s="62">
        <v>175</v>
      </c>
    </row>
    <row r="467" spans="1:6">
      <c r="A467" s="57" t="str">
        <f t="shared" si="14"/>
        <v>Watson, Rayshawn</v>
      </c>
      <c r="B467" s="57" t="str">
        <f t="shared" si="15"/>
        <v>Rayshawn Watson</v>
      </c>
      <c r="C467" s="60" t="s">
        <v>447</v>
      </c>
      <c r="D467" s="60" t="s">
        <v>692</v>
      </c>
      <c r="E467" s="57" t="s">
        <v>596</v>
      </c>
      <c r="F467" s="62">
        <v>175</v>
      </c>
    </row>
    <row r="468" spans="1:6">
      <c r="A468" s="57" t="str">
        <f t="shared" si="14"/>
        <v>Hewett, Reginald</v>
      </c>
      <c r="B468" s="57" t="str">
        <f t="shared" si="15"/>
        <v>Reginald Hewett</v>
      </c>
      <c r="C468" s="60" t="s">
        <v>104</v>
      </c>
      <c r="D468" s="60" t="s">
        <v>105</v>
      </c>
      <c r="E468" s="57" t="s">
        <v>83</v>
      </c>
      <c r="F468" s="62">
        <v>175</v>
      </c>
    </row>
    <row r="469" spans="1:6">
      <c r="A469" s="57" t="str">
        <f t="shared" si="14"/>
        <v>Orrid, Richard</v>
      </c>
      <c r="B469" s="57" t="str">
        <f t="shared" si="15"/>
        <v>Richard Orrid</v>
      </c>
      <c r="C469" s="60" t="s">
        <v>535</v>
      </c>
      <c r="D469" s="60" t="s">
        <v>80</v>
      </c>
      <c r="E469" s="57" t="s">
        <v>466</v>
      </c>
      <c r="F469" s="62">
        <v>175</v>
      </c>
    </row>
    <row r="470" spans="1:6">
      <c r="A470" s="57" t="str">
        <f t="shared" si="14"/>
        <v>Ruth, Richard</v>
      </c>
      <c r="B470" s="57" t="str">
        <f t="shared" si="15"/>
        <v>Richard Ruth</v>
      </c>
      <c r="C470" s="60" t="s">
        <v>752</v>
      </c>
      <c r="D470" s="60" t="s">
        <v>80</v>
      </c>
      <c r="E470" s="57" t="s">
        <v>596</v>
      </c>
      <c r="F470" s="62">
        <v>175</v>
      </c>
    </row>
    <row r="471" spans="1:6">
      <c r="A471" s="57" t="str">
        <f t="shared" si="14"/>
        <v>Sarazen, Richard</v>
      </c>
      <c r="B471" s="57" t="str">
        <f t="shared" si="15"/>
        <v>Richard Sarazen</v>
      </c>
      <c r="C471" s="60" t="s">
        <v>753</v>
      </c>
      <c r="D471" s="60" t="s">
        <v>80</v>
      </c>
      <c r="E471" s="57" t="s">
        <v>596</v>
      </c>
      <c r="F471" s="62">
        <v>175</v>
      </c>
    </row>
    <row r="472" spans="1:6">
      <c r="A472" s="57" t="str">
        <f t="shared" si="14"/>
        <v>Walls, Richard</v>
      </c>
      <c r="B472" s="57" t="str">
        <f t="shared" si="15"/>
        <v>Richard Walls</v>
      </c>
      <c r="C472" s="60" t="s">
        <v>443</v>
      </c>
      <c r="D472" s="60" t="s">
        <v>80</v>
      </c>
      <c r="E472" s="57" t="s">
        <v>203</v>
      </c>
      <c r="F472" s="62">
        <v>175</v>
      </c>
    </row>
    <row r="473" spans="1:6">
      <c r="A473" s="57" t="str">
        <f t="shared" si="14"/>
        <v>Ward, Richard</v>
      </c>
      <c r="B473" s="57" t="str">
        <f t="shared" si="15"/>
        <v>Richard Ward</v>
      </c>
      <c r="C473" s="60" t="s">
        <v>79</v>
      </c>
      <c r="D473" s="60" t="s">
        <v>80</v>
      </c>
      <c r="E473" s="57" t="s">
        <v>9</v>
      </c>
      <c r="F473" s="62">
        <v>175</v>
      </c>
    </row>
    <row r="474" spans="1:6">
      <c r="A474" s="57" t="str">
        <f t="shared" si="14"/>
        <v>Lamar, Rick</v>
      </c>
      <c r="B474" s="57" t="str">
        <f t="shared" si="15"/>
        <v>Rick Lamar</v>
      </c>
      <c r="C474" s="60" t="s">
        <v>523</v>
      </c>
      <c r="D474" s="60" t="s">
        <v>524</v>
      </c>
      <c r="E474" s="57" t="s">
        <v>466</v>
      </c>
      <c r="F474" s="62">
        <v>175</v>
      </c>
    </row>
    <row r="475" spans="1:6">
      <c r="A475" s="57" t="str">
        <f t="shared" si="14"/>
        <v>Myers, Rick</v>
      </c>
      <c r="B475" s="57" t="str">
        <f t="shared" si="15"/>
        <v>Rick Myers</v>
      </c>
      <c r="C475" s="60" t="s">
        <v>533</v>
      </c>
      <c r="D475" s="60" t="s">
        <v>524</v>
      </c>
      <c r="E475" s="57" t="s">
        <v>466</v>
      </c>
      <c r="F475" s="62">
        <v>175</v>
      </c>
    </row>
    <row r="476" spans="1:6">
      <c r="A476" s="57" t="str">
        <f t="shared" si="14"/>
        <v>Davis, Ricky</v>
      </c>
      <c r="B476" s="57" t="str">
        <f t="shared" si="15"/>
        <v>Ricky Davis</v>
      </c>
      <c r="C476" s="60" t="s">
        <v>485</v>
      </c>
      <c r="D476" s="60" t="s">
        <v>427</v>
      </c>
      <c r="E476" s="57" t="s">
        <v>466</v>
      </c>
      <c r="F476" s="62">
        <v>175</v>
      </c>
    </row>
    <row r="477" spans="1:6">
      <c r="A477" s="57" t="str">
        <f t="shared" si="14"/>
        <v>Tucker, Ricky</v>
      </c>
      <c r="B477" s="57" t="str">
        <f t="shared" si="15"/>
        <v>Ricky Tucker</v>
      </c>
      <c r="C477" s="60" t="s">
        <v>426</v>
      </c>
      <c r="D477" s="60" t="s">
        <v>427</v>
      </c>
      <c r="E477" s="57" t="s">
        <v>203</v>
      </c>
      <c r="F477" s="62">
        <v>175</v>
      </c>
    </row>
    <row r="478" spans="1:6">
      <c r="A478" s="57" t="str">
        <f t="shared" si="14"/>
        <v>Tucker, Ricky</v>
      </c>
      <c r="B478" s="57" t="str">
        <f t="shared" si="15"/>
        <v>Ricky Tucker</v>
      </c>
      <c r="C478" s="60" t="s">
        <v>426</v>
      </c>
      <c r="D478" s="60" t="s">
        <v>427</v>
      </c>
      <c r="E478" s="57" t="s">
        <v>203</v>
      </c>
      <c r="F478" s="62">
        <v>175</v>
      </c>
    </row>
    <row r="479" spans="1:6">
      <c r="A479" s="57" t="str">
        <f t="shared" si="14"/>
        <v>Ryan, Roach</v>
      </c>
      <c r="B479" s="57" t="str">
        <f t="shared" si="15"/>
        <v>Roach Ryan</v>
      </c>
      <c r="C479" s="60" t="s">
        <v>189</v>
      </c>
      <c r="D479" s="60" t="s">
        <v>191</v>
      </c>
      <c r="E479" s="57" t="s">
        <v>148</v>
      </c>
      <c r="F479" s="62">
        <v>175</v>
      </c>
    </row>
    <row r="480" spans="1:6">
      <c r="A480" s="57" t="str">
        <f t="shared" si="14"/>
        <v>Roakes, Rob</v>
      </c>
      <c r="B480" s="57" t="str">
        <f t="shared" si="15"/>
        <v>Rob Roakes</v>
      </c>
      <c r="C480" s="60" t="s">
        <v>397</v>
      </c>
      <c r="D480" s="60" t="s">
        <v>398</v>
      </c>
      <c r="E480" s="57" t="s">
        <v>203</v>
      </c>
      <c r="F480" s="62">
        <v>175</v>
      </c>
    </row>
    <row r="481" spans="1:6">
      <c r="A481" s="57" t="str">
        <f t="shared" si="14"/>
        <v>Callahan, Robert</v>
      </c>
      <c r="B481" s="57" t="str">
        <f t="shared" si="15"/>
        <v>Robert Callahan</v>
      </c>
      <c r="C481" s="60" t="s">
        <v>16</v>
      </c>
      <c r="D481" s="60" t="s">
        <v>19</v>
      </c>
      <c r="E481" s="57" t="s">
        <v>203</v>
      </c>
      <c r="F481" s="62">
        <v>175</v>
      </c>
    </row>
    <row r="482" spans="1:6">
      <c r="A482" s="57" t="str">
        <f t="shared" si="14"/>
        <v>Chrisley, Robert</v>
      </c>
      <c r="B482" s="57" t="str">
        <f t="shared" si="15"/>
        <v>Robert Chrisley</v>
      </c>
      <c r="C482" s="60" t="s">
        <v>18</v>
      </c>
      <c r="D482" s="60" t="s">
        <v>19</v>
      </c>
      <c r="E482" s="57" t="s">
        <v>9</v>
      </c>
      <c r="F482" s="62">
        <v>175</v>
      </c>
    </row>
    <row r="483" spans="1:6">
      <c r="A483" s="57" t="str">
        <f t="shared" si="14"/>
        <v>Evans, Robert</v>
      </c>
      <c r="B483" s="57" t="str">
        <f t="shared" si="15"/>
        <v>Robert Evans</v>
      </c>
      <c r="C483" s="60" t="s">
        <v>92</v>
      </c>
      <c r="D483" s="60" t="s">
        <v>19</v>
      </c>
      <c r="E483" s="57" t="s">
        <v>83</v>
      </c>
      <c r="F483" s="62">
        <v>175</v>
      </c>
    </row>
    <row r="484" spans="1:6">
      <c r="A484" s="57" t="str">
        <f t="shared" si="14"/>
        <v>Musgrove, Robert</v>
      </c>
      <c r="B484" s="57" t="str">
        <f t="shared" si="15"/>
        <v>Robert Musgrove</v>
      </c>
      <c r="C484" s="60" t="s">
        <v>378</v>
      </c>
      <c r="D484" s="60" t="s">
        <v>19</v>
      </c>
      <c r="E484" s="57" t="s">
        <v>203</v>
      </c>
      <c r="F484" s="62">
        <v>175</v>
      </c>
    </row>
    <row r="485" spans="1:6">
      <c r="A485" s="57" t="str">
        <f t="shared" si="14"/>
        <v>Powell, Robert</v>
      </c>
      <c r="B485" s="57" t="str">
        <f t="shared" si="15"/>
        <v>Robert Powell</v>
      </c>
      <c r="C485" s="60" t="s">
        <v>119</v>
      </c>
      <c r="D485" s="60" t="s">
        <v>19</v>
      </c>
      <c r="E485" s="57" t="s">
        <v>83</v>
      </c>
      <c r="F485" s="62">
        <v>175</v>
      </c>
    </row>
    <row r="486" spans="1:6">
      <c r="A486" s="57" t="str">
        <f t="shared" si="14"/>
        <v>Powell, Robert</v>
      </c>
      <c r="B486" s="57" t="str">
        <f t="shared" si="15"/>
        <v>Robert Powell</v>
      </c>
      <c r="C486" s="60" t="s">
        <v>119</v>
      </c>
      <c r="D486" s="60" t="s">
        <v>19</v>
      </c>
      <c r="E486" s="57" t="s">
        <v>83</v>
      </c>
      <c r="F486" s="62">
        <v>175</v>
      </c>
    </row>
    <row r="487" spans="1:6">
      <c r="A487" s="57" t="str">
        <f t="shared" si="14"/>
        <v>Whisnant, Robert</v>
      </c>
      <c r="B487" s="57" t="str">
        <f t="shared" si="15"/>
        <v>Robert Whisnant</v>
      </c>
      <c r="C487" s="60" t="s">
        <v>135</v>
      </c>
      <c r="D487" s="60" t="s">
        <v>19</v>
      </c>
      <c r="E487" s="57" t="s">
        <v>83</v>
      </c>
      <c r="F487" s="62">
        <v>175</v>
      </c>
    </row>
    <row r="488" spans="1:6">
      <c r="A488" s="57" t="str">
        <f t="shared" si="14"/>
        <v>Black, Robin</v>
      </c>
      <c r="B488" s="57" t="str">
        <f t="shared" si="15"/>
        <v>Robin Black</v>
      </c>
      <c r="C488" s="60" t="s">
        <v>471</v>
      </c>
      <c r="D488" s="60" t="s">
        <v>609</v>
      </c>
      <c r="E488" s="57" t="s">
        <v>596</v>
      </c>
      <c r="F488" s="62">
        <v>175</v>
      </c>
    </row>
    <row r="489" spans="1:6">
      <c r="A489" s="57" t="str">
        <f t="shared" si="14"/>
        <v>Troxler, Rod</v>
      </c>
      <c r="B489" s="57" t="str">
        <f t="shared" si="15"/>
        <v>Rod Troxler</v>
      </c>
      <c r="C489" s="60" t="s">
        <v>774</v>
      </c>
      <c r="D489" s="60" t="s">
        <v>775</v>
      </c>
      <c r="E489" s="57" t="s">
        <v>596</v>
      </c>
      <c r="F489" s="62">
        <v>175</v>
      </c>
    </row>
    <row r="490" spans="1:6">
      <c r="A490" s="57" t="str">
        <f t="shared" si="14"/>
        <v>Knight, Rodger</v>
      </c>
      <c r="B490" s="57" t="str">
        <f t="shared" si="15"/>
        <v>Rodger Knight</v>
      </c>
      <c r="C490" s="60" t="s">
        <v>39</v>
      </c>
      <c r="D490" s="60" t="s">
        <v>40</v>
      </c>
      <c r="E490" s="57" t="s">
        <v>9</v>
      </c>
      <c r="F490" s="62">
        <v>175</v>
      </c>
    </row>
    <row r="491" spans="1:6">
      <c r="A491" s="57" t="str">
        <f t="shared" si="14"/>
        <v>Phifer, Rodrick</v>
      </c>
      <c r="B491" s="57" t="str">
        <f t="shared" si="15"/>
        <v>Rodrick Phifer</v>
      </c>
      <c r="C491" s="60" t="s">
        <v>185</v>
      </c>
      <c r="D491" s="60" t="s">
        <v>186</v>
      </c>
      <c r="E491" s="57" t="s">
        <v>148</v>
      </c>
      <c r="F491" s="62">
        <v>175</v>
      </c>
    </row>
    <row r="492" spans="1:6">
      <c r="A492" s="57" t="str">
        <f t="shared" si="14"/>
        <v>Duncan, Ronnie</v>
      </c>
      <c r="B492" s="57" t="str">
        <f t="shared" si="15"/>
        <v>Ronnie Duncan</v>
      </c>
      <c r="C492" s="60" t="s">
        <v>487</v>
      </c>
      <c r="D492" s="60" t="s">
        <v>488</v>
      </c>
      <c r="E492" s="57" t="s">
        <v>466</v>
      </c>
      <c r="F492" s="62">
        <v>175</v>
      </c>
    </row>
    <row r="493" spans="1:6">
      <c r="A493" s="57" t="str">
        <f t="shared" si="14"/>
        <v>Tisdale, Rosetta</v>
      </c>
      <c r="B493" s="57" t="str">
        <f t="shared" si="15"/>
        <v>Rosetta Tisdale</v>
      </c>
      <c r="C493" s="60" t="s">
        <v>553</v>
      </c>
      <c r="D493" s="60" t="s">
        <v>554</v>
      </c>
      <c r="E493" s="57" t="s">
        <v>466</v>
      </c>
      <c r="F493" s="62">
        <v>175</v>
      </c>
    </row>
    <row r="494" spans="1:6">
      <c r="A494" s="57" t="str">
        <f t="shared" si="14"/>
        <v>Cohen, Ross</v>
      </c>
      <c r="B494" s="57" t="str">
        <f t="shared" si="15"/>
        <v>Ross Cohen</v>
      </c>
      <c r="C494" s="60" t="s">
        <v>155</v>
      </c>
      <c r="D494" s="60" t="s">
        <v>156</v>
      </c>
      <c r="E494" s="57" t="s">
        <v>148</v>
      </c>
      <c r="F494" s="62">
        <v>175</v>
      </c>
    </row>
    <row r="495" spans="1:6">
      <c r="A495" s="57" t="str">
        <f t="shared" si="14"/>
        <v>Pruett, Russ</v>
      </c>
      <c r="B495" s="57" t="str">
        <f t="shared" si="15"/>
        <v>Russ Pruett</v>
      </c>
      <c r="C495" s="60" t="s">
        <v>539</v>
      </c>
      <c r="D495" s="60" t="s">
        <v>540</v>
      </c>
      <c r="E495" s="57" t="s">
        <v>466</v>
      </c>
      <c r="F495" s="62">
        <v>175</v>
      </c>
    </row>
    <row r="496" spans="1:6">
      <c r="A496" s="57" t="str">
        <f t="shared" si="14"/>
        <v>Pirozzi, Ryan</v>
      </c>
      <c r="B496" s="57" t="str">
        <f t="shared" si="15"/>
        <v>Ryan Pirozzi</v>
      </c>
      <c r="C496" s="60" t="s">
        <v>740</v>
      </c>
      <c r="D496" s="60" t="s">
        <v>189</v>
      </c>
      <c r="E496" s="57" t="s">
        <v>596</v>
      </c>
      <c r="F496" s="62">
        <v>175</v>
      </c>
    </row>
    <row r="497" spans="1:6">
      <c r="A497" s="57" t="str">
        <f t="shared" si="14"/>
        <v>Simpson, Ryan</v>
      </c>
      <c r="B497" s="57" t="str">
        <f t="shared" si="15"/>
        <v>Ryan Simpson</v>
      </c>
      <c r="C497" s="60" t="s">
        <v>761</v>
      </c>
      <c r="D497" s="60" t="s">
        <v>189</v>
      </c>
      <c r="E497" s="57" t="s">
        <v>596</v>
      </c>
      <c r="F497" s="62">
        <v>175</v>
      </c>
    </row>
    <row r="498" spans="1:6">
      <c r="A498" s="57" t="str">
        <f t="shared" si="14"/>
        <v>Speight, Ryan</v>
      </c>
      <c r="B498" s="57" t="str">
        <f t="shared" si="15"/>
        <v>Ryan Speight</v>
      </c>
      <c r="C498" s="60" t="s">
        <v>412</v>
      </c>
      <c r="D498" s="60" t="s">
        <v>189</v>
      </c>
      <c r="E498" s="57" t="s">
        <v>203</v>
      </c>
      <c r="F498" s="62">
        <v>175</v>
      </c>
    </row>
    <row r="499" spans="1:6">
      <c r="A499" s="57" t="str">
        <f t="shared" si="14"/>
        <v>Speight, Ryan</v>
      </c>
      <c r="B499" s="57" t="str">
        <f t="shared" si="15"/>
        <v>Ryan Speight</v>
      </c>
      <c r="C499" s="60" t="s">
        <v>412</v>
      </c>
      <c r="D499" s="60" t="s">
        <v>189</v>
      </c>
      <c r="E499" s="57" t="s">
        <v>203</v>
      </c>
      <c r="F499" s="62">
        <v>175</v>
      </c>
    </row>
    <row r="500" spans="1:6">
      <c r="A500" s="57" t="str">
        <f t="shared" si="14"/>
        <v>Stabler, Ryan</v>
      </c>
      <c r="B500" s="57" t="str">
        <f t="shared" si="15"/>
        <v>Ryan Stabler</v>
      </c>
      <c r="C500" s="60" t="s">
        <v>764</v>
      </c>
      <c r="D500" s="60" t="s">
        <v>189</v>
      </c>
      <c r="E500" s="57" t="s">
        <v>596</v>
      </c>
      <c r="F500" s="62">
        <v>175</v>
      </c>
    </row>
    <row r="501" spans="1:6">
      <c r="A501" s="57" t="str">
        <f t="shared" si="14"/>
        <v>Young, Ryan</v>
      </c>
      <c r="B501" s="57" t="str">
        <f t="shared" si="15"/>
        <v>Ryan Young</v>
      </c>
      <c r="C501" s="60" t="s">
        <v>799</v>
      </c>
      <c r="D501" s="60" t="s">
        <v>189</v>
      </c>
      <c r="E501" s="57" t="s">
        <v>596</v>
      </c>
      <c r="F501" s="62">
        <v>175</v>
      </c>
    </row>
    <row r="502" spans="1:6">
      <c r="A502" s="57" t="str">
        <f t="shared" si="14"/>
        <v>Minnich, Sallie</v>
      </c>
      <c r="B502" s="57" t="str">
        <f t="shared" si="15"/>
        <v>Sallie Minnich</v>
      </c>
      <c r="C502" s="60" t="s">
        <v>54</v>
      </c>
      <c r="D502" s="60" t="s">
        <v>55</v>
      </c>
      <c r="E502" s="57" t="s">
        <v>9</v>
      </c>
      <c r="F502" s="62">
        <v>175</v>
      </c>
    </row>
    <row r="503" spans="1:6">
      <c r="A503" s="57" t="str">
        <f t="shared" si="14"/>
        <v xml:space="preserve">Elicate, Sam   </v>
      </c>
      <c r="B503" s="57" t="str">
        <f t="shared" si="15"/>
        <v>Sam    Elicate</v>
      </c>
      <c r="C503" s="60" t="s">
        <v>641</v>
      </c>
      <c r="D503" s="60" t="s">
        <v>642</v>
      </c>
      <c r="E503" s="57" t="s">
        <v>596</v>
      </c>
      <c r="F503" s="62">
        <v>175</v>
      </c>
    </row>
    <row r="504" spans="1:6">
      <c r="A504" s="57" t="str">
        <f t="shared" si="14"/>
        <v>Johnson, Sam (Andrew)</v>
      </c>
      <c r="B504" s="57" t="str">
        <f t="shared" si="15"/>
        <v>Sam (Andrew) Johnson</v>
      </c>
      <c r="C504" s="60" t="s">
        <v>110</v>
      </c>
      <c r="D504" s="60" t="s">
        <v>690</v>
      </c>
      <c r="E504" s="57" t="s">
        <v>596</v>
      </c>
      <c r="F504" s="62">
        <v>175</v>
      </c>
    </row>
    <row r="505" spans="1:6">
      <c r="A505" s="57" t="str">
        <f t="shared" si="14"/>
        <v>Corriher, Sandra</v>
      </c>
      <c r="B505" s="57" t="str">
        <f t="shared" si="15"/>
        <v>Sandra Corriher</v>
      </c>
      <c r="C505" s="60" t="s">
        <v>630</v>
      </c>
      <c r="D505" s="60" t="s">
        <v>631</v>
      </c>
      <c r="E505" s="57" t="s">
        <v>596</v>
      </c>
      <c r="F505" s="62">
        <v>175</v>
      </c>
    </row>
    <row r="506" spans="1:6">
      <c r="A506" s="57" t="str">
        <f t="shared" si="14"/>
        <v>Jenny, Schneider</v>
      </c>
      <c r="B506" s="57" t="str">
        <f t="shared" si="15"/>
        <v>Schneider Jenny</v>
      </c>
      <c r="C506" s="60" t="s">
        <v>174</v>
      </c>
      <c r="D506" s="60" t="s">
        <v>175</v>
      </c>
      <c r="E506" s="57" t="s">
        <v>148</v>
      </c>
      <c r="F506" s="62">
        <v>175</v>
      </c>
    </row>
    <row r="507" spans="1:6">
      <c r="A507" s="57" t="str">
        <f t="shared" si="14"/>
        <v>Crew, Scott</v>
      </c>
      <c r="B507" s="57" t="str">
        <f t="shared" si="15"/>
        <v>Scott Crew</v>
      </c>
      <c r="C507" s="60" t="s">
        <v>632</v>
      </c>
      <c r="D507" s="60" t="s">
        <v>192</v>
      </c>
      <c r="E507" s="57" t="s">
        <v>596</v>
      </c>
      <c r="F507" s="62">
        <v>175</v>
      </c>
    </row>
    <row r="508" spans="1:6">
      <c r="A508" s="57" t="str">
        <f t="shared" si="14"/>
        <v>Culek, Scott</v>
      </c>
      <c r="B508" s="57" t="str">
        <f t="shared" si="15"/>
        <v>Scott Culek</v>
      </c>
      <c r="C508" s="60" t="s">
        <v>633</v>
      </c>
      <c r="D508" s="60" t="s">
        <v>192</v>
      </c>
      <c r="E508" s="57" t="s">
        <v>596</v>
      </c>
      <c r="F508" s="62">
        <v>175</v>
      </c>
    </row>
    <row r="509" spans="1:6">
      <c r="A509" s="57" t="str">
        <f t="shared" si="14"/>
        <v>Falls, Scott</v>
      </c>
      <c r="B509" s="57" t="str">
        <f t="shared" si="15"/>
        <v>Scott Falls</v>
      </c>
      <c r="C509" s="60" t="s">
        <v>288</v>
      </c>
      <c r="D509" s="60" t="s">
        <v>192</v>
      </c>
      <c r="E509" s="57" t="s">
        <v>203</v>
      </c>
      <c r="F509" s="62">
        <v>175</v>
      </c>
    </row>
    <row r="510" spans="1:6">
      <c r="A510" s="57" t="str">
        <f t="shared" si="14"/>
        <v>Frazier, Scott</v>
      </c>
      <c r="B510" s="57" t="str">
        <f t="shared" si="15"/>
        <v>Scott Frazier</v>
      </c>
      <c r="C510" s="60" t="s">
        <v>649</v>
      </c>
      <c r="D510" s="60" t="s">
        <v>192</v>
      </c>
      <c r="E510" s="57" t="s">
        <v>596</v>
      </c>
      <c r="F510" s="62">
        <v>175</v>
      </c>
    </row>
    <row r="511" spans="1:6">
      <c r="A511" s="57" t="str">
        <f t="shared" si="14"/>
        <v>Gainey, Scott</v>
      </c>
      <c r="B511" s="57" t="str">
        <f t="shared" si="15"/>
        <v>Scott Gainey</v>
      </c>
      <c r="C511" s="60" t="s">
        <v>505</v>
      </c>
      <c r="D511" s="60" t="s">
        <v>192</v>
      </c>
      <c r="E511" s="57" t="s">
        <v>466</v>
      </c>
      <c r="F511" s="62">
        <v>175</v>
      </c>
    </row>
    <row r="512" spans="1:6">
      <c r="A512" s="57" t="str">
        <f t="shared" si="14"/>
        <v>Guthrie, Scott</v>
      </c>
      <c r="B512" s="57" t="str">
        <f t="shared" si="15"/>
        <v>Scott Guthrie</v>
      </c>
      <c r="C512" s="60" t="s">
        <v>663</v>
      </c>
      <c r="D512" s="60" t="s">
        <v>192</v>
      </c>
      <c r="E512" s="57" t="s">
        <v>596</v>
      </c>
      <c r="F512" s="62">
        <v>175</v>
      </c>
    </row>
    <row r="513" spans="1:6">
      <c r="A513" s="57" t="str">
        <f t="shared" si="14"/>
        <v>Lambeth, Scott</v>
      </c>
      <c r="B513" s="57" t="str">
        <f t="shared" si="15"/>
        <v>Scott Lambeth</v>
      </c>
      <c r="C513" s="60" t="s">
        <v>335</v>
      </c>
      <c r="D513" s="60" t="s">
        <v>192</v>
      </c>
      <c r="E513" s="57" t="s">
        <v>203</v>
      </c>
      <c r="F513" s="62">
        <v>175</v>
      </c>
    </row>
    <row r="514" spans="1:6">
      <c r="A514" s="57" t="str">
        <f t="shared" ref="A514:A577" si="16">CONCATENATE(C514,", ",D514)</f>
        <v>Mckinney, Scott</v>
      </c>
      <c r="B514" s="57" t="str">
        <f t="shared" ref="B514:B577" si="17">CONCATENATE(D514&amp;" "&amp;C514)</f>
        <v>Scott Mckinney</v>
      </c>
      <c r="C514" s="60" t="s">
        <v>366</v>
      </c>
      <c r="D514" s="60" t="s">
        <v>192</v>
      </c>
      <c r="E514" s="57" t="s">
        <v>203</v>
      </c>
      <c r="F514" s="62">
        <v>175</v>
      </c>
    </row>
    <row r="515" spans="1:6">
      <c r="A515" s="57" t="str">
        <f t="shared" si="16"/>
        <v>Miller, Scott</v>
      </c>
      <c r="B515" s="57" t="str">
        <f t="shared" si="17"/>
        <v>Scott Miller</v>
      </c>
      <c r="C515" s="60" t="s">
        <v>371</v>
      </c>
      <c r="D515" s="60" t="s">
        <v>192</v>
      </c>
      <c r="E515" s="57" t="s">
        <v>203</v>
      </c>
      <c r="F515" s="62">
        <v>175</v>
      </c>
    </row>
    <row r="516" spans="1:6">
      <c r="A516" s="57" t="str">
        <f t="shared" si="16"/>
        <v>Rackley , Scott</v>
      </c>
      <c r="B516" s="57" t="str">
        <f t="shared" si="17"/>
        <v xml:space="preserve">Scott Rackley </v>
      </c>
      <c r="C516" s="60" t="s">
        <v>393</v>
      </c>
      <c r="D516" s="60" t="s">
        <v>192</v>
      </c>
      <c r="E516" s="57" t="s">
        <v>203</v>
      </c>
      <c r="F516" s="62">
        <v>175</v>
      </c>
    </row>
    <row r="517" spans="1:6">
      <c r="A517" s="57" t="str">
        <f t="shared" si="16"/>
        <v>Reece, Scott</v>
      </c>
      <c r="B517" s="57" t="str">
        <f t="shared" si="17"/>
        <v>Scott Reece</v>
      </c>
      <c r="C517" s="60" t="s">
        <v>394</v>
      </c>
      <c r="D517" s="60" t="s">
        <v>192</v>
      </c>
      <c r="E517" s="57" t="s">
        <v>203</v>
      </c>
      <c r="F517" s="62">
        <v>175</v>
      </c>
    </row>
    <row r="518" spans="1:6">
      <c r="A518" s="57" t="str">
        <f t="shared" si="16"/>
        <v>Ryan, Scott</v>
      </c>
      <c r="B518" s="57" t="str">
        <f t="shared" si="17"/>
        <v>Scott Ryan</v>
      </c>
      <c r="C518" s="60" t="s">
        <v>189</v>
      </c>
      <c r="D518" s="60" t="s">
        <v>192</v>
      </c>
      <c r="E518" s="57" t="s">
        <v>148</v>
      </c>
      <c r="F518" s="62">
        <v>175</v>
      </c>
    </row>
    <row r="519" spans="1:6">
      <c r="A519" s="57" t="str">
        <f t="shared" si="16"/>
        <v>Wessinger, Scott</v>
      </c>
      <c r="B519" s="57" t="str">
        <f t="shared" si="17"/>
        <v>Scott Wessinger</v>
      </c>
      <c r="C519" s="60" t="s">
        <v>565</v>
      </c>
      <c r="D519" s="60" t="s">
        <v>192</v>
      </c>
      <c r="E519" s="57" t="s">
        <v>466</v>
      </c>
      <c r="F519" s="62">
        <v>175</v>
      </c>
    </row>
    <row r="520" spans="1:6">
      <c r="A520" s="57" t="str">
        <f t="shared" si="16"/>
        <v>Sparks, Scotty</v>
      </c>
      <c r="B520" s="57" t="str">
        <f t="shared" si="17"/>
        <v>Scotty Sparks</v>
      </c>
      <c r="C520" s="60" t="s">
        <v>410</v>
      </c>
      <c r="D520" s="60" t="s">
        <v>411</v>
      </c>
      <c r="E520" s="57" t="s">
        <v>203</v>
      </c>
      <c r="F520" s="62">
        <v>175</v>
      </c>
    </row>
    <row r="521" spans="1:6">
      <c r="A521" s="57" t="str">
        <f t="shared" si="16"/>
        <v>Hays, Sean</v>
      </c>
      <c r="B521" s="57" t="str">
        <f t="shared" si="17"/>
        <v>Sean Hays</v>
      </c>
      <c r="C521" s="60" t="s">
        <v>672</v>
      </c>
      <c r="D521" s="60" t="s">
        <v>673</v>
      </c>
      <c r="E521" s="57" t="s">
        <v>596</v>
      </c>
      <c r="F521" s="62">
        <v>175</v>
      </c>
    </row>
    <row r="522" spans="1:6">
      <c r="A522" s="57" t="str">
        <f t="shared" si="16"/>
        <v>Wagoner, Seth</v>
      </c>
      <c r="B522" s="57" t="str">
        <f t="shared" si="17"/>
        <v>Seth Wagoner</v>
      </c>
      <c r="C522" s="60" t="s">
        <v>439</v>
      </c>
      <c r="D522" s="60" t="s">
        <v>440</v>
      </c>
      <c r="E522" s="57" t="s">
        <v>203</v>
      </c>
      <c r="F522" s="62">
        <v>175</v>
      </c>
    </row>
    <row r="523" spans="1:6">
      <c r="A523" s="57" t="str">
        <f t="shared" si="16"/>
        <v>Swerdzewski, Shannon</v>
      </c>
      <c r="B523" s="57" t="str">
        <f t="shared" si="17"/>
        <v>Shannon Swerdzewski</v>
      </c>
      <c r="C523" s="60" t="s">
        <v>766</v>
      </c>
      <c r="D523" s="60" t="s">
        <v>767</v>
      </c>
      <c r="E523" s="57" t="s">
        <v>596</v>
      </c>
      <c r="F523" s="62">
        <v>175</v>
      </c>
    </row>
    <row r="524" spans="1:6">
      <c r="A524" s="57" t="str">
        <f t="shared" si="16"/>
        <v>Thigpen, Shannon</v>
      </c>
      <c r="B524" s="57" t="str">
        <f t="shared" si="17"/>
        <v>Shannon Thigpen</v>
      </c>
      <c r="C524" s="60" t="s">
        <v>771</v>
      </c>
      <c r="D524" s="60" t="s">
        <v>767</v>
      </c>
      <c r="E524" s="57" t="s">
        <v>596</v>
      </c>
      <c r="F524" s="62">
        <v>175</v>
      </c>
    </row>
    <row r="525" spans="1:6">
      <c r="A525" s="57" t="str">
        <f t="shared" si="16"/>
        <v>Desilets, Shawn</v>
      </c>
      <c r="B525" s="57" t="str">
        <f t="shared" si="17"/>
        <v>Shawn Desilets</v>
      </c>
      <c r="C525" s="60" t="s">
        <v>486</v>
      </c>
      <c r="D525" s="60" t="s">
        <v>332</v>
      </c>
      <c r="E525" s="57" t="s">
        <v>466</v>
      </c>
      <c r="F525" s="62">
        <v>175</v>
      </c>
    </row>
    <row r="526" spans="1:6">
      <c r="A526" s="57" t="str">
        <f t="shared" si="16"/>
        <v>Kemp, Shawn</v>
      </c>
      <c r="B526" s="57" t="str">
        <f t="shared" si="17"/>
        <v>Shawn Kemp</v>
      </c>
      <c r="C526" s="60" t="s">
        <v>331</v>
      </c>
      <c r="D526" s="60" t="s">
        <v>332</v>
      </c>
      <c r="E526" s="57" t="s">
        <v>203</v>
      </c>
      <c r="F526" s="62">
        <v>175</v>
      </c>
    </row>
    <row r="527" spans="1:6">
      <c r="A527" s="57" t="str">
        <f t="shared" si="16"/>
        <v>Kennedy, Shawn</v>
      </c>
      <c r="B527" s="57" t="str">
        <f t="shared" si="17"/>
        <v>Shawn Kennedy</v>
      </c>
      <c r="C527" s="60" t="s">
        <v>333</v>
      </c>
      <c r="D527" s="60" t="s">
        <v>332</v>
      </c>
      <c r="E527" s="57" t="s">
        <v>596</v>
      </c>
      <c r="F527" s="62">
        <v>175</v>
      </c>
    </row>
    <row r="528" spans="1:6">
      <c r="A528" s="57" t="str">
        <f t="shared" si="16"/>
        <v>Gates, Spencer</v>
      </c>
      <c r="B528" s="57" t="str">
        <f t="shared" si="17"/>
        <v>Spencer Gates</v>
      </c>
      <c r="C528" s="60" t="s">
        <v>162</v>
      </c>
      <c r="D528" s="60" t="s">
        <v>163</v>
      </c>
      <c r="E528" s="57" t="s">
        <v>148</v>
      </c>
      <c r="F528" s="62">
        <v>175</v>
      </c>
    </row>
    <row r="529" spans="1:6">
      <c r="A529" s="57" t="str">
        <f t="shared" si="16"/>
        <v>Martin, Stacy</v>
      </c>
      <c r="B529" s="57" t="str">
        <f t="shared" si="17"/>
        <v>Stacy Martin</v>
      </c>
      <c r="C529" s="60" t="s">
        <v>140</v>
      </c>
      <c r="D529" s="60" t="s">
        <v>526</v>
      </c>
      <c r="E529" s="57" t="s">
        <v>466</v>
      </c>
      <c r="F529" s="62">
        <v>175</v>
      </c>
    </row>
    <row r="530" spans="1:6">
      <c r="A530" s="57" t="str">
        <f t="shared" si="16"/>
        <v>Ricard, Stacy</v>
      </c>
      <c r="B530" s="57" t="str">
        <f t="shared" si="17"/>
        <v>Stacy Ricard</v>
      </c>
      <c r="C530" s="60" t="s">
        <v>543</v>
      </c>
      <c r="D530" s="60" t="s">
        <v>526</v>
      </c>
      <c r="E530" s="57" t="s">
        <v>466</v>
      </c>
      <c r="F530" s="62">
        <v>175</v>
      </c>
    </row>
    <row r="531" spans="1:6">
      <c r="A531" s="57" t="str">
        <f t="shared" si="16"/>
        <v>Foster, Stan</v>
      </c>
      <c r="B531" s="57" t="str">
        <f t="shared" si="17"/>
        <v>Stan Foster</v>
      </c>
      <c r="C531" s="60" t="s">
        <v>502</v>
      </c>
      <c r="D531" s="60" t="s">
        <v>581</v>
      </c>
      <c r="E531" s="57" t="s">
        <v>579</v>
      </c>
      <c r="F531" s="62">
        <v>175</v>
      </c>
    </row>
    <row r="532" spans="1:6">
      <c r="A532" s="57" t="str">
        <f t="shared" si="16"/>
        <v>Griffin, Steed</v>
      </c>
      <c r="B532" s="57" t="str">
        <f t="shared" si="17"/>
        <v>Steed Griffin</v>
      </c>
      <c r="C532" s="60" t="s">
        <v>164</v>
      </c>
      <c r="D532" s="60" t="s">
        <v>166</v>
      </c>
      <c r="E532" s="57" t="s">
        <v>148</v>
      </c>
      <c r="F532" s="62">
        <v>175</v>
      </c>
    </row>
    <row r="533" spans="1:6">
      <c r="A533" s="57" t="str">
        <f t="shared" si="16"/>
        <v>Grant, Stephanie</v>
      </c>
      <c r="B533" s="57" t="str">
        <f t="shared" si="17"/>
        <v>Stephanie Grant</v>
      </c>
      <c r="C533" s="60" t="s">
        <v>661</v>
      </c>
      <c r="D533" s="60" t="s">
        <v>662</v>
      </c>
      <c r="E533" s="57" t="s">
        <v>596</v>
      </c>
      <c r="F533" s="62">
        <v>175</v>
      </c>
    </row>
    <row r="534" spans="1:6">
      <c r="A534" s="57" t="str">
        <f t="shared" si="16"/>
        <v>Lukowski, Steve</v>
      </c>
      <c r="B534" s="57" t="str">
        <f t="shared" si="17"/>
        <v>Steve Lukowski</v>
      </c>
      <c r="C534" s="60" t="s">
        <v>707</v>
      </c>
      <c r="D534" s="60" t="s">
        <v>419</v>
      </c>
      <c r="E534" s="57" t="s">
        <v>596</v>
      </c>
      <c r="F534" s="62">
        <v>175</v>
      </c>
    </row>
    <row r="535" spans="1:6">
      <c r="A535" s="57" t="str">
        <f t="shared" si="16"/>
        <v>Newton, Steve</v>
      </c>
      <c r="B535" s="57" t="str">
        <f t="shared" si="17"/>
        <v>Steve Newton</v>
      </c>
      <c r="C535" s="60" t="s">
        <v>534</v>
      </c>
      <c r="D535" s="60" t="s">
        <v>419</v>
      </c>
      <c r="E535" s="57" t="s">
        <v>466</v>
      </c>
      <c r="F535" s="62">
        <v>175</v>
      </c>
    </row>
    <row r="536" spans="1:6">
      <c r="A536" s="57" t="str">
        <f t="shared" si="16"/>
        <v>Pifer, Steve</v>
      </c>
      <c r="B536" s="57" t="str">
        <f t="shared" si="17"/>
        <v>Steve Pifer</v>
      </c>
      <c r="C536" s="60" t="s">
        <v>576</v>
      </c>
      <c r="D536" s="60" t="s">
        <v>419</v>
      </c>
      <c r="E536" s="57" t="s">
        <v>571</v>
      </c>
      <c r="F536" s="62">
        <v>175</v>
      </c>
    </row>
    <row r="537" spans="1:6">
      <c r="A537" s="57" t="str">
        <f t="shared" si="16"/>
        <v>Talley, Steve</v>
      </c>
      <c r="B537" s="57" t="str">
        <f t="shared" si="17"/>
        <v>Steve Talley</v>
      </c>
      <c r="C537" s="60" t="s">
        <v>418</v>
      </c>
      <c r="D537" s="60" t="s">
        <v>419</v>
      </c>
      <c r="E537" s="57" t="s">
        <v>203</v>
      </c>
      <c r="F537" s="62">
        <v>175</v>
      </c>
    </row>
    <row r="538" spans="1:6">
      <c r="A538" s="57" t="str">
        <f t="shared" si="16"/>
        <v>Wilburn, Steve</v>
      </c>
      <c r="B538" s="57" t="str">
        <f t="shared" si="17"/>
        <v>Steve Wilburn</v>
      </c>
      <c r="C538" s="60" t="s">
        <v>453</v>
      </c>
      <c r="D538" s="60" t="s">
        <v>419</v>
      </c>
      <c r="E538" s="57" t="s">
        <v>203</v>
      </c>
      <c r="F538" s="62">
        <v>175</v>
      </c>
    </row>
    <row r="539" spans="1:6">
      <c r="A539" s="57" t="str">
        <f t="shared" si="16"/>
        <v>Putney, Steven</v>
      </c>
      <c r="B539" s="57" t="str">
        <f t="shared" si="17"/>
        <v>Steven Putney</v>
      </c>
      <c r="C539" s="60" t="s">
        <v>67</v>
      </c>
      <c r="D539" s="60" t="s">
        <v>68</v>
      </c>
      <c r="E539" s="57" t="s">
        <v>9</v>
      </c>
      <c r="F539" s="62">
        <v>175</v>
      </c>
    </row>
    <row r="540" spans="1:6">
      <c r="A540" s="57" t="str">
        <f t="shared" si="16"/>
        <v>Baker, Stewart</v>
      </c>
      <c r="B540" s="57" t="str">
        <f t="shared" si="17"/>
        <v>Stewart Baker</v>
      </c>
      <c r="C540" s="60" t="s">
        <v>218</v>
      </c>
      <c r="D540" s="60" t="s">
        <v>131</v>
      </c>
      <c r="E540" s="57" t="s">
        <v>203</v>
      </c>
      <c r="F540" s="62">
        <v>175</v>
      </c>
    </row>
    <row r="541" spans="1:6">
      <c r="A541" s="57" t="str">
        <f t="shared" si="16"/>
        <v>Hughes, Susan</v>
      </c>
      <c r="B541" s="57" t="str">
        <f t="shared" si="17"/>
        <v>Susan Hughes</v>
      </c>
      <c r="C541" s="60" t="s">
        <v>170</v>
      </c>
      <c r="D541" s="60" t="s">
        <v>681</v>
      </c>
      <c r="E541" s="57" t="s">
        <v>596</v>
      </c>
      <c r="F541" s="62">
        <v>175</v>
      </c>
    </row>
    <row r="542" spans="1:6">
      <c r="A542" s="57" t="str">
        <f t="shared" si="16"/>
        <v>Childress, Tammy</v>
      </c>
      <c r="B542" s="57" t="str">
        <f t="shared" si="17"/>
        <v>Tammy Childress</v>
      </c>
      <c r="C542" s="60" t="s">
        <v>253</v>
      </c>
      <c r="D542" s="60" t="s">
        <v>254</v>
      </c>
      <c r="E542" s="57" t="s">
        <v>203</v>
      </c>
      <c r="F542" s="62">
        <v>175</v>
      </c>
    </row>
    <row r="543" spans="1:6">
      <c r="A543" s="57" t="str">
        <f t="shared" si="16"/>
        <v>Simmons, Tanya</v>
      </c>
      <c r="B543" s="57" t="str">
        <f t="shared" si="17"/>
        <v>Tanya Simmons</v>
      </c>
      <c r="C543" s="60" t="s">
        <v>759</v>
      </c>
      <c r="D543" s="60" t="s">
        <v>760</v>
      </c>
      <c r="E543" s="57" t="s">
        <v>596</v>
      </c>
      <c r="F543" s="62">
        <v>175</v>
      </c>
    </row>
    <row r="544" spans="1:6">
      <c r="A544" s="57" t="str">
        <f t="shared" si="16"/>
        <v>Waters, Tanya</v>
      </c>
      <c r="B544" s="57" t="str">
        <f t="shared" si="17"/>
        <v>Tanya Waters</v>
      </c>
      <c r="C544" s="60" t="s">
        <v>787</v>
      </c>
      <c r="D544" s="60" t="s">
        <v>760</v>
      </c>
      <c r="E544" s="57" t="s">
        <v>596</v>
      </c>
      <c r="F544" s="62">
        <v>175</v>
      </c>
    </row>
    <row r="545" spans="1:6">
      <c r="A545" s="57" t="str">
        <f t="shared" si="16"/>
        <v>Morphis, Tara</v>
      </c>
      <c r="B545" s="57" t="str">
        <f t="shared" si="17"/>
        <v>Tara Morphis</v>
      </c>
      <c r="C545" s="60" t="s">
        <v>373</v>
      </c>
      <c r="D545" s="60" t="s">
        <v>374</v>
      </c>
      <c r="E545" s="57" t="s">
        <v>203</v>
      </c>
      <c r="F545" s="62">
        <v>175</v>
      </c>
    </row>
    <row r="546" spans="1:6">
      <c r="A546" s="57" t="str">
        <f t="shared" si="16"/>
        <v>Jeffers, Tarnisha</v>
      </c>
      <c r="B546" s="57" t="str">
        <f t="shared" si="17"/>
        <v>Tarnisha Jeffers</v>
      </c>
      <c r="C546" s="60" t="s">
        <v>688</v>
      </c>
      <c r="D546" s="60" t="s">
        <v>689</v>
      </c>
      <c r="E546" s="57" t="s">
        <v>596</v>
      </c>
      <c r="F546" s="62">
        <v>175</v>
      </c>
    </row>
    <row r="547" spans="1:6">
      <c r="A547" s="57" t="str">
        <f t="shared" si="16"/>
        <v>McAllister, Teresa</v>
      </c>
      <c r="B547" s="57" t="str">
        <f t="shared" si="17"/>
        <v>Teresa McAllister</v>
      </c>
      <c r="C547" s="60" t="s">
        <v>50</v>
      </c>
      <c r="D547" s="60" t="s">
        <v>51</v>
      </c>
      <c r="E547" s="57" t="s">
        <v>9</v>
      </c>
      <c r="F547" s="62">
        <v>175</v>
      </c>
    </row>
    <row r="548" spans="1:6">
      <c r="A548" s="57" t="str">
        <f t="shared" si="16"/>
        <v>Carswell, Terry</v>
      </c>
      <c r="B548" s="57" t="str">
        <f t="shared" si="17"/>
        <v>Terry Carswell</v>
      </c>
      <c r="C548" s="60" t="s">
        <v>619</v>
      </c>
      <c r="D548" s="60" t="s">
        <v>78</v>
      </c>
      <c r="E548" s="57" t="s">
        <v>596</v>
      </c>
      <c r="F548" s="62">
        <v>175</v>
      </c>
    </row>
    <row r="549" spans="1:6">
      <c r="A549" s="57" t="str">
        <f t="shared" si="16"/>
        <v>Fries, Terry</v>
      </c>
      <c r="B549" s="57" t="str">
        <f t="shared" si="17"/>
        <v>Terry Fries</v>
      </c>
      <c r="C549" s="60" t="s">
        <v>582</v>
      </c>
      <c r="D549" s="60" t="s">
        <v>78</v>
      </c>
      <c r="E549" s="57" t="s">
        <v>579</v>
      </c>
      <c r="F549" s="62">
        <v>175</v>
      </c>
    </row>
    <row r="550" spans="1:6">
      <c r="A550" s="57" t="str">
        <f t="shared" si="16"/>
        <v>Linkous, Terry</v>
      </c>
      <c r="B550" s="57" t="str">
        <f t="shared" si="17"/>
        <v>Terry Linkous</v>
      </c>
      <c r="C550" s="60" t="s">
        <v>344</v>
      </c>
      <c r="D550" s="60" t="s">
        <v>78</v>
      </c>
      <c r="E550" s="57" t="s">
        <v>203</v>
      </c>
      <c r="F550" s="62">
        <v>175</v>
      </c>
    </row>
    <row r="551" spans="1:6">
      <c r="A551" s="57" t="str">
        <f t="shared" si="16"/>
        <v>Sizemore, Terry</v>
      </c>
      <c r="B551" s="57" t="str">
        <f t="shared" si="17"/>
        <v>Terry Sizemore</v>
      </c>
      <c r="C551" s="60" t="s">
        <v>77</v>
      </c>
      <c r="D551" s="60" t="s">
        <v>78</v>
      </c>
      <c r="E551" s="57" t="s">
        <v>9</v>
      </c>
      <c r="F551" s="62">
        <v>175</v>
      </c>
    </row>
    <row r="552" spans="1:6">
      <c r="A552" s="57" t="str">
        <f t="shared" si="16"/>
        <v>Brock, Thomas</v>
      </c>
      <c r="B552" s="57" t="str">
        <f t="shared" si="17"/>
        <v>Thomas Brock</v>
      </c>
      <c r="C552" s="60" t="s">
        <v>234</v>
      </c>
      <c r="D552" s="60" t="s">
        <v>235</v>
      </c>
      <c r="E552" s="57" t="s">
        <v>203</v>
      </c>
      <c r="F552" s="62">
        <v>175</v>
      </c>
    </row>
    <row r="553" spans="1:6">
      <c r="A553" s="57" t="str">
        <f t="shared" si="16"/>
        <v xml:space="preserve">Harris, Tim </v>
      </c>
      <c r="B553" s="57" t="str">
        <f t="shared" si="17"/>
        <v>Tim  Harris</v>
      </c>
      <c r="C553" s="60" t="s">
        <v>667</v>
      </c>
      <c r="D553" s="60" t="s">
        <v>668</v>
      </c>
      <c r="E553" s="57" t="s">
        <v>596</v>
      </c>
      <c r="F553" s="62">
        <v>175</v>
      </c>
    </row>
    <row r="554" spans="1:6">
      <c r="A554" s="57" t="str">
        <f t="shared" si="16"/>
        <v>Brandt, Tim</v>
      </c>
      <c r="B554" s="57" t="str">
        <f t="shared" si="17"/>
        <v>Tim Brandt</v>
      </c>
      <c r="C554" s="60" t="s">
        <v>478</v>
      </c>
      <c r="D554" s="60" t="s">
        <v>60</v>
      </c>
      <c r="E554" s="57" t="s">
        <v>466</v>
      </c>
      <c r="F554" s="62">
        <v>175</v>
      </c>
    </row>
    <row r="555" spans="1:6">
      <c r="A555" s="57" t="str">
        <f t="shared" si="16"/>
        <v>Brant, Tim</v>
      </c>
      <c r="B555" s="57" t="str">
        <f t="shared" si="17"/>
        <v>Tim Brant</v>
      </c>
      <c r="C555" s="60" t="s">
        <v>53</v>
      </c>
      <c r="D555" s="60" t="s">
        <v>60</v>
      </c>
      <c r="E555" s="57" t="s">
        <v>466</v>
      </c>
      <c r="F555" s="62">
        <v>175</v>
      </c>
    </row>
    <row r="556" spans="1:6">
      <c r="A556" s="57" t="str">
        <f t="shared" si="16"/>
        <v>Nordhaus, Tim</v>
      </c>
      <c r="B556" s="57" t="str">
        <f t="shared" si="17"/>
        <v>Tim Nordhaus</v>
      </c>
      <c r="C556" s="60" t="s">
        <v>59</v>
      </c>
      <c r="D556" s="60" t="s">
        <v>60</v>
      </c>
      <c r="E556" s="57" t="s">
        <v>9</v>
      </c>
      <c r="F556" s="62">
        <v>175</v>
      </c>
    </row>
    <row r="557" spans="1:6">
      <c r="A557" s="57" t="str">
        <f t="shared" si="16"/>
        <v>Puckett, Tim</v>
      </c>
      <c r="B557" s="57" t="str">
        <f t="shared" si="17"/>
        <v>Tim Puckett</v>
      </c>
      <c r="C557" s="60" t="s">
        <v>392</v>
      </c>
      <c r="D557" s="60" t="s">
        <v>60</v>
      </c>
      <c r="E557" s="57" t="s">
        <v>203</v>
      </c>
      <c r="F557" s="62">
        <v>175</v>
      </c>
    </row>
    <row r="558" spans="1:6">
      <c r="A558" s="57" t="str">
        <f t="shared" si="16"/>
        <v>Wiley, Tim</v>
      </c>
      <c r="B558" s="57" t="str">
        <f t="shared" si="17"/>
        <v>Tim Wiley</v>
      </c>
      <c r="C558" s="60" t="s">
        <v>567</v>
      </c>
      <c r="D558" s="60" t="s">
        <v>60</v>
      </c>
      <c r="E558" s="57" t="s">
        <v>466</v>
      </c>
      <c r="F558" s="62">
        <v>175</v>
      </c>
    </row>
    <row r="559" spans="1:6">
      <c r="A559" s="57" t="str">
        <f t="shared" si="16"/>
        <v>Smith, Timothy</v>
      </c>
      <c r="B559" s="57" t="str">
        <f t="shared" si="17"/>
        <v>Timothy Smith</v>
      </c>
      <c r="C559" s="60" t="s">
        <v>128</v>
      </c>
      <c r="D559" s="60" t="s">
        <v>762</v>
      </c>
      <c r="E559" s="57" t="s">
        <v>596</v>
      </c>
      <c r="F559" s="62">
        <v>175</v>
      </c>
    </row>
    <row r="560" spans="1:6">
      <c r="A560" s="57" t="str">
        <f t="shared" si="16"/>
        <v>McDonald, Tina</v>
      </c>
      <c r="B560" s="57" t="str">
        <f t="shared" si="17"/>
        <v>Tina McDonald</v>
      </c>
      <c r="C560" s="60" t="s">
        <v>361</v>
      </c>
      <c r="D560" s="60" t="s">
        <v>718</v>
      </c>
      <c r="E560" s="57" t="s">
        <v>596</v>
      </c>
      <c r="F560" s="62">
        <v>175</v>
      </c>
    </row>
    <row r="561" spans="1:6">
      <c r="A561" s="57" t="str">
        <f t="shared" si="16"/>
        <v>Kirby, Todd</v>
      </c>
      <c r="B561" s="57" t="str">
        <f t="shared" si="17"/>
        <v>Todd Kirby</v>
      </c>
      <c r="C561" s="60" t="s">
        <v>334</v>
      </c>
      <c r="D561" s="60" t="s">
        <v>81</v>
      </c>
      <c r="E561" s="57" t="s">
        <v>203</v>
      </c>
      <c r="F561" s="62">
        <v>175</v>
      </c>
    </row>
    <row r="562" spans="1:6">
      <c r="A562" s="57" t="str">
        <f t="shared" si="16"/>
        <v>Ward, Todd</v>
      </c>
      <c r="B562" s="57" t="str">
        <f t="shared" si="17"/>
        <v>Todd Ward</v>
      </c>
      <c r="C562" s="60" t="s">
        <v>79</v>
      </c>
      <c r="D562" s="60" t="s">
        <v>81</v>
      </c>
      <c r="E562" s="57" t="s">
        <v>9</v>
      </c>
      <c r="F562" s="62">
        <v>175</v>
      </c>
    </row>
    <row r="563" spans="1:6">
      <c r="A563" s="57" t="str">
        <f t="shared" si="16"/>
        <v>Major, Tom</v>
      </c>
      <c r="B563" s="57" t="str">
        <f t="shared" si="17"/>
        <v>Tom Major</v>
      </c>
      <c r="C563" s="60" t="s">
        <v>43</v>
      </c>
      <c r="D563" s="60" t="s">
        <v>44</v>
      </c>
      <c r="E563" s="57" t="s">
        <v>9</v>
      </c>
      <c r="F563" s="62">
        <v>175</v>
      </c>
    </row>
    <row r="564" spans="1:6">
      <c r="A564" s="57" t="str">
        <f t="shared" si="16"/>
        <v>Reneau, Tom</v>
      </c>
      <c r="B564" s="57" t="str">
        <f t="shared" si="17"/>
        <v>Tom Reneau</v>
      </c>
      <c r="C564" s="60" t="s">
        <v>591</v>
      </c>
      <c r="D564" s="60" t="s">
        <v>44</v>
      </c>
      <c r="E564" s="57" t="s">
        <v>579</v>
      </c>
      <c r="F564" s="62">
        <v>175</v>
      </c>
    </row>
    <row r="565" spans="1:6">
      <c r="A565" s="57" t="str">
        <f t="shared" si="16"/>
        <v>Dunn, Tommy</v>
      </c>
      <c r="B565" s="57" t="str">
        <f t="shared" si="17"/>
        <v>Tommy Dunn</v>
      </c>
      <c r="C565" s="60" t="s">
        <v>489</v>
      </c>
      <c r="D565" s="60" t="s">
        <v>490</v>
      </c>
      <c r="E565" s="57" t="s">
        <v>466</v>
      </c>
      <c r="F565" s="62">
        <v>175</v>
      </c>
    </row>
    <row r="566" spans="1:6">
      <c r="A566" s="57" t="str">
        <f t="shared" si="16"/>
        <v>Adkins, Tony</v>
      </c>
      <c r="B566" s="57" t="str">
        <f t="shared" si="17"/>
        <v>Tony Adkins</v>
      </c>
      <c r="C566" s="60" t="s">
        <v>7</v>
      </c>
      <c r="D566" s="60" t="s">
        <v>8</v>
      </c>
      <c r="E566" s="57" t="s">
        <v>9</v>
      </c>
      <c r="F566" s="62">
        <v>175</v>
      </c>
    </row>
    <row r="567" spans="1:6">
      <c r="A567" s="57" t="str">
        <f t="shared" si="16"/>
        <v>Stanley, Tony</v>
      </c>
      <c r="B567" s="57" t="str">
        <f t="shared" si="17"/>
        <v>Tony Stanley</v>
      </c>
      <c r="C567" s="60" t="s">
        <v>765</v>
      </c>
      <c r="D567" s="60" t="s">
        <v>8</v>
      </c>
      <c r="E567" s="57" t="s">
        <v>596</v>
      </c>
      <c r="F567" s="62">
        <v>175</v>
      </c>
    </row>
    <row r="568" spans="1:6">
      <c r="A568" s="57" t="str">
        <f t="shared" si="16"/>
        <v>Finley, Trenae</v>
      </c>
      <c r="B568" s="57" t="str">
        <f t="shared" si="17"/>
        <v>Trenae Finley</v>
      </c>
      <c r="C568" s="60" t="s">
        <v>290</v>
      </c>
      <c r="D568" s="60" t="s">
        <v>291</v>
      </c>
      <c r="E568" s="57" t="s">
        <v>203</v>
      </c>
      <c r="F568" s="62">
        <v>175</v>
      </c>
    </row>
    <row r="569" spans="1:6">
      <c r="A569" s="57" t="str">
        <f t="shared" si="16"/>
        <v>Dupree, Trimuel</v>
      </c>
      <c r="B569" s="57" t="str">
        <f t="shared" si="17"/>
        <v>Trimuel Dupree</v>
      </c>
      <c r="C569" s="60" t="s">
        <v>639</v>
      </c>
      <c r="D569" s="60" t="s">
        <v>640</v>
      </c>
      <c r="E569" s="57" t="s">
        <v>596</v>
      </c>
      <c r="F569" s="62">
        <v>175</v>
      </c>
    </row>
    <row r="570" spans="1:6">
      <c r="A570" s="57" t="str">
        <f t="shared" si="16"/>
        <v>Sharon, Troy</v>
      </c>
      <c r="B570" s="57" t="str">
        <f t="shared" si="17"/>
        <v>Troy Sharon</v>
      </c>
      <c r="C570" s="60" t="s">
        <v>407</v>
      </c>
      <c r="D570" s="60" t="s">
        <v>408</v>
      </c>
      <c r="E570" s="57" t="s">
        <v>203</v>
      </c>
      <c r="F570" s="62">
        <v>175</v>
      </c>
    </row>
    <row r="571" spans="1:6">
      <c r="A571" s="57" t="str">
        <f t="shared" si="16"/>
        <v>Page, Ty</v>
      </c>
      <c r="B571" s="57" t="str">
        <f t="shared" si="17"/>
        <v>Ty Page</v>
      </c>
      <c r="C571" s="60" t="s">
        <v>736</v>
      </c>
      <c r="D571" s="60" t="s">
        <v>737</v>
      </c>
      <c r="E571" s="57" t="s">
        <v>596</v>
      </c>
      <c r="F571" s="62">
        <v>175</v>
      </c>
    </row>
    <row r="572" spans="1:6">
      <c r="A572" s="57" t="str">
        <f t="shared" si="16"/>
        <v>Mays, Tyler</v>
      </c>
      <c r="B572" s="57" t="str">
        <f t="shared" si="17"/>
        <v>Tyler Mays</v>
      </c>
      <c r="C572" s="60" t="s">
        <v>47</v>
      </c>
      <c r="D572" s="60" t="s">
        <v>49</v>
      </c>
      <c r="E572" s="57" t="s">
        <v>9</v>
      </c>
      <c r="F572" s="62">
        <v>175</v>
      </c>
    </row>
    <row r="573" spans="1:6">
      <c r="A573" s="57" t="str">
        <f t="shared" si="16"/>
        <v>Richards, Vi</v>
      </c>
      <c r="B573" s="57" t="str">
        <f t="shared" si="17"/>
        <v>Vi Richards</v>
      </c>
      <c r="C573" s="60" t="s">
        <v>748</v>
      </c>
      <c r="D573" s="60" t="s">
        <v>749</v>
      </c>
      <c r="E573" s="57" t="s">
        <v>596</v>
      </c>
      <c r="F573" s="62">
        <v>175</v>
      </c>
    </row>
    <row r="574" spans="1:6">
      <c r="A574" s="57" t="str">
        <f t="shared" si="16"/>
        <v>Ellison, Vicki</v>
      </c>
      <c r="B574" s="57" t="str">
        <f t="shared" si="17"/>
        <v>Vicki Ellison</v>
      </c>
      <c r="C574" s="60" t="s">
        <v>284</v>
      </c>
      <c r="D574" s="60" t="s">
        <v>285</v>
      </c>
      <c r="E574" s="57" t="s">
        <v>203</v>
      </c>
      <c r="F574" s="62">
        <v>175</v>
      </c>
    </row>
    <row r="575" spans="1:6">
      <c r="A575" s="57" t="str">
        <f t="shared" si="16"/>
        <v>Fisher, Vicky</v>
      </c>
      <c r="B575" s="57" t="str">
        <f t="shared" si="17"/>
        <v>Vicky Fisher</v>
      </c>
      <c r="C575" s="60" t="s">
        <v>645</v>
      </c>
      <c r="D575" s="60" t="s">
        <v>646</v>
      </c>
      <c r="E575" s="57" t="s">
        <v>596</v>
      </c>
      <c r="F575" s="62">
        <v>175</v>
      </c>
    </row>
    <row r="576" spans="1:6">
      <c r="A576" s="57" t="str">
        <f t="shared" si="16"/>
        <v>Townsend, Wade</v>
      </c>
      <c r="B576" s="57" t="str">
        <f t="shared" si="17"/>
        <v>Wade Townsend</v>
      </c>
      <c r="C576" s="60" t="s">
        <v>555</v>
      </c>
      <c r="D576" s="60" t="s">
        <v>556</v>
      </c>
      <c r="E576" s="57" t="s">
        <v>466</v>
      </c>
      <c r="F576" s="62">
        <v>175</v>
      </c>
    </row>
    <row r="577" spans="1:6">
      <c r="A577" s="57" t="str">
        <f t="shared" si="16"/>
        <v>Moyer, Wayne</v>
      </c>
      <c r="B577" s="57" t="str">
        <f t="shared" si="17"/>
        <v>Wayne Moyer</v>
      </c>
      <c r="C577" s="60" t="s">
        <v>56</v>
      </c>
      <c r="D577" s="60" t="s">
        <v>57</v>
      </c>
      <c r="E577" s="57" t="s">
        <v>9</v>
      </c>
      <c r="F577" s="62">
        <v>175</v>
      </c>
    </row>
    <row r="578" spans="1:6">
      <c r="A578" s="57" t="str">
        <f t="shared" ref="A578:A586" si="18">CONCATENATE(C578,", ",D578)</f>
        <v>Ervin, Wendell</v>
      </c>
      <c r="B578" s="57" t="str">
        <f t="shared" ref="B578:B586" si="19">CONCATENATE(D578&amp;" "&amp;C578)</f>
        <v>Wendell Ervin</v>
      </c>
      <c r="C578" s="60" t="s">
        <v>286</v>
      </c>
      <c r="D578" s="60" t="s">
        <v>287</v>
      </c>
      <c r="E578" s="57" t="s">
        <v>203</v>
      </c>
      <c r="F578" s="62">
        <v>175</v>
      </c>
    </row>
    <row r="579" spans="1:6">
      <c r="A579" s="57" t="str">
        <f t="shared" si="18"/>
        <v>Lassiter, Wendy</v>
      </c>
      <c r="B579" s="57" t="str">
        <f t="shared" si="19"/>
        <v>Wendy Lassiter</v>
      </c>
      <c r="C579" s="60" t="s">
        <v>176</v>
      </c>
      <c r="D579" s="60" t="s">
        <v>177</v>
      </c>
      <c r="E579" s="57" t="s">
        <v>148</v>
      </c>
      <c r="F579" s="62">
        <v>175</v>
      </c>
    </row>
    <row r="580" spans="1:6">
      <c r="A580" s="57" t="str">
        <f t="shared" si="18"/>
        <v>Liles, Wes</v>
      </c>
      <c r="B580" s="57" t="str">
        <f t="shared" si="19"/>
        <v>Wes Liles</v>
      </c>
      <c r="C580" s="60" t="s">
        <v>700</v>
      </c>
      <c r="D580" s="60" t="s">
        <v>369</v>
      </c>
      <c r="E580" s="57" t="s">
        <v>596</v>
      </c>
      <c r="F580" s="62">
        <v>175</v>
      </c>
    </row>
    <row r="581" spans="1:6">
      <c r="A581" s="57" t="str">
        <f t="shared" si="18"/>
        <v>Mclean, Wes</v>
      </c>
      <c r="B581" s="57" t="str">
        <f t="shared" si="19"/>
        <v>Wes Mclean</v>
      </c>
      <c r="C581" s="60" t="s">
        <v>368</v>
      </c>
      <c r="D581" s="60" t="s">
        <v>369</v>
      </c>
      <c r="E581" s="57" t="s">
        <v>203</v>
      </c>
      <c r="F581" s="62">
        <v>175</v>
      </c>
    </row>
    <row r="582" spans="1:6">
      <c r="A582" s="57" t="str">
        <f t="shared" si="18"/>
        <v>Bolick, Wesley</v>
      </c>
      <c r="B582" s="57" t="str">
        <f t="shared" si="19"/>
        <v>Wesley Bolick</v>
      </c>
      <c r="C582" s="60" t="s">
        <v>224</v>
      </c>
      <c r="D582" s="60" t="s">
        <v>225</v>
      </c>
      <c r="E582" s="57" t="s">
        <v>203</v>
      </c>
      <c r="F582" s="62">
        <v>175</v>
      </c>
    </row>
    <row r="583" spans="1:6">
      <c r="A583" s="57" t="str">
        <f t="shared" si="18"/>
        <v>Grantham, Whitney</v>
      </c>
      <c r="B583" s="57" t="str">
        <f t="shared" si="19"/>
        <v>Whitney Grantham</v>
      </c>
      <c r="C583" s="60" t="s">
        <v>305</v>
      </c>
      <c r="D583" s="60" t="s">
        <v>306</v>
      </c>
      <c r="E583" s="57" t="s">
        <v>203</v>
      </c>
      <c r="F583" s="62">
        <v>175</v>
      </c>
    </row>
    <row r="584" spans="1:6">
      <c r="A584" s="57" t="str">
        <f t="shared" si="18"/>
        <v>Mcdonald, William</v>
      </c>
      <c r="B584" s="57" t="str">
        <f t="shared" si="19"/>
        <v>William Mcdonald</v>
      </c>
      <c r="C584" s="60" t="s">
        <v>363</v>
      </c>
      <c r="D584" s="60" t="s">
        <v>76</v>
      </c>
      <c r="E584" s="57" t="s">
        <v>203</v>
      </c>
      <c r="F584" s="62">
        <v>175</v>
      </c>
    </row>
    <row r="585" spans="1:6">
      <c r="A585" s="57" t="str">
        <f t="shared" si="18"/>
        <v>Scrivner, William</v>
      </c>
      <c r="B585" s="57" t="str">
        <f t="shared" si="19"/>
        <v>William Scrivner</v>
      </c>
      <c r="C585" s="60" t="s">
        <v>75</v>
      </c>
      <c r="D585" s="60" t="s">
        <v>76</v>
      </c>
      <c r="E585" s="57" t="s">
        <v>9</v>
      </c>
      <c r="F585" s="62">
        <v>175</v>
      </c>
    </row>
    <row r="586" spans="1:6">
      <c r="A586" s="57" t="str">
        <f t="shared" si="18"/>
        <v>Susan , Zeigler</v>
      </c>
      <c r="B586" s="57" t="str">
        <f t="shared" si="19"/>
        <v xml:space="preserve">Zeigler Susan </v>
      </c>
      <c r="C586" s="60" t="s">
        <v>197</v>
      </c>
      <c r="D586" s="60" t="s">
        <v>198</v>
      </c>
      <c r="E586" s="57" t="s">
        <v>148</v>
      </c>
      <c r="F586" s="62">
        <v>175</v>
      </c>
    </row>
  </sheetData>
  <autoFilter ref="A1:E586">
    <sortState ref="A2:E586">
      <sortCondition ref="B1:B586"/>
    </sortState>
  </autoFilter>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Work Order</vt:lpstr>
      <vt:lpstr>Sketch</vt:lpstr>
      <vt:lpstr>Basic Report</vt:lpstr>
      <vt:lpstr>Expert Input</vt:lpstr>
      <vt:lpstr>Expert Report PG 1</vt:lpstr>
      <vt:lpstr>Expert Report PG 2+</vt:lpstr>
      <vt:lpstr>Symbol Legend</vt:lpstr>
      <vt:lpstr>Xactimate</vt:lpstr>
      <vt:lpstr>Explanations</vt:lpstr>
      <vt:lpstr>Invoice</vt:lpstr>
      <vt:lpstr>Reference Lists</vt:lpstr>
      <vt:lpstr>Ref Explanations</vt:lpstr>
      <vt:lpstr>Contact List</vt:lpstr>
    </vt:vector>
  </TitlesOfParts>
  <Company>Arcadis-US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Tamilio</dc:creator>
  <cp:lastModifiedBy>Andrew Frye</cp:lastModifiedBy>
  <cp:lastPrinted>2013-10-06T23:14:37Z</cp:lastPrinted>
  <dcterms:created xsi:type="dcterms:W3CDTF">2013-09-01T03:23:01Z</dcterms:created>
  <dcterms:modified xsi:type="dcterms:W3CDTF">2013-12-14T17:24:17Z</dcterms:modified>
</cp:coreProperties>
</file>