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Sheet1" sheetId="1" r:id="rId1"/>
    <sheet name="Sheet2" sheetId="2" r:id="rId2"/>
    <sheet name="Hoja1" sheetId="3" r:id="rId3"/>
  </sheets>
  <calcPr calcId="125725"/>
  <fileRecoveryPr repairLoad="1"/>
</workbook>
</file>

<file path=xl/calcChain.xml><?xml version="1.0" encoding="utf-8"?>
<calcChain xmlns="http://schemas.openxmlformats.org/spreadsheetml/2006/main">
  <c r="B11" i="3"/>
  <c r="D6"/>
  <c r="D3"/>
  <c r="H12"/>
  <c r="H2"/>
  <c r="H3"/>
  <c r="H4"/>
  <c r="H5"/>
  <c r="H6"/>
  <c r="G12"/>
  <c r="D12"/>
  <c r="B12"/>
  <c r="B13" s="1"/>
  <c r="D2"/>
  <c r="D4"/>
  <c r="D5"/>
  <c r="B2"/>
  <c r="E2" i="2"/>
  <c r="F2"/>
  <c r="F2" i="1"/>
  <c r="F3"/>
  <c r="F4"/>
  <c r="F5"/>
  <c r="F6"/>
  <c r="I2"/>
  <c r="B2" i="2"/>
  <c r="B3" s="1"/>
  <c r="E6" i="1"/>
  <c r="E5"/>
  <c r="E4"/>
  <c r="E3"/>
  <c r="E2"/>
  <c r="I6" s="1"/>
  <c r="B2"/>
  <c r="B3" s="1"/>
  <c r="F12" i="3" l="1"/>
  <c r="I12" s="1"/>
  <c r="I16"/>
  <c r="J16" s="1"/>
  <c r="I13"/>
  <c r="J13" s="1"/>
  <c r="I15"/>
  <c r="J15" s="1"/>
  <c r="I14"/>
  <c r="J14" s="1"/>
  <c r="F6"/>
  <c r="I6" s="1"/>
  <c r="F4"/>
  <c r="I4" s="1"/>
  <c r="F2"/>
  <c r="I2" s="1"/>
  <c r="F5"/>
  <c r="I5" s="1"/>
  <c r="F3"/>
  <c r="I3" s="1"/>
  <c r="B3"/>
  <c r="G2" i="2"/>
  <c r="H2"/>
  <c r="K2" s="1"/>
  <c r="K7" s="1"/>
  <c r="K8" s="1"/>
  <c r="H5" i="1"/>
  <c r="K5" s="1"/>
  <c r="H3"/>
  <c r="K3" s="1"/>
  <c r="H6"/>
  <c r="K6" s="1"/>
  <c r="H4"/>
  <c r="K4" s="1"/>
  <c r="H2"/>
  <c r="K2" s="1"/>
  <c r="G2"/>
  <c r="J2" s="1"/>
  <c r="G6"/>
  <c r="J6" s="1"/>
  <c r="G4"/>
  <c r="J4" s="1"/>
  <c r="G5"/>
  <c r="J5" s="1"/>
  <c r="G3"/>
  <c r="J3" s="1"/>
  <c r="J2" i="2"/>
  <c r="J7" s="1"/>
  <c r="J8" s="1"/>
  <c r="I3" i="1"/>
  <c r="I4"/>
  <c r="I5"/>
  <c r="I2" i="2"/>
  <c r="I7" s="1"/>
  <c r="I8" s="1"/>
  <c r="J6" i="3" l="1"/>
  <c r="K6" s="1"/>
  <c r="J3"/>
  <c r="K3" s="1"/>
  <c r="J5"/>
  <c r="K5" s="1"/>
  <c r="J2"/>
  <c r="K2" s="1"/>
  <c r="J4"/>
  <c r="K4" s="1"/>
  <c r="J12"/>
  <c r="K12" s="1"/>
  <c r="L8" i="2"/>
  <c r="L9" s="1"/>
  <c r="K7" i="1"/>
  <c r="K8" s="1"/>
  <c r="J7"/>
  <c r="J8" s="1"/>
  <c r="I7"/>
  <c r="I8" s="1"/>
  <c r="I7" i="3" l="1"/>
  <c r="J7"/>
  <c r="J17"/>
  <c r="J18" s="1"/>
  <c r="B15" s="1"/>
  <c r="K7"/>
  <c r="L8" i="1"/>
  <c r="J8" i="3" l="1"/>
  <c r="B5" s="1"/>
</calcChain>
</file>

<file path=xl/sharedStrings.xml><?xml version="1.0" encoding="utf-8"?>
<sst xmlns="http://schemas.openxmlformats.org/spreadsheetml/2006/main" count="45" uniqueCount="14">
  <si>
    <t>debe desde</t>
  </si>
  <si>
    <t>desde</t>
  </si>
  <si>
    <t>hasta</t>
  </si>
  <si>
    <t>% recargo</t>
  </si>
  <si>
    <t>cant días</t>
  </si>
  <si>
    <t>hoy</t>
  </si>
  <si>
    <t>Total diff</t>
  </si>
  <si>
    <t>importe</t>
  </si>
  <si>
    <t>d</t>
  </si>
  <si>
    <t>h</t>
  </si>
  <si>
    <t>$ recargo</t>
  </si>
  <si>
    <t>% rec diario</t>
  </si>
  <si>
    <t>a pagar</t>
  </si>
  <si>
    <t>Total días</t>
  </si>
</sst>
</file>

<file path=xl/styles.xml><?xml version="1.0" encoding="utf-8"?>
<styleSheet xmlns="http://schemas.openxmlformats.org/spreadsheetml/2006/main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"/>
    <numFmt numFmtId="165" formatCode="0.00\ %"/>
    <numFmt numFmtId="166" formatCode="[$$-2C0A]#,##0.00;[Red]\([$$-2C0A]#,##0.00\)"/>
    <numFmt numFmtId="167" formatCode="#,##0.000"/>
    <numFmt numFmtId="168" formatCode="[$$-2C0A]\ #,##0.00;[Red][$$-2C0A]\ #,##0.00"/>
    <numFmt numFmtId="169" formatCode="dd\-mm\-yy;@"/>
    <numFmt numFmtId="170" formatCode="#,##0.000000"/>
    <numFmt numFmtId="171" formatCode="_ [$$-2C0A]\ * #,##0.00_ ;_ [$$-2C0A]\ * \-#,##0.00_ ;_ [$$-2C0A]\ * &quot;-&quot;??_ ;_ @_ "/>
  </numFmts>
  <fonts count="6">
    <font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4" fillId="3" borderId="3" applyNumberFormat="0" applyAlignment="0" applyProtection="0"/>
    <xf numFmtId="0" fontId="3" fillId="3" borderId="4" applyNumberFormat="0" applyAlignment="0" applyProtection="0"/>
    <xf numFmtId="44" fontId="1" fillId="0" borderId="0" applyBorder="0" applyAlignment="0" applyProtection="0"/>
    <xf numFmtId="43" fontId="2" fillId="0" borderId="0" applyFont="0" applyFill="0" applyBorder="0" applyAlignment="0" applyProtection="0"/>
    <xf numFmtId="0" fontId="5" fillId="4" borderId="3" applyNumberFormat="0" applyAlignment="0" applyProtection="0"/>
  </cellStyleXfs>
  <cellXfs count="2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5" fontId="0" fillId="0" borderId="1" xfId="0" applyNumberFormat="1" applyBorder="1"/>
    <xf numFmtId="166" fontId="0" fillId="2" borderId="2" xfId="0" applyNumberFormat="1" applyFill="1" applyBorder="1" applyAlignment="1">
      <alignment horizontal="center"/>
    </xf>
    <xf numFmtId="167" fontId="0" fillId="0" borderId="0" xfId="0" applyNumberFormat="1"/>
    <xf numFmtId="165" fontId="0" fillId="0" borderId="5" xfId="0" applyNumberFormat="1" applyBorder="1"/>
    <xf numFmtId="165" fontId="0" fillId="0" borderId="6" xfId="0" applyNumberFormat="1" applyBorder="1"/>
    <xf numFmtId="168" fontId="3" fillId="3" borderId="4" xfId="2" applyNumberFormat="1"/>
    <xf numFmtId="166" fontId="4" fillId="3" borderId="3" xfId="1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9" fontId="4" fillId="3" borderId="3" xfId="1" applyNumberFormat="1" applyAlignment="1">
      <alignment horizontal="center"/>
    </xf>
    <xf numFmtId="0" fontId="0" fillId="0" borderId="0" xfId="0" applyFont="1" applyAlignment="1">
      <alignment vertical="center"/>
    </xf>
    <xf numFmtId="166" fontId="4" fillId="3" borderId="3" xfId="1" applyNumberFormat="1"/>
    <xf numFmtId="170" fontId="0" fillId="0" borderId="0" xfId="0" applyNumberFormat="1"/>
    <xf numFmtId="171" fontId="2" fillId="0" borderId="0" xfId="3" applyNumberFormat="1" applyFont="1"/>
    <xf numFmtId="171" fontId="0" fillId="0" borderId="0" xfId="0" applyNumberFormat="1"/>
    <xf numFmtId="0" fontId="0" fillId="0" borderId="5" xfId="0" applyBorder="1"/>
    <xf numFmtId="171" fontId="2" fillId="0" borderId="7" xfId="3" applyNumberFormat="1" applyFont="1" applyBorder="1"/>
    <xf numFmtId="171" fontId="2" fillId="0" borderId="5" xfId="3" applyNumberFormat="1" applyFont="1" applyBorder="1"/>
    <xf numFmtId="0" fontId="0" fillId="0" borderId="0" xfId="0" applyFont="1" applyAlignment="1">
      <alignment horizontal="center" vertical="center"/>
    </xf>
    <xf numFmtId="43" fontId="0" fillId="0" borderId="0" xfId="4" applyFont="1" applyAlignment="1">
      <alignment horizontal="center"/>
    </xf>
    <xf numFmtId="168" fontId="4" fillId="3" borderId="3" xfId="1" applyNumberFormat="1"/>
    <xf numFmtId="164" fontId="5" fillId="4" borderId="3" xfId="5" applyNumberFormat="1"/>
    <xf numFmtId="171" fontId="2" fillId="0" borderId="0" xfId="3" applyNumberFormat="1" applyFont="1" applyFill="1" applyBorder="1"/>
  </cellXfs>
  <cellStyles count="6">
    <cellStyle name="Cálculo" xfId="1" builtinId="22"/>
    <cellStyle name="Entrada" xfId="5" builtinId="20"/>
    <cellStyle name="Millares" xfId="4" builtinId="3"/>
    <cellStyle name="Moneda" xfId="3" builtinId="4"/>
    <cellStyle name="Normal" xfId="0" builtinId="0"/>
    <cellStyle name="Salida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zoomScale="140" zoomScaleNormal="140" workbookViewId="0">
      <selection activeCell="A10" sqref="A10"/>
    </sheetView>
  </sheetViews>
  <sheetFormatPr baseColWidth="10" defaultColWidth="11.5703125" defaultRowHeight="12.75"/>
  <cols>
    <col min="1" max="1" width="11.5703125" customWidth="1"/>
    <col min="2" max="2" width="10" customWidth="1"/>
    <col min="3" max="4" width="9" customWidth="1"/>
    <col min="5" max="5" width="10.140625" customWidth="1"/>
    <col min="6" max="8" width="5" customWidth="1"/>
    <col min="9" max="9" width="7.42578125" customWidth="1"/>
    <col min="10" max="11" width="9.5703125" customWidth="1"/>
  </cols>
  <sheetData>
    <row r="1" spans="1:12">
      <c r="A1" t="s">
        <v>0</v>
      </c>
      <c r="B1" s="1">
        <v>43723</v>
      </c>
      <c r="C1" t="s">
        <v>1</v>
      </c>
      <c r="D1" t="s">
        <v>2</v>
      </c>
      <c r="E1" t="s">
        <v>3</v>
      </c>
      <c r="F1" s="24" t="s">
        <v>4</v>
      </c>
      <c r="G1" s="24"/>
      <c r="H1" s="24"/>
      <c r="I1" s="24" t="s">
        <v>3</v>
      </c>
      <c r="J1" s="24"/>
      <c r="K1" s="24"/>
    </row>
    <row r="2" spans="1:12">
      <c r="A2" t="s">
        <v>5</v>
      </c>
      <c r="B2" s="1">
        <f ca="1">TODAY()</f>
        <v>43956</v>
      </c>
      <c r="C2" s="1">
        <v>43101</v>
      </c>
      <c r="D2" s="1">
        <v>43465</v>
      </c>
      <c r="E2" s="8">
        <f>7.5/100</f>
        <v>7.4999999999999997E-2</v>
      </c>
      <c r="F2">
        <f t="shared" ref="F2:F6" si="0">IF(AND($C2&lt;=$B$1, $D2&gt;=$B$1), $D2-$B$1, 0)</f>
        <v>0</v>
      </c>
      <c r="G2" s="3">
        <f ca="1">IF(AND($B$2&gt;=$C2, $B$2&lt;=$D2), $B$2-$C2,0)</f>
        <v>0</v>
      </c>
      <c r="H2" s="3">
        <f ca="1">IF(AND($B$1&lt;$C2, $B$2&gt;$D2),$D2-$C2,0)</f>
        <v>0</v>
      </c>
      <c r="I2" s="4">
        <f>F2*$E$2/100</f>
        <v>0</v>
      </c>
      <c r="J2" s="4">
        <f t="shared" ref="J2:K6" ca="1" si="1">G2*$E2/100</f>
        <v>0</v>
      </c>
      <c r="K2" s="4">
        <f t="shared" ca="1" si="1"/>
        <v>0</v>
      </c>
    </row>
    <row r="3" spans="1:12">
      <c r="A3" t="s">
        <v>6</v>
      </c>
      <c r="B3">
        <f ca="1">B2-B1</f>
        <v>233</v>
      </c>
      <c r="C3" s="1">
        <v>43466</v>
      </c>
      <c r="D3" s="1">
        <v>43830</v>
      </c>
      <c r="E3" s="8">
        <f>7/100</f>
        <v>7.0000000000000007E-2</v>
      </c>
      <c r="F3" s="3">
        <f t="shared" si="0"/>
        <v>107</v>
      </c>
      <c r="G3" s="3">
        <f ca="1">IF(AND($B$2&gt;=$C3, $B$2&lt;=$D3), $B$2-$C3,0)</f>
        <v>0</v>
      </c>
      <c r="H3" s="3">
        <f ca="1">IF(AND($B$1&lt;$C3, $B$2&gt;$D3),$D3-$C3,0)</f>
        <v>0</v>
      </c>
      <c r="I3" s="4">
        <f>F3*$E$2/100</f>
        <v>8.0250000000000002E-2</v>
      </c>
      <c r="J3" s="4">
        <f t="shared" ca="1" si="1"/>
        <v>0</v>
      </c>
      <c r="K3" s="4">
        <f t="shared" ca="1" si="1"/>
        <v>0</v>
      </c>
    </row>
    <row r="4" spans="1:12">
      <c r="A4" t="s">
        <v>7</v>
      </c>
      <c r="B4" s="5">
        <v>1000</v>
      </c>
      <c r="C4" s="1">
        <v>43831</v>
      </c>
      <c r="D4" s="1">
        <v>43890</v>
      </c>
      <c r="E4" s="8">
        <f>7.5/100</f>
        <v>7.4999999999999997E-2</v>
      </c>
      <c r="F4" s="3">
        <f t="shared" si="0"/>
        <v>0</v>
      </c>
      <c r="G4" s="3">
        <f ca="1">IF(AND($B$2&gt;=$C4, $B$2&lt;=$D4), $B$2-$C4,0)</f>
        <v>0</v>
      </c>
      <c r="H4" s="3">
        <f ca="1">IF(AND($B$1&lt;$C4, $B$2&gt;$D4),$D4-$C4,0)</f>
        <v>59</v>
      </c>
      <c r="I4" s="4">
        <f>F4*$E$2/100</f>
        <v>0</v>
      </c>
      <c r="J4" s="4">
        <f t="shared" ca="1" si="1"/>
        <v>0</v>
      </c>
      <c r="K4" s="4">
        <f t="shared" ca="1" si="1"/>
        <v>4.4249999999999998E-2</v>
      </c>
    </row>
    <row r="5" spans="1:12">
      <c r="C5" s="1">
        <v>43891</v>
      </c>
      <c r="D5" s="1">
        <v>43936</v>
      </c>
      <c r="E5" s="8">
        <f>8/100</f>
        <v>0.08</v>
      </c>
      <c r="F5" s="3">
        <f t="shared" si="0"/>
        <v>0</v>
      </c>
      <c r="G5" s="3">
        <f ca="1">IF(AND($B$2&gt;=$C5, $B$2&lt;=$D5), $B$2-$C5,0)</f>
        <v>0</v>
      </c>
      <c r="H5" s="3">
        <f ca="1">IF(AND($B$1&lt;$C5, $B$2&gt;$D5),$D5-$C5,0)</f>
        <v>45</v>
      </c>
      <c r="I5" s="4">
        <f>F5*$E$2/100</f>
        <v>0</v>
      </c>
      <c r="J5" s="4">
        <f t="shared" ca="1" si="1"/>
        <v>0</v>
      </c>
      <c r="K5" s="4">
        <f t="shared" ca="1" si="1"/>
        <v>3.6000000000000004E-2</v>
      </c>
    </row>
    <row r="6" spans="1:12" ht="13.5" thickBot="1">
      <c r="C6" s="1">
        <v>43891</v>
      </c>
      <c r="D6" s="1">
        <v>44196</v>
      </c>
      <c r="E6" s="8">
        <f>8/100</f>
        <v>0.08</v>
      </c>
      <c r="F6" s="3">
        <f t="shared" si="0"/>
        <v>0</v>
      </c>
      <c r="G6" s="3">
        <f ca="1">IF(AND($B$2&gt;=$C6, $B$2&lt;=$D6), $B$2-$C6,0)</f>
        <v>65</v>
      </c>
      <c r="H6" s="3">
        <f ca="1">IF(AND($B$1&lt;$C6, $B$2&gt;$D6),$D6-$C6,0)</f>
        <v>0</v>
      </c>
      <c r="I6" s="9">
        <f>F6*$E$2/100</f>
        <v>0</v>
      </c>
      <c r="J6" s="9">
        <f t="shared" ca="1" si="1"/>
        <v>5.2000000000000005E-2</v>
      </c>
      <c r="K6" s="9">
        <f t="shared" ca="1" si="1"/>
        <v>0</v>
      </c>
    </row>
    <row r="7" spans="1:12" ht="14.25" thickTop="1" thickBot="1">
      <c r="I7" s="10">
        <f>SUM(I2:I6)</f>
        <v>8.0250000000000002E-2</v>
      </c>
      <c r="J7" s="10">
        <f ca="1">SUM(J2:J6)</f>
        <v>5.2000000000000005E-2</v>
      </c>
      <c r="K7" s="10">
        <f ca="1">SUM(K2:K6)</f>
        <v>8.0250000000000002E-2</v>
      </c>
    </row>
    <row r="8" spans="1:12">
      <c r="I8" s="5">
        <f>$B$4*I7</f>
        <v>80.25</v>
      </c>
      <c r="J8" s="5">
        <f ca="1">$B$4*J7</f>
        <v>52.000000000000007</v>
      </c>
      <c r="K8" s="5">
        <f ca="1">$B$4*K7</f>
        <v>80.25</v>
      </c>
      <c r="L8" s="7">
        <f ca="1">SUM(I8:K8)</f>
        <v>212.5</v>
      </c>
    </row>
  </sheetData>
  <mergeCells count="2">
    <mergeCell ref="F1:H1"/>
    <mergeCell ref="I1:K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zoomScale="140" zoomScaleNormal="140" workbookViewId="0">
      <selection activeCell="F2" sqref="F2"/>
    </sheetView>
  </sheetViews>
  <sheetFormatPr baseColWidth="10" defaultColWidth="11.5703125" defaultRowHeight="12.75"/>
  <cols>
    <col min="1" max="1" width="11.5703125" customWidth="1"/>
    <col min="2" max="2" width="10" customWidth="1"/>
    <col min="3" max="4" width="9" customWidth="1"/>
    <col min="5" max="5" width="10.140625" customWidth="1"/>
    <col min="6" max="7" width="4.7109375" customWidth="1"/>
    <col min="8" max="8" width="2.42578125" customWidth="1"/>
    <col min="9" max="10" width="10" customWidth="1"/>
    <col min="11" max="11" width="7.42578125" customWidth="1"/>
    <col min="12" max="12" width="10.42578125" bestFit="1" customWidth="1"/>
  </cols>
  <sheetData>
    <row r="1" spans="1:12">
      <c r="A1" t="s">
        <v>0</v>
      </c>
      <c r="B1" s="1">
        <v>43724</v>
      </c>
      <c r="C1" t="s">
        <v>1</v>
      </c>
      <c r="D1" t="s">
        <v>2</v>
      </c>
      <c r="E1" t="s">
        <v>3</v>
      </c>
      <c r="F1" s="24" t="s">
        <v>4</v>
      </c>
      <c r="G1" s="24"/>
      <c r="H1" s="24"/>
      <c r="I1" s="24" t="s">
        <v>3</v>
      </c>
      <c r="J1" s="24"/>
      <c r="K1" s="24"/>
    </row>
    <row r="2" spans="1:12">
      <c r="A2" t="s">
        <v>5</v>
      </c>
      <c r="B2" s="1">
        <f ca="1">TODAY()</f>
        <v>43956</v>
      </c>
      <c r="C2" s="1">
        <v>43101</v>
      </c>
      <c r="D2" s="1">
        <v>44196</v>
      </c>
      <c r="E2" s="2">
        <f>5/100</f>
        <v>0.05</v>
      </c>
      <c r="F2" s="3">
        <f>IF(AND($C2&lt;=$B$1, $D2&gt;=$B$1), $D2-$B$1, 0)</f>
        <v>472</v>
      </c>
      <c r="G2" s="3">
        <f ca="1">IF(AND($B$2&gt;=$C2, $B$2&lt;=$D2,F2=0), $B$2-$C2,0)</f>
        <v>0</v>
      </c>
      <c r="H2" s="3">
        <f ca="1">IF(AND($B$1&lt;$C2, $B$2&gt;$D2),$D2-$C2,0)</f>
        <v>0</v>
      </c>
      <c r="I2" s="4">
        <f>F2*$E$2/100</f>
        <v>0.23600000000000002</v>
      </c>
      <c r="J2" s="4">
        <f ca="1">G2*$E2/100</f>
        <v>0</v>
      </c>
      <c r="K2" s="4">
        <f ca="1">H2*$E2/100</f>
        <v>0</v>
      </c>
    </row>
    <row r="3" spans="1:12">
      <c r="A3" t="s">
        <v>6</v>
      </c>
      <c r="B3">
        <f ca="1">B2-B1</f>
        <v>232</v>
      </c>
      <c r="C3" s="1"/>
      <c r="D3" s="1"/>
      <c r="E3" s="2"/>
      <c r="F3" s="3"/>
      <c r="G3" s="3"/>
      <c r="H3" s="3"/>
      <c r="I3" s="4"/>
      <c r="J3" s="4"/>
      <c r="K3" s="4"/>
    </row>
    <row r="4" spans="1:12">
      <c r="A4" t="s">
        <v>7</v>
      </c>
      <c r="B4" s="5">
        <v>1700</v>
      </c>
      <c r="C4" s="1"/>
      <c r="D4" s="1"/>
      <c r="E4" s="2"/>
      <c r="F4" s="3"/>
      <c r="G4" s="3"/>
      <c r="H4" s="3"/>
      <c r="I4" s="4"/>
      <c r="J4" s="4"/>
      <c r="K4" s="4"/>
    </row>
    <row r="5" spans="1:12">
      <c r="C5" s="1"/>
      <c r="D5" s="1"/>
      <c r="E5" s="2"/>
      <c r="F5" s="3"/>
      <c r="G5" s="3"/>
      <c r="H5" s="3"/>
      <c r="I5" s="4"/>
      <c r="J5" s="4"/>
      <c r="K5" s="4"/>
    </row>
    <row r="6" spans="1:12">
      <c r="C6" s="1"/>
      <c r="D6" s="1"/>
      <c r="E6" s="2"/>
      <c r="F6" s="3"/>
      <c r="G6" s="3"/>
      <c r="H6" s="3"/>
      <c r="I6" s="6"/>
      <c r="J6" s="6"/>
      <c r="K6" s="6"/>
    </row>
    <row r="7" spans="1:12">
      <c r="I7" s="4">
        <f>SUM(I2:I6)</f>
        <v>0.23600000000000002</v>
      </c>
      <c r="J7" s="4">
        <f ca="1">SUM(J2:J6)</f>
        <v>0</v>
      </c>
      <c r="K7" s="4">
        <f ca="1">SUM(K2:K6)</f>
        <v>0</v>
      </c>
    </row>
    <row r="8" spans="1:12" ht="15">
      <c r="I8" s="5">
        <f>$B$4*I7</f>
        <v>401.20000000000005</v>
      </c>
      <c r="J8" s="5">
        <f ca="1">$B$4*J7</f>
        <v>0</v>
      </c>
      <c r="K8" s="5">
        <f ca="1">$B$4*K7</f>
        <v>0</v>
      </c>
      <c r="L8" s="12">
        <f ca="1">SUM(I8:K8)</f>
        <v>401.20000000000005</v>
      </c>
    </row>
    <row r="9" spans="1:12" ht="15">
      <c r="L9" s="11">
        <f ca="1">+B4+L8</f>
        <v>2101.1999999999998</v>
      </c>
    </row>
  </sheetData>
  <mergeCells count="2">
    <mergeCell ref="F1:H1"/>
    <mergeCell ref="I1:K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40" zoomScaleNormal="140" workbookViewId="0">
      <selection activeCell="I8" sqref="I8"/>
    </sheetView>
  </sheetViews>
  <sheetFormatPr baseColWidth="10" defaultRowHeight="12.75"/>
  <cols>
    <col min="2" max="2" width="10.42578125" bestFit="1" customWidth="1"/>
    <col min="3" max="6" width="9.5703125" style="13" customWidth="1"/>
    <col min="7" max="7" width="11" bestFit="1" customWidth="1"/>
    <col min="8" max="8" width="11.140625" style="3" bestFit="1" customWidth="1"/>
    <col min="9" max="9" width="8.85546875" bestFit="1" customWidth="1"/>
    <col min="10" max="10" width="9.85546875" bestFit="1" customWidth="1"/>
    <col min="11" max="11" width="10" bestFit="1" customWidth="1"/>
  </cols>
  <sheetData>
    <row r="1" spans="1:12" ht="15">
      <c r="A1" s="3" t="s">
        <v>0</v>
      </c>
      <c r="B1" s="27">
        <v>43753</v>
      </c>
      <c r="C1" s="13" t="s">
        <v>1</v>
      </c>
      <c r="D1" s="13" t="s">
        <v>8</v>
      </c>
      <c r="E1" s="13" t="s">
        <v>2</v>
      </c>
      <c r="F1" s="13" t="s">
        <v>9</v>
      </c>
      <c r="G1" s="3" t="s">
        <v>3</v>
      </c>
      <c r="H1" s="3" t="s">
        <v>11</v>
      </c>
      <c r="I1" s="16" t="s">
        <v>4</v>
      </c>
      <c r="J1" s="16" t="s">
        <v>3</v>
      </c>
      <c r="K1" s="3" t="s">
        <v>10</v>
      </c>
    </row>
    <row r="2" spans="1:12" ht="15">
      <c r="A2" s="3" t="s">
        <v>5</v>
      </c>
      <c r="B2" s="1">
        <f ca="1">TODAY()</f>
        <v>43956</v>
      </c>
      <c r="C2" s="14">
        <v>43101</v>
      </c>
      <c r="D2" s="15">
        <f>IF(C2&lt;$B$1, $B$1,C2)</f>
        <v>43753</v>
      </c>
      <c r="E2" s="14">
        <v>43465</v>
      </c>
      <c r="F2" s="15">
        <f ca="1">IF(E2&gt;$B$2,$B$2,E2)</f>
        <v>43465</v>
      </c>
      <c r="G2" s="8">
        <v>0.05</v>
      </c>
      <c r="H2" s="18">
        <f>+G2/30</f>
        <v>1.6666666666666668E-3</v>
      </c>
      <c r="I2" s="3">
        <f ca="1">IF(D2&lt;F2,F2-D2 + 1,0)</f>
        <v>0</v>
      </c>
      <c r="J2" s="4">
        <f ca="1">+I2*H2</f>
        <v>0</v>
      </c>
      <c r="K2" s="19">
        <f ca="1">+$B$4*J2</f>
        <v>0</v>
      </c>
    </row>
    <row r="3" spans="1:12" ht="15">
      <c r="A3" s="3" t="s">
        <v>13</v>
      </c>
      <c r="B3" s="3">
        <f ca="1">B2-B1</f>
        <v>203</v>
      </c>
      <c r="C3" s="14">
        <v>43466</v>
      </c>
      <c r="D3" s="15">
        <f>IF(C3&lt;$B$1, $B$1,C3)</f>
        <v>43753</v>
      </c>
      <c r="E3" s="14">
        <v>43830</v>
      </c>
      <c r="F3" s="15">
        <f ca="1">IF(E3&gt;$B$2,$B$2,E3)</f>
        <v>43830</v>
      </c>
      <c r="G3" s="8">
        <v>0.05</v>
      </c>
      <c r="H3" s="18">
        <f>+G3/30</f>
        <v>1.6666666666666668E-3</v>
      </c>
      <c r="I3" s="3">
        <f t="shared" ref="I3:I6" ca="1" si="0">IF(D3&lt;F3,F3-D3 + 1,0)</f>
        <v>78</v>
      </c>
      <c r="J3" s="4">
        <f ca="1">+I3*H3</f>
        <v>0.13</v>
      </c>
      <c r="K3" s="19">
        <f ca="1">+$B$4*J3</f>
        <v>221</v>
      </c>
      <c r="L3" s="3"/>
    </row>
    <row r="4" spans="1:12" ht="15">
      <c r="A4" s="3" t="s">
        <v>7</v>
      </c>
      <c r="B4" s="5">
        <v>1700</v>
      </c>
      <c r="C4" s="14">
        <v>43831</v>
      </c>
      <c r="D4" s="15">
        <f>IF(C4&lt;$B$1, $B$1,C4)</f>
        <v>43831</v>
      </c>
      <c r="E4" s="14">
        <v>43890</v>
      </c>
      <c r="F4" s="15">
        <f ca="1">IF(E4&gt;$B$2,$B$2,E4)</f>
        <v>43890</v>
      </c>
      <c r="G4" s="8">
        <v>0.05</v>
      </c>
      <c r="H4" s="18">
        <f>+G4/30</f>
        <v>1.6666666666666668E-3</v>
      </c>
      <c r="I4" s="3">
        <f t="shared" ca="1" si="0"/>
        <v>60</v>
      </c>
      <c r="J4" s="4">
        <f ca="1">+I4*H4</f>
        <v>0.1</v>
      </c>
      <c r="K4" s="19">
        <f ca="1">+$B$4*J4</f>
        <v>170</v>
      </c>
      <c r="L4" s="3"/>
    </row>
    <row r="5" spans="1:12" ht="15">
      <c r="A5" s="3" t="s">
        <v>12</v>
      </c>
      <c r="B5" s="26">
        <f ca="1">+B4+J8</f>
        <v>2275.166666666667</v>
      </c>
      <c r="C5" s="14">
        <v>43891</v>
      </c>
      <c r="D5" s="15">
        <f>IF(C5&lt;$B$1, $B$1,C5)</f>
        <v>43891</v>
      </c>
      <c r="E5" s="14">
        <v>43936</v>
      </c>
      <c r="F5" s="15">
        <f ca="1">IF(E5&gt;$B$2,$B$2,E5)</f>
        <v>43936</v>
      </c>
      <c r="G5" s="8">
        <v>0.05</v>
      </c>
      <c r="H5" s="18">
        <f>+G5/30</f>
        <v>1.6666666666666668E-3</v>
      </c>
      <c r="I5" s="3">
        <f t="shared" ca="1" si="0"/>
        <v>46</v>
      </c>
      <c r="J5" s="4">
        <f ca="1">+I5*H5</f>
        <v>7.6666666666666675E-2</v>
      </c>
      <c r="K5" s="19">
        <f ca="1">+$B$4*J5</f>
        <v>130.33333333333334</v>
      </c>
    </row>
    <row r="6" spans="1:12" ht="15.75" thickBot="1">
      <c r="A6" s="3"/>
      <c r="B6" s="3"/>
      <c r="C6" s="14">
        <v>43937</v>
      </c>
      <c r="D6" s="15">
        <f>IF(C6&lt;$B$1, $B$1,C6)</f>
        <v>43937</v>
      </c>
      <c r="E6" s="14">
        <v>44196</v>
      </c>
      <c r="F6" s="15">
        <f ca="1">IF(E6&gt;$B$2,$B$2,E6)</f>
        <v>43956</v>
      </c>
      <c r="G6" s="8">
        <v>0.05</v>
      </c>
      <c r="H6" s="18">
        <f>+G6/30</f>
        <v>1.6666666666666668E-3</v>
      </c>
      <c r="I6" s="21">
        <f ca="1">IF(D6&lt;F6,F6-D6,0)</f>
        <v>19</v>
      </c>
      <c r="J6" s="9">
        <f ca="1">+I6*H6</f>
        <v>3.1666666666666669E-2</v>
      </c>
      <c r="K6" s="23">
        <f ca="1">+$B$4*J6</f>
        <v>53.833333333333336</v>
      </c>
      <c r="L6" s="3"/>
    </row>
    <row r="7" spans="1:12" ht="14.25" thickTop="1" thickBot="1">
      <c r="A7" s="3"/>
      <c r="B7" s="3"/>
      <c r="G7" s="3"/>
      <c r="H7" s="18"/>
      <c r="I7" s="3">
        <f ca="1">SUM(I2:I6)</f>
        <v>203</v>
      </c>
      <c r="J7" s="10">
        <f ca="1">SUM(J2:J6)</f>
        <v>0.33833333333333337</v>
      </c>
      <c r="K7" s="22">
        <f ca="1">SUM(K2:K6)</f>
        <v>575.16666666666674</v>
      </c>
    </row>
    <row r="8" spans="1:12" ht="15">
      <c r="A8" s="3"/>
      <c r="B8" s="3"/>
      <c r="D8" s="14"/>
      <c r="E8" s="14"/>
      <c r="F8" s="25"/>
      <c r="G8" s="3"/>
      <c r="I8" s="3"/>
      <c r="J8" s="17">
        <f ca="1">$B$4*J7</f>
        <v>575.16666666666674</v>
      </c>
      <c r="K8" s="28"/>
    </row>
    <row r="9" spans="1:12">
      <c r="D9" s="14"/>
      <c r="E9" s="14"/>
      <c r="F9" s="25"/>
    </row>
    <row r="11" spans="1:12">
      <c r="A11" s="3" t="s">
        <v>0</v>
      </c>
      <c r="B11" s="1">
        <f>B1</f>
        <v>43753</v>
      </c>
      <c r="C11" s="13" t="s">
        <v>1</v>
      </c>
      <c r="D11" s="13" t="s">
        <v>8</v>
      </c>
      <c r="E11" s="13" t="s">
        <v>2</v>
      </c>
      <c r="F11" s="13" t="s">
        <v>9</v>
      </c>
      <c r="G11" s="3" t="s">
        <v>3</v>
      </c>
      <c r="H11" s="3" t="s">
        <v>11</v>
      </c>
      <c r="I11" s="16" t="s">
        <v>4</v>
      </c>
      <c r="J11" s="16" t="s">
        <v>3</v>
      </c>
      <c r="K11" s="3" t="s">
        <v>10</v>
      </c>
    </row>
    <row r="12" spans="1:12" ht="15">
      <c r="A12" s="3" t="s">
        <v>5</v>
      </c>
      <c r="B12" s="1">
        <f ca="1">TODAY()</f>
        <v>43956</v>
      </c>
      <c r="C12" s="14">
        <v>43101</v>
      </c>
      <c r="D12" s="15">
        <f>IF(C12&lt;$B$11, $B$11,C12)</f>
        <v>43753</v>
      </c>
      <c r="E12" s="14">
        <v>44196</v>
      </c>
      <c r="F12" s="15">
        <f ca="1">IF(E12&gt;$B$12,$B$12,E12)</f>
        <v>43956</v>
      </c>
      <c r="G12" s="8">
        <f>5/100</f>
        <v>0.05</v>
      </c>
      <c r="H12" s="18">
        <f>+G12/30</f>
        <v>1.6666666666666668E-3</v>
      </c>
      <c r="I12" s="3">
        <f ca="1">IF(D12&lt;F12,F12-D12,0)</f>
        <v>203</v>
      </c>
      <c r="J12" s="4">
        <f ca="1">+I12*H12</f>
        <v>0.33833333333333337</v>
      </c>
      <c r="K12" s="20">
        <f ca="1">+$B$14*J12</f>
        <v>575.16666666666674</v>
      </c>
    </row>
    <row r="13" spans="1:12" ht="15">
      <c r="A13" s="3" t="s">
        <v>6</v>
      </c>
      <c r="B13" s="3">
        <f ca="1">B12-B11</f>
        <v>203</v>
      </c>
      <c r="C13" s="14"/>
      <c r="D13" s="15"/>
      <c r="E13" s="14"/>
      <c r="F13" s="15"/>
      <c r="G13" s="8"/>
      <c r="H13" s="8"/>
      <c r="I13" s="3">
        <f>IF(D13&lt;F13,F13-D13,0)</f>
        <v>0</v>
      </c>
      <c r="J13" s="4">
        <f>I13*$G$2/100</f>
        <v>0</v>
      </c>
    </row>
    <row r="14" spans="1:12" ht="15">
      <c r="A14" s="3" t="s">
        <v>7</v>
      </c>
      <c r="B14" s="5">
        <v>1700</v>
      </c>
      <c r="C14" s="14"/>
      <c r="D14" s="15"/>
      <c r="E14" s="14"/>
      <c r="F14" s="15"/>
      <c r="G14" s="8"/>
      <c r="H14" s="8"/>
      <c r="I14" s="3">
        <f>IF(D14&lt;F14,F14-D14,0)</f>
        <v>0</v>
      </c>
      <c r="J14" s="4">
        <f>I14*$G$2/100</f>
        <v>0</v>
      </c>
    </row>
    <row r="15" spans="1:12" ht="15">
      <c r="A15" s="3"/>
      <c r="B15" s="26">
        <f ca="1">+B14+J18</f>
        <v>2275.166666666667</v>
      </c>
      <c r="C15" s="14"/>
      <c r="D15" s="15"/>
      <c r="E15" s="14"/>
      <c r="F15" s="15"/>
      <c r="G15" s="8"/>
      <c r="H15" s="8"/>
      <c r="I15" s="3">
        <f>IF(D15&lt;F15,F15-D15,0)</f>
        <v>0</v>
      </c>
      <c r="J15" s="4">
        <f>I15*$G$2/100</f>
        <v>0</v>
      </c>
    </row>
    <row r="16" spans="1:12" ht="15.75" thickBot="1">
      <c r="A16" s="3"/>
      <c r="B16" s="3"/>
      <c r="C16" s="14"/>
      <c r="D16" s="15"/>
      <c r="E16" s="14"/>
      <c r="F16" s="15"/>
      <c r="G16" s="8"/>
      <c r="H16" s="8"/>
      <c r="I16" s="3">
        <f>IF(D16&lt;F16,F16-D16,0)</f>
        <v>0</v>
      </c>
      <c r="J16" s="9">
        <f>I16*$G$2/100</f>
        <v>0</v>
      </c>
    </row>
    <row r="17" spans="1:10" ht="14.25" thickTop="1" thickBot="1">
      <c r="A17" s="3"/>
      <c r="B17" s="3"/>
      <c r="G17" s="3"/>
      <c r="I17" s="3"/>
      <c r="J17" s="10">
        <f ca="1">SUM(J12:J16)</f>
        <v>0.33833333333333337</v>
      </c>
    </row>
    <row r="18" spans="1:10" ht="15">
      <c r="A18" s="3"/>
      <c r="B18" s="3"/>
      <c r="G18" s="3"/>
      <c r="I18" s="3"/>
      <c r="J18" s="17">
        <f ca="1">$B$4*J17</f>
        <v>575.16666666666674</v>
      </c>
    </row>
    <row r="20" spans="1:10">
      <c r="C20"/>
      <c r="D20"/>
      <c r="E20"/>
      <c r="F20"/>
    </row>
    <row r="21" spans="1:10">
      <c r="C21"/>
      <c r="D21"/>
      <c r="E21"/>
      <c r="F21"/>
    </row>
    <row r="22" spans="1:10">
      <c r="C22"/>
      <c r="D22"/>
      <c r="E22"/>
      <c r="F22"/>
    </row>
    <row r="23" spans="1:10">
      <c r="C23"/>
      <c r="D23"/>
      <c r="E23"/>
      <c r="F23"/>
    </row>
    <row r="24" spans="1:10">
      <c r="C24"/>
      <c r="D24"/>
      <c r="E24"/>
      <c r="F24"/>
    </row>
    <row r="25" spans="1:10">
      <c r="C25"/>
      <c r="D25"/>
      <c r="E25"/>
      <c r="F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cp:revision>3</cp:revision>
  <dcterms:created xsi:type="dcterms:W3CDTF">2020-05-04T22:42:30Z</dcterms:created>
  <dcterms:modified xsi:type="dcterms:W3CDTF">2020-05-05T15:47:21Z</dcterms:modified>
  <dc:language>es-AR</dc:language>
</cp:coreProperties>
</file>